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V:\Praha 6 - SK Union Břevnov\31-DPS-výběrové řízení\2026_02_18\"/>
    </mc:Choice>
  </mc:AlternateContent>
  <xr:revisionPtr revIDLastSave="0" documentId="13_ncr:1_{57167084-A26C-4888-AFAE-9385990EA201}" xr6:coauthVersionLast="47" xr6:coauthVersionMax="47" xr10:uidLastSave="{00000000-0000-0000-0000-000000000000}"/>
  <workbookProtection workbookAlgorithmName="SHA-512" workbookHashValue="N5w0TkfSxNiKo6owfqSQzspaRwhRwZHLt9hT7txzPVkf8q5drjDdlbGTZDc1U1INExYroVdvCZohePYQ58m9vg==" workbookSaltValue="0HhpDXId/+0VVgIMCXo3bQ==" workbookSpinCount="100000" lockStructure="1"/>
  <bookViews>
    <workbookView xWindow="-108" yWindow="-108" windowWidth="30936" windowHeight="16776" xr2:uid="{00000000-000D-0000-FFFF-FFFF00000000}"/>
  </bookViews>
  <sheets>
    <sheet name="Rekapitulace stavby" sheetId="1" r:id="rId1"/>
    <sheet name="SO-01 - Bourání, HTÚ" sheetId="2" r:id="rId2"/>
    <sheet name="SO-02.1 - Stavební řešení" sheetId="3" r:id="rId3"/>
    <sheet name="SO-02.2 - Osvětlení hřiště" sheetId="4" r:id="rId4"/>
    <sheet name="SO-02.2" sheetId="22" r:id="rId5"/>
    <sheet name="SO-03.1 - Stavební řešení" sheetId="5" r:id="rId6"/>
    <sheet name="SO-03.4 - ZTI" sheetId="6" r:id="rId7"/>
    <sheet name="SO-03.5 - VZT" sheetId="7" r:id="rId8"/>
    <sheet name="SO-03.5" sheetId="23" r:id="rId9"/>
    <sheet name="SO-03.6 - Vytápění" sheetId="8" r:id="rId10"/>
    <sheet name="SO-03.6" sheetId="24" r:id="rId11"/>
    <sheet name="SO-03.7 - Elektroinstalace" sheetId="9" r:id="rId12"/>
    <sheet name="SO-03.7" sheetId="25" r:id="rId13"/>
    <sheet name="SO-03.8 - Gastro" sheetId="10" r:id="rId14"/>
    <sheet name="SO-03.8" sheetId="26" r:id="rId15"/>
    <sheet name="SO-03.9 - MaR" sheetId="11" r:id="rId16"/>
    <sheet name="SO-03.9" sheetId="27" r:id="rId17"/>
    <sheet name="SO-04 - Zpevněné areálové..." sheetId="12" r:id="rId18"/>
    <sheet name="SO-05 - Komunikace a park..." sheetId="13" r:id="rId19"/>
    <sheet name="SO-06 - Sadové úpravy" sheetId="14" r:id="rId20"/>
    <sheet name="IO-01 - Přípojka vodovodu" sheetId="15" r:id="rId21"/>
    <sheet name="IO-02 - Přípojka kanalizace" sheetId="16" r:id="rId22"/>
    <sheet name="IO-03 - Areálová kanalizace" sheetId="17" r:id="rId23"/>
    <sheet name="IO-04 - Přípojka elektro" sheetId="18" r:id="rId24"/>
    <sheet name="IO-04" sheetId="28" r:id="rId25"/>
    <sheet name="IO-05 - Areálový rozvod e..." sheetId="19" r:id="rId26"/>
    <sheet name="IO-05" sheetId="29" r:id="rId27"/>
    <sheet name="IO-06 - Přípojka sdělovac..." sheetId="20" r:id="rId28"/>
    <sheet name="IO-06" sheetId="30" r:id="rId29"/>
    <sheet name="IO-07 - Veřejné osvětlení" sheetId="21" r:id="rId30"/>
    <sheet name="IO-07" sheetId="31" r:id="rId31"/>
  </sheets>
  <externalReferences>
    <externalReference r:id="rId32"/>
    <externalReference r:id="rId33"/>
    <externalReference r:id="rId34"/>
    <externalReference r:id="rId35"/>
    <externalReference r:id="rId36"/>
    <externalReference r:id="rId37"/>
    <externalReference r:id="rId38"/>
  </externalReferences>
  <definedNames>
    <definedName name="_xlnm._FilterDatabase" localSheetId="20" hidden="1">'IO-01 - Přípojka vodovodu'!$C$127:$K$215</definedName>
    <definedName name="_xlnm._FilterDatabase" localSheetId="21" hidden="1">'IO-02 - Přípojka kanalizace'!$C$127:$K$227</definedName>
    <definedName name="_xlnm._FilterDatabase" localSheetId="22" hidden="1">'IO-03 - Areálová kanalizace'!$C$126:$K$233</definedName>
    <definedName name="_xlnm._FilterDatabase" localSheetId="23" hidden="1">'IO-04 - Přípojka elektro'!$C$117:$K$121</definedName>
    <definedName name="_xlnm._FilterDatabase" localSheetId="25" hidden="1">'IO-05 - Areálový rozvod e...'!$C$117:$K$121</definedName>
    <definedName name="_xlnm._FilterDatabase" localSheetId="27" hidden="1">'IO-06 - Přípojka sdělovac...'!$C$117:$K$121</definedName>
    <definedName name="_xlnm._FilterDatabase" localSheetId="29" hidden="1">'IO-07 - Veřejné osvětlení'!$C$117:$K$121</definedName>
    <definedName name="_xlnm._FilterDatabase" localSheetId="1" hidden="1">'SO-01 - Bourání, HTÚ'!$C$128:$K$231</definedName>
    <definedName name="_xlnm._FilterDatabase" localSheetId="2" hidden="1">'SO-02.1 - Stavební řešení'!$C$134:$K$267</definedName>
    <definedName name="_xlnm._FilterDatabase" localSheetId="3" hidden="1">'SO-02.2 - Osvětlení hřiště'!$C$121:$K$125</definedName>
    <definedName name="_xlnm._FilterDatabase" localSheetId="5" hidden="1">'SO-03.1 - Stavební řešení'!$C$150:$K$1412</definedName>
    <definedName name="_xlnm._FilterDatabase" localSheetId="6" hidden="1">'SO-03.4 - ZTI'!$C$136:$K$293</definedName>
    <definedName name="_xlnm._FilterDatabase" localSheetId="7" hidden="1">'SO-03.5 - VZT'!$C$125:$K$136</definedName>
    <definedName name="_xlnm._FilterDatabase" localSheetId="9" hidden="1">'SO-03.6 - Vytápění'!$C$125:$K$136</definedName>
    <definedName name="_xlnm._FilterDatabase" localSheetId="11" hidden="1">'SO-03.7 - Elektroinstalace'!$C$125:$K$136</definedName>
    <definedName name="_xlnm._FilterDatabase" localSheetId="13" hidden="1">'SO-03.8 - Gastro'!$C$125:$K$136</definedName>
    <definedName name="_xlnm._FilterDatabase" localSheetId="15" hidden="1">'SO-03.9 - MaR'!$C$125:$K$136</definedName>
    <definedName name="_xlnm._FilterDatabase" localSheetId="17" hidden="1">'SO-04 - Zpevněné areálové...'!$C$131:$K$269</definedName>
    <definedName name="_xlnm._FilterDatabase" localSheetId="18" hidden="1">'SO-05 - Komunikace a park...'!$C$125:$K$386</definedName>
    <definedName name="_xlnm._FilterDatabase" localSheetId="19" hidden="1">'SO-06 - Sadové úpravy'!$C$123:$K$193</definedName>
    <definedName name="cisloobjektu">[1]Stavba!$D$3</definedName>
    <definedName name="CisloStavebnihoRozpoctu">[1]Stavba!$D$4</definedName>
    <definedName name="NazevStavebnihoRozpoctu">[1]Stavba!$E$4</definedName>
    <definedName name="_xlnm.Print_Titles" localSheetId="20">'IO-01 - Přípojka vodovodu'!$127:$127</definedName>
    <definedName name="_xlnm.Print_Titles" localSheetId="21">'IO-02 - Přípojka kanalizace'!$127:$127</definedName>
    <definedName name="_xlnm.Print_Titles" localSheetId="22">'IO-03 - Areálová kanalizace'!$126:$126</definedName>
    <definedName name="_xlnm.Print_Titles" localSheetId="23">'IO-04 - Přípojka elektro'!$117:$117</definedName>
    <definedName name="_xlnm.Print_Titles" localSheetId="25">'IO-05 - Areálový rozvod e...'!$117:$117</definedName>
    <definedName name="_xlnm.Print_Titles" localSheetId="27">'IO-06 - Přípojka sdělovac...'!$117:$117</definedName>
    <definedName name="_xlnm.Print_Titles" localSheetId="29">'IO-07 - Veřejné osvětlení'!$117:$117</definedName>
    <definedName name="_xlnm.Print_Titles" localSheetId="0">'Rekapitulace stavby'!$92:$92</definedName>
    <definedName name="_xlnm.Print_Titles" localSheetId="1">'SO-01 - Bourání, HTÚ'!$128:$128</definedName>
    <definedName name="_xlnm.Print_Titles" localSheetId="2">'SO-02.1 - Stavební řešení'!$134:$134</definedName>
    <definedName name="_xlnm.Print_Titles" localSheetId="3">'SO-02.2 - Osvětlení hřiště'!$121:$121</definedName>
    <definedName name="_xlnm.Print_Titles" localSheetId="5">'SO-03.1 - Stavební řešení'!$150:$150</definedName>
    <definedName name="_xlnm.Print_Titles" localSheetId="6">'SO-03.4 - ZTI'!$136:$136</definedName>
    <definedName name="_xlnm.Print_Titles" localSheetId="7">'SO-03.5 - VZT'!$125:$125</definedName>
    <definedName name="_xlnm.Print_Titles" localSheetId="9">'SO-03.6 - Vytápění'!$125:$125</definedName>
    <definedName name="_xlnm.Print_Titles" localSheetId="11">'SO-03.7 - Elektroinstalace'!$125:$125</definedName>
    <definedName name="_xlnm.Print_Titles" localSheetId="13">'SO-03.8 - Gastro'!$125:$125</definedName>
    <definedName name="_xlnm.Print_Titles" localSheetId="15">'SO-03.9 - MaR'!$125:$125</definedName>
    <definedName name="_xlnm.Print_Titles" localSheetId="17">'SO-04 - Zpevněné areálové...'!$131:$131</definedName>
    <definedName name="_xlnm.Print_Titles" localSheetId="18">'SO-05 - Komunikace a park...'!$125:$125</definedName>
    <definedName name="_xlnm.Print_Titles" localSheetId="19">'SO-06 - Sadové úpravy'!$123:$123</definedName>
    <definedName name="_xlnm.Print_Area" localSheetId="20">'IO-01 - Přípojka vodovodu'!$C$4:$J$76,'IO-01 - Přípojka vodovodu'!$C$82:$J$109,'IO-01 - Přípojka vodovodu'!$C$115:$J$215</definedName>
    <definedName name="_xlnm.Print_Area" localSheetId="21">'IO-02 - Přípojka kanalizace'!$C$4:$J$76,'IO-02 - Přípojka kanalizace'!$C$82:$J$109,'IO-02 - Přípojka kanalizace'!$C$115:$J$227</definedName>
    <definedName name="_xlnm.Print_Area" localSheetId="22">'IO-03 - Areálová kanalizace'!$C$4:$J$76,'IO-03 - Areálová kanalizace'!$C$82:$J$108,'IO-03 - Areálová kanalizace'!$C$114:$J$233</definedName>
    <definedName name="_xlnm.Print_Area" localSheetId="23">'IO-04 - Přípojka elektro'!$C$4:$J$76,'IO-04 - Přípojka elektro'!$C$82:$J$99,'IO-04 - Přípojka elektro'!$C$105:$J$121</definedName>
    <definedName name="_xlnm.Print_Area" localSheetId="25">'IO-05 - Areálový rozvod e...'!$C$4:$J$76,'IO-05 - Areálový rozvod e...'!$C$82:$J$99,'IO-05 - Areálový rozvod e...'!$C$105:$J$121</definedName>
    <definedName name="_xlnm.Print_Area" localSheetId="27">'IO-06 - Přípojka sdělovac...'!$C$4:$J$76,'IO-06 - Přípojka sdělovac...'!$C$82:$J$99,'IO-06 - Přípojka sdělovac...'!$C$105:$J$121</definedName>
    <definedName name="_xlnm.Print_Area" localSheetId="29">'IO-07 - Veřejné osvětlení'!$C$4:$J$76,'IO-07 - Veřejné osvětlení'!$C$82:$J$99,'IO-07 - Veřejné osvětlení'!$C$105:$J$121</definedName>
    <definedName name="_xlnm.Print_Area" localSheetId="0">'Rekapitulace stavby'!$D$4:$AO$76,'Rekapitulace stavby'!$C$82:$AQ$117</definedName>
    <definedName name="_xlnm.Print_Area" localSheetId="1">'SO-01 - Bourání, HTÚ'!$C$4:$J$76,'SO-01 - Bourání, HTÚ'!$C$82:$J$110,'SO-01 - Bourání, HTÚ'!$C$116:$J$231</definedName>
    <definedName name="_xlnm.Print_Area" localSheetId="2">'SO-02.1 - Stavební řešení'!$C$4:$J$76,'SO-02.1 - Stavební řešení'!$C$82:$J$114,'SO-02.1 - Stavební řešení'!$C$120:$J$267</definedName>
    <definedName name="_xlnm.Print_Area" localSheetId="3">'SO-02.2 - Osvětlení hřiště'!$C$4:$J$76,'SO-02.2 - Osvětlení hřiště'!$C$82:$J$101,'SO-02.2 - Osvětlení hřiště'!$C$107:$J$125</definedName>
    <definedName name="_xlnm.Print_Area" localSheetId="5">'SO-03.1 - Stavební řešení'!$C$4:$J$76,'SO-03.1 - Stavební řešení'!$C$82:$J$130,'SO-03.1 - Stavební řešení'!$C$136:$J$1412</definedName>
    <definedName name="_xlnm.Print_Area" localSheetId="6">'SO-03.4 - ZTI'!$C$4:$J$76,'SO-03.4 - ZTI'!$C$82:$J$116,'SO-03.4 - ZTI'!$C$122:$J$293</definedName>
    <definedName name="_xlnm.Print_Area" localSheetId="7">'SO-03.5 - VZT'!$C$4:$J$76,'SO-03.5 - VZT'!$C$82:$J$105,'SO-03.5 - VZT'!$C$111:$J$136</definedName>
    <definedName name="_xlnm.Print_Area" localSheetId="9">'SO-03.6 - Vytápění'!$C$4:$J$76,'SO-03.6 - Vytápění'!$C$82:$J$105,'SO-03.6 - Vytápění'!$C$111:$J$136</definedName>
    <definedName name="_xlnm.Print_Area" localSheetId="11">'SO-03.7 - Elektroinstalace'!$C$4:$J$76,'SO-03.7 - Elektroinstalace'!$C$82:$J$105,'SO-03.7 - Elektroinstalace'!$C$111:$J$136</definedName>
    <definedName name="_xlnm.Print_Area" localSheetId="13">'SO-03.8 - Gastro'!$C$4:$J$76,'SO-03.8 - Gastro'!$C$82:$J$105,'SO-03.8 - Gastro'!$C$111:$J$136</definedName>
    <definedName name="_xlnm.Print_Area" localSheetId="15">'SO-03.9 - MaR'!$C$4:$J$76,'SO-03.9 - MaR'!$C$82:$J$105,'SO-03.9 - MaR'!$C$111:$J$136</definedName>
    <definedName name="_xlnm.Print_Area" localSheetId="17">'SO-04 - Zpevněné areálové...'!$C$4:$J$76,'SO-04 - Zpevněné areálové...'!$C$82:$J$113,'SO-04 - Zpevněné areálové...'!$C$119:$J$269</definedName>
    <definedName name="_xlnm.Print_Area" localSheetId="18">'SO-05 - Komunikace a park...'!$C$4:$J$76,'SO-05 - Komunikace a park...'!$C$82:$J$107,'SO-05 - Komunikace a park...'!$C$113:$J$386</definedName>
    <definedName name="_xlnm.Print_Area" localSheetId="19">'SO-06 - Sadové úpravy'!$C$4:$J$76,'SO-06 - Sadové úpravy'!$C$82:$J$105,'SO-06 - Sadové úpravy'!$C$111:$J$193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0" i="5" l="1"/>
  <c r="I121" i="21"/>
  <c r="I121" i="20"/>
  <c r="I129" i="11"/>
  <c r="I129" i="9" l="1"/>
  <c r="K62" i="22"/>
  <c r="I62" i="22"/>
  <c r="F62" i="22"/>
  <c r="G62" i="22" s="1"/>
  <c r="M62" i="22" s="1"/>
  <c r="K61" i="22"/>
  <c r="I61" i="22"/>
  <c r="F61" i="22"/>
  <c r="G61" i="22" s="1"/>
  <c r="K60" i="22"/>
  <c r="I60" i="22"/>
  <c r="K59" i="22"/>
  <c r="I59" i="22"/>
  <c r="G59" i="22"/>
  <c r="M59" i="22" s="1"/>
  <c r="F59" i="22"/>
  <c r="K58" i="22"/>
  <c r="I58" i="22"/>
  <c r="F58" i="22"/>
  <c r="G58" i="22" s="1"/>
  <c r="M58" i="22" s="1"/>
  <c r="K57" i="22"/>
  <c r="I57" i="22"/>
  <c r="G57" i="22"/>
  <c r="M57" i="22" s="1"/>
  <c r="F57" i="22"/>
  <c r="M56" i="22"/>
  <c r="K56" i="22"/>
  <c r="I56" i="22"/>
  <c r="G56" i="22"/>
  <c r="F56" i="22"/>
  <c r="K55" i="22"/>
  <c r="I55" i="22"/>
  <c r="G55" i="22"/>
  <c r="M55" i="22" s="1"/>
  <c r="F55" i="22"/>
  <c r="K54" i="22"/>
  <c r="I54" i="22"/>
  <c r="G54" i="22"/>
  <c r="M54" i="22" s="1"/>
  <c r="F54" i="22"/>
  <c r="M53" i="22"/>
  <c r="K53" i="22"/>
  <c r="I53" i="22"/>
  <c r="G53" i="22"/>
  <c r="F53" i="22"/>
  <c r="K52" i="22"/>
  <c r="I52" i="22"/>
  <c r="F52" i="22"/>
  <c r="G52" i="22" s="1"/>
  <c r="M52" i="22" s="1"/>
  <c r="K51" i="22"/>
  <c r="I51" i="22"/>
  <c r="F51" i="22"/>
  <c r="G51" i="22" s="1"/>
  <c r="M51" i="22" s="1"/>
  <c r="M50" i="22"/>
  <c r="K50" i="22"/>
  <c r="K48" i="22" s="1"/>
  <c r="I50" i="22"/>
  <c r="I48" i="22" s="1"/>
  <c r="G50" i="22"/>
  <c r="F50" i="22"/>
  <c r="K49" i="22"/>
  <c r="I49" i="22"/>
  <c r="F49" i="22"/>
  <c r="G49" i="22" s="1"/>
  <c r="K47" i="22"/>
  <c r="I47" i="22"/>
  <c r="F47" i="22"/>
  <c r="G47" i="22" s="1"/>
  <c r="M47" i="22" s="1"/>
  <c r="K46" i="22"/>
  <c r="I46" i="22"/>
  <c r="G46" i="22"/>
  <c r="M46" i="22" s="1"/>
  <c r="F46" i="22"/>
  <c r="K45" i="22"/>
  <c r="I45" i="22"/>
  <c r="F45" i="22"/>
  <c r="G45" i="22" s="1"/>
  <c r="M45" i="22" s="1"/>
  <c r="K44" i="22"/>
  <c r="I44" i="22"/>
  <c r="G44" i="22"/>
  <c r="M44" i="22" s="1"/>
  <c r="F44" i="22"/>
  <c r="M43" i="22"/>
  <c r="K43" i="22"/>
  <c r="I43" i="22"/>
  <c r="G43" i="22"/>
  <c r="F43" i="22"/>
  <c r="K42" i="22"/>
  <c r="I42" i="22"/>
  <c r="G42" i="22"/>
  <c r="M42" i="22" s="1"/>
  <c r="F42" i="22"/>
  <c r="K41" i="22"/>
  <c r="I41" i="22"/>
  <c r="G41" i="22"/>
  <c r="M41" i="22" s="1"/>
  <c r="F41" i="22"/>
  <c r="M40" i="22"/>
  <c r="K40" i="22"/>
  <c r="I40" i="22"/>
  <c r="G40" i="22"/>
  <c r="F40" i="22"/>
  <c r="K39" i="22"/>
  <c r="I39" i="22"/>
  <c r="F39" i="22"/>
  <c r="G39" i="22" s="1"/>
  <c r="M39" i="22" s="1"/>
  <c r="K38" i="22"/>
  <c r="I38" i="22"/>
  <c r="F38" i="22"/>
  <c r="G38" i="22" s="1"/>
  <c r="M38" i="22" s="1"/>
  <c r="M37" i="22"/>
  <c r="K37" i="22"/>
  <c r="I37" i="22"/>
  <c r="G37" i="22"/>
  <c r="F37" i="22"/>
  <c r="K36" i="22"/>
  <c r="I36" i="22"/>
  <c r="F36" i="22"/>
  <c r="G36" i="22" s="1"/>
  <c r="M36" i="22" s="1"/>
  <c r="K35" i="22"/>
  <c r="I35" i="22"/>
  <c r="F35" i="22"/>
  <c r="G35" i="22" s="1"/>
  <c r="M35" i="22" s="1"/>
  <c r="K34" i="22"/>
  <c r="K33" i="22" s="1"/>
  <c r="I34" i="22"/>
  <c r="I33" i="22" s="1"/>
  <c r="G34" i="22"/>
  <c r="M34" i="22" s="1"/>
  <c r="F34" i="22"/>
  <c r="K32" i="22"/>
  <c r="I32" i="22"/>
  <c r="F32" i="22"/>
  <c r="G32" i="22" s="1"/>
  <c r="M32" i="22" s="1"/>
  <c r="K31" i="22"/>
  <c r="I31" i="22"/>
  <c r="G31" i="22"/>
  <c r="M31" i="22" s="1"/>
  <c r="F31" i="22"/>
  <c r="M30" i="22"/>
  <c r="K30" i="22"/>
  <c r="I30" i="22"/>
  <c r="G30" i="22"/>
  <c r="F30" i="22"/>
  <c r="K29" i="22"/>
  <c r="I29" i="22"/>
  <c r="G29" i="22"/>
  <c r="M29" i="22" s="1"/>
  <c r="F29" i="22"/>
  <c r="K28" i="22"/>
  <c r="I28" i="22"/>
  <c r="G28" i="22"/>
  <c r="M28" i="22" s="1"/>
  <c r="F28" i="22"/>
  <c r="M27" i="22"/>
  <c r="K27" i="22"/>
  <c r="I27" i="22"/>
  <c r="G27" i="22"/>
  <c r="F27" i="22"/>
  <c r="K26" i="22"/>
  <c r="I26" i="22"/>
  <c r="F26" i="22"/>
  <c r="G26" i="22" s="1"/>
  <c r="M26" i="22" s="1"/>
  <c r="K25" i="22"/>
  <c r="I25" i="22"/>
  <c r="F25" i="22"/>
  <c r="G25" i="22" s="1"/>
  <c r="M25" i="22" s="1"/>
  <c r="M24" i="22"/>
  <c r="K24" i="22"/>
  <c r="I24" i="22"/>
  <c r="G24" i="22"/>
  <c r="F24" i="22"/>
  <c r="K23" i="22"/>
  <c r="I23" i="22"/>
  <c r="F23" i="22"/>
  <c r="G23" i="22" s="1"/>
  <c r="M23" i="22" s="1"/>
  <c r="K22" i="22"/>
  <c r="I22" i="22"/>
  <c r="F22" i="22"/>
  <c r="G22" i="22" s="1"/>
  <c r="M22" i="22" s="1"/>
  <c r="K21" i="22"/>
  <c r="I21" i="22"/>
  <c r="G21" i="22"/>
  <c r="M21" i="22" s="1"/>
  <c r="F21" i="22"/>
  <c r="K20" i="22"/>
  <c r="I20" i="22"/>
  <c r="F20" i="22"/>
  <c r="G20" i="22" s="1"/>
  <c r="M20" i="22" s="1"/>
  <c r="K19" i="22"/>
  <c r="I19" i="22"/>
  <c r="G19" i="22"/>
  <c r="M19" i="22" s="1"/>
  <c r="F19" i="22"/>
  <c r="K18" i="22"/>
  <c r="I18" i="22"/>
  <c r="F18" i="22"/>
  <c r="G18" i="22" s="1"/>
  <c r="M18" i="22" s="1"/>
  <c r="K17" i="22"/>
  <c r="I17" i="22"/>
  <c r="F17" i="22"/>
  <c r="G17" i="22" s="1"/>
  <c r="M17" i="22" s="1"/>
  <c r="K16" i="22"/>
  <c r="I16" i="22"/>
  <c r="F16" i="22"/>
  <c r="G16" i="22" s="1"/>
  <c r="M16" i="22" s="1"/>
  <c r="K15" i="22"/>
  <c r="K8" i="22" s="1"/>
  <c r="I15" i="22"/>
  <c r="F15" i="22"/>
  <c r="G15" i="22" s="1"/>
  <c r="M15" i="22" s="1"/>
  <c r="K14" i="22"/>
  <c r="I14" i="22"/>
  <c r="F14" i="22"/>
  <c r="G14" i="22" s="1"/>
  <c r="M14" i="22" s="1"/>
  <c r="K13" i="22"/>
  <c r="I13" i="22"/>
  <c r="F13" i="22"/>
  <c r="G13" i="22" s="1"/>
  <c r="M13" i="22" s="1"/>
  <c r="K12" i="22"/>
  <c r="I12" i="22"/>
  <c r="F12" i="22"/>
  <c r="G12" i="22" s="1"/>
  <c r="M12" i="22" s="1"/>
  <c r="K11" i="22"/>
  <c r="I11" i="22"/>
  <c r="F11" i="22"/>
  <c r="G11" i="22" s="1"/>
  <c r="M11" i="22" s="1"/>
  <c r="K10" i="22"/>
  <c r="I10" i="22"/>
  <c r="F10" i="22"/>
  <c r="G10" i="22" s="1"/>
  <c r="M10" i="22" s="1"/>
  <c r="K9" i="22"/>
  <c r="I9" i="22"/>
  <c r="F9" i="22"/>
  <c r="C4" i="22"/>
  <c r="B4" i="22"/>
  <c r="C3" i="22"/>
  <c r="B3" i="22"/>
  <c r="C2" i="22"/>
  <c r="B2" i="22"/>
  <c r="F149" i="23"/>
  <c r="F148" i="23"/>
  <c r="F147" i="23"/>
  <c r="F146" i="23"/>
  <c r="F145" i="23"/>
  <c r="F144" i="23"/>
  <c r="F143" i="23"/>
  <c r="F142" i="23"/>
  <c r="F138" i="23"/>
  <c r="F137" i="23"/>
  <c r="F136" i="23"/>
  <c r="F135" i="23"/>
  <c r="F134" i="23"/>
  <c r="F133" i="23"/>
  <c r="F132" i="23"/>
  <c r="F131" i="23"/>
  <c r="F130" i="23"/>
  <c r="F129" i="23"/>
  <c r="F128" i="23"/>
  <c r="F127" i="23"/>
  <c r="F126" i="23"/>
  <c r="F125" i="23"/>
  <c r="F124" i="23"/>
  <c r="F123" i="23"/>
  <c r="F122" i="23"/>
  <c r="F121" i="23"/>
  <c r="F120" i="23"/>
  <c r="F119" i="23"/>
  <c r="F118" i="23"/>
  <c r="F117" i="23" s="1"/>
  <c r="F116" i="23"/>
  <c r="F115" i="23"/>
  <c r="F114" i="23"/>
  <c r="F113" i="23"/>
  <c r="F112" i="23"/>
  <c r="F111" i="23"/>
  <c r="F110" i="23"/>
  <c r="F109" i="23"/>
  <c r="F108" i="23"/>
  <c r="F107" i="23"/>
  <c r="F105" i="23"/>
  <c r="F104" i="23"/>
  <c r="F103" i="23"/>
  <c r="F102" i="23"/>
  <c r="F101" i="23"/>
  <c r="F100" i="23"/>
  <c r="F99" i="23"/>
  <c r="F98" i="23"/>
  <c r="F97" i="23"/>
  <c r="F96" i="23"/>
  <c r="F95" i="23"/>
  <c r="F94" i="23"/>
  <c r="F93" i="23"/>
  <c r="F92" i="23"/>
  <c r="F91" i="23"/>
  <c r="F90" i="23"/>
  <c r="F89" i="23"/>
  <c r="F88" i="23"/>
  <c r="F87" i="23"/>
  <c r="F86" i="23"/>
  <c r="F85" i="23"/>
  <c r="F84" i="23"/>
  <c r="F83" i="23"/>
  <c r="F82" i="23"/>
  <c r="F81" i="23"/>
  <c r="F80" i="23"/>
  <c r="F79" i="23"/>
  <c r="F78" i="23"/>
  <c r="F77" i="23"/>
  <c r="F76" i="23"/>
  <c r="F75" i="23"/>
  <c r="F74" i="23"/>
  <c r="F72" i="23"/>
  <c r="F71" i="23"/>
  <c r="F70" i="23"/>
  <c r="F69" i="23"/>
  <c r="F68" i="23"/>
  <c r="F67" i="23"/>
  <c r="F66" i="23"/>
  <c r="F65" i="23"/>
  <c r="F64" i="23"/>
  <c r="F63" i="23"/>
  <c r="F62" i="23"/>
  <c r="F61" i="23"/>
  <c r="F60" i="23"/>
  <c r="F59" i="23"/>
  <c r="F58" i="23"/>
  <c r="F57" i="23"/>
  <c r="F56" i="23"/>
  <c r="F55" i="23"/>
  <c r="F54" i="23"/>
  <c r="F53" i="23"/>
  <c r="F52" i="23"/>
  <c r="F51" i="23"/>
  <c r="F50" i="23"/>
  <c r="F49" i="23"/>
  <c r="F48" i="23"/>
  <c r="F47" i="23"/>
  <c r="F46" i="23"/>
  <c r="F45" i="23"/>
  <c r="F43" i="23"/>
  <c r="F42" i="23"/>
  <c r="F41" i="23"/>
  <c r="F40" i="23"/>
  <c r="F39" i="23"/>
  <c r="F38" i="23"/>
  <c r="F37" i="23"/>
  <c r="F36" i="23"/>
  <c r="F35" i="23"/>
  <c r="F34" i="23"/>
  <c r="F33" i="23"/>
  <c r="F32" i="23"/>
  <c r="F31" i="23"/>
  <c r="F30" i="23"/>
  <c r="F29" i="23"/>
  <c r="F28" i="23"/>
  <c r="F27" i="23"/>
  <c r="F26" i="23"/>
  <c r="F24" i="23"/>
  <c r="F23" i="23"/>
  <c r="F22" i="23"/>
  <c r="F21" i="23"/>
  <c r="F20" i="23"/>
  <c r="F19" i="23"/>
  <c r="F18" i="23"/>
  <c r="F17" i="23"/>
  <c r="F16" i="23"/>
  <c r="F15" i="23"/>
  <c r="F14" i="23"/>
  <c r="F13" i="23"/>
  <c r="F12" i="23"/>
  <c r="F11" i="23"/>
  <c r="F10" i="23"/>
  <c r="F9" i="23"/>
  <c r="F8" i="23"/>
  <c r="F7" i="23"/>
  <c r="F6" i="23"/>
  <c r="F5" i="23"/>
  <c r="F4" i="23"/>
  <c r="F3" i="23"/>
  <c r="I165" i="24"/>
  <c r="I164" i="24"/>
  <c r="I163" i="24"/>
  <c r="I162" i="24"/>
  <c r="I161" i="24"/>
  <c r="I160" i="24"/>
  <c r="I159" i="24"/>
  <c r="I158" i="24"/>
  <c r="I157" i="24"/>
  <c r="I156" i="24"/>
  <c r="I155" i="24"/>
  <c r="I154" i="24"/>
  <c r="I153" i="24"/>
  <c r="I152" i="24"/>
  <c r="I151" i="24"/>
  <c r="I150" i="24"/>
  <c r="I143" i="24" s="1"/>
  <c r="I149" i="24"/>
  <c r="I148" i="24"/>
  <c r="I147" i="24"/>
  <c r="I146" i="24"/>
  <c r="I145" i="24"/>
  <c r="I144" i="24"/>
  <c r="I141" i="24"/>
  <c r="I140" i="24"/>
  <c r="G139" i="24"/>
  <c r="I139" i="24" s="1"/>
  <c r="I138" i="24"/>
  <c r="G138" i="24"/>
  <c r="G137" i="24"/>
  <c r="I137" i="24" s="1"/>
  <c r="G136" i="24"/>
  <c r="I136" i="24" s="1"/>
  <c r="I135" i="24"/>
  <c r="G135" i="24"/>
  <c r="I132" i="24"/>
  <c r="I131" i="24"/>
  <c r="I130" i="24"/>
  <c r="I129" i="24"/>
  <c r="I128" i="24"/>
  <c r="I127" i="24"/>
  <c r="I126" i="24"/>
  <c r="I125" i="24"/>
  <c r="I124" i="24"/>
  <c r="I123" i="24"/>
  <c r="I122" i="24"/>
  <c r="I121" i="24"/>
  <c r="I120" i="24"/>
  <c r="I119" i="24"/>
  <c r="I118" i="24"/>
  <c r="I117" i="24" s="1"/>
  <c r="I115" i="24"/>
  <c r="I114" i="24"/>
  <c r="I113" i="24"/>
  <c r="G112" i="24"/>
  <c r="I112" i="24" s="1"/>
  <c r="I111" i="24"/>
  <c r="I110" i="24"/>
  <c r="G110" i="24"/>
  <c r="G109" i="24"/>
  <c r="I109" i="24" s="1"/>
  <c r="G108" i="24"/>
  <c r="I108" i="24" s="1"/>
  <c r="G107" i="24"/>
  <c r="I107" i="24" s="1"/>
  <c r="I106" i="24"/>
  <c r="G106" i="24"/>
  <c r="G105" i="24"/>
  <c r="I105" i="24" s="1"/>
  <c r="I102" i="24"/>
  <c r="I101" i="24"/>
  <c r="G100" i="24"/>
  <c r="I100" i="24" s="1"/>
  <c r="I99" i="24"/>
  <c r="I98" i="24"/>
  <c r="I97" i="24"/>
  <c r="I96" i="24"/>
  <c r="I95" i="24"/>
  <c r="I94" i="24"/>
  <c r="I93" i="24"/>
  <c r="I92" i="24"/>
  <c r="I91" i="24"/>
  <c r="I90" i="24"/>
  <c r="I89" i="24"/>
  <c r="I87" i="24"/>
  <c r="I86" i="24"/>
  <c r="I85" i="24"/>
  <c r="I84" i="24"/>
  <c r="I83" i="24"/>
  <c r="I82" i="24"/>
  <c r="I81" i="24"/>
  <c r="I80" i="24"/>
  <c r="I79" i="24"/>
  <c r="I78" i="24"/>
  <c r="I77" i="24"/>
  <c r="I76" i="24"/>
  <c r="I75" i="24"/>
  <c r="I74" i="24"/>
  <c r="I73" i="24"/>
  <c r="I72" i="24"/>
  <c r="I71" i="24"/>
  <c r="I70" i="24"/>
  <c r="I69" i="24"/>
  <c r="I68" i="24"/>
  <c r="I67" i="24"/>
  <c r="I66" i="24"/>
  <c r="I65" i="24"/>
  <c r="I64" i="24"/>
  <c r="I63" i="24"/>
  <c r="I62" i="24"/>
  <c r="C62" i="24"/>
  <c r="C88" i="24" s="1"/>
  <c r="C104" i="24" s="1"/>
  <c r="C117" i="24" s="1"/>
  <c r="C134" i="24" s="1"/>
  <c r="C143" i="24" s="1"/>
  <c r="C156" i="24" s="1"/>
  <c r="I60" i="24"/>
  <c r="I59" i="24"/>
  <c r="I58" i="24"/>
  <c r="I57" i="24"/>
  <c r="I56" i="24"/>
  <c r="I55" i="24"/>
  <c r="I54" i="24"/>
  <c r="I53" i="24"/>
  <c r="I52" i="24"/>
  <c r="I51" i="24"/>
  <c r="I50" i="24"/>
  <c r="I49" i="24"/>
  <c r="I48" i="24"/>
  <c r="I47" i="24"/>
  <c r="I46" i="24"/>
  <c r="I45" i="24"/>
  <c r="I39" i="24" s="1"/>
  <c r="I44" i="24"/>
  <c r="I43" i="24"/>
  <c r="I42" i="24"/>
  <c r="I41" i="24"/>
  <c r="C39" i="24"/>
  <c r="I38" i="24"/>
  <c r="I37" i="24"/>
  <c r="I36" i="24"/>
  <c r="I35" i="24"/>
  <c r="I34" i="24"/>
  <c r="I33" i="24"/>
  <c r="I32" i="24"/>
  <c r="I31" i="24"/>
  <c r="I30" i="24"/>
  <c r="I29" i="24"/>
  <c r="I28" i="24"/>
  <c r="I27" i="24"/>
  <c r="I26" i="24"/>
  <c r="I25" i="24"/>
  <c r="I24" i="24"/>
  <c r="I23" i="24"/>
  <c r="I22" i="24"/>
  <c r="I21" i="24"/>
  <c r="I20" i="24"/>
  <c r="I19" i="24"/>
  <c r="I18" i="24"/>
  <c r="I17" i="24"/>
  <c r="I16" i="24"/>
  <c r="I15" i="24"/>
  <c r="I14" i="24"/>
  <c r="I13" i="24"/>
  <c r="A13" i="24"/>
  <c r="A14" i="24" s="1"/>
  <c r="A15" i="24" s="1"/>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7" i="24" s="1"/>
  <c r="A38" i="24" s="1"/>
  <c r="A40" i="24" s="1"/>
  <c r="A41" i="24" s="1"/>
  <c r="I12" i="24"/>
  <c r="K153" i="25"/>
  <c r="I153" i="25"/>
  <c r="F153" i="25"/>
  <c r="G153" i="25" s="1"/>
  <c r="M153" i="25" s="1"/>
  <c r="K152" i="25"/>
  <c r="I152" i="25"/>
  <c r="F152" i="25"/>
  <c r="G152" i="25" s="1"/>
  <c r="M152" i="25" s="1"/>
  <c r="K151" i="25"/>
  <c r="I151" i="25"/>
  <c r="G151" i="25"/>
  <c r="M151" i="25" s="1"/>
  <c r="F151" i="25"/>
  <c r="K150" i="25"/>
  <c r="K148" i="25" s="1"/>
  <c r="I150" i="25"/>
  <c r="F150" i="25"/>
  <c r="G150" i="25" s="1"/>
  <c r="M150" i="25" s="1"/>
  <c r="K149" i="25"/>
  <c r="I149" i="25"/>
  <c r="F149" i="25"/>
  <c r="G149" i="25" s="1"/>
  <c r="I148" i="25"/>
  <c r="K147" i="25"/>
  <c r="I147" i="25"/>
  <c r="F147" i="25"/>
  <c r="G147" i="25" s="1"/>
  <c r="M147" i="25" s="1"/>
  <c r="K146" i="25"/>
  <c r="I146" i="25"/>
  <c r="F146" i="25"/>
  <c r="G146" i="25" s="1"/>
  <c r="M146" i="25" s="1"/>
  <c r="K145" i="25"/>
  <c r="I145" i="25"/>
  <c r="F145" i="25"/>
  <c r="G145" i="25" s="1"/>
  <c r="M145" i="25" s="1"/>
  <c r="K144" i="25"/>
  <c r="K142" i="25" s="1"/>
  <c r="I144" i="25"/>
  <c r="F144" i="25"/>
  <c r="G144" i="25" s="1"/>
  <c r="M144" i="25" s="1"/>
  <c r="K143" i="25"/>
  <c r="I143" i="25"/>
  <c r="G143" i="25"/>
  <c r="M143" i="25" s="1"/>
  <c r="F143" i="25"/>
  <c r="I142" i="25"/>
  <c r="K141" i="25"/>
  <c r="K137" i="25" s="1"/>
  <c r="I141" i="25"/>
  <c r="I137" i="25" s="1"/>
  <c r="F141" i="25"/>
  <c r="G141" i="25" s="1"/>
  <c r="M141" i="25" s="1"/>
  <c r="K140" i="25"/>
  <c r="I140" i="25"/>
  <c r="G140" i="25"/>
  <c r="M140" i="25" s="1"/>
  <c r="F140" i="25"/>
  <c r="K139" i="25"/>
  <c r="I139" i="25"/>
  <c r="F139" i="25"/>
  <c r="G139" i="25" s="1"/>
  <c r="M139" i="25" s="1"/>
  <c r="K138" i="25"/>
  <c r="I138" i="25"/>
  <c r="F138" i="25"/>
  <c r="G138" i="25" s="1"/>
  <c r="K136" i="25"/>
  <c r="I136" i="25"/>
  <c r="F136" i="25"/>
  <c r="G136" i="25" s="1"/>
  <c r="M136" i="25" s="1"/>
  <c r="K135" i="25"/>
  <c r="I135" i="25"/>
  <c r="F135" i="25"/>
  <c r="G135" i="25" s="1"/>
  <c r="M135" i="25" s="1"/>
  <c r="K134" i="25"/>
  <c r="I134" i="25"/>
  <c r="I132" i="25" s="1"/>
  <c r="F134" i="25"/>
  <c r="G134" i="25" s="1"/>
  <c r="M134" i="25" s="1"/>
  <c r="K133" i="25"/>
  <c r="K132" i="25" s="1"/>
  <c r="I133" i="25"/>
  <c r="F133" i="25"/>
  <c r="G133" i="25" s="1"/>
  <c r="K131" i="25"/>
  <c r="I131" i="25"/>
  <c r="G131" i="25"/>
  <c r="M131" i="25" s="1"/>
  <c r="F131" i="25"/>
  <c r="K130" i="25"/>
  <c r="I130" i="25"/>
  <c r="F130" i="25"/>
  <c r="G130" i="25" s="1"/>
  <c r="M130" i="25" s="1"/>
  <c r="K129" i="25"/>
  <c r="I129" i="25"/>
  <c r="F129" i="25"/>
  <c r="G129" i="25" s="1"/>
  <c r="M129" i="25" s="1"/>
  <c r="K128" i="25"/>
  <c r="I128" i="25"/>
  <c r="G128" i="25"/>
  <c r="M128" i="25" s="1"/>
  <c r="F128" i="25"/>
  <c r="K127" i="25"/>
  <c r="I127" i="25"/>
  <c r="F127" i="25"/>
  <c r="G127" i="25" s="1"/>
  <c r="M127" i="25" s="1"/>
  <c r="K126" i="25"/>
  <c r="I126" i="25"/>
  <c r="G126" i="25"/>
  <c r="M126" i="25" s="1"/>
  <c r="F126" i="25"/>
  <c r="K125" i="25"/>
  <c r="I125" i="25"/>
  <c r="F125" i="25"/>
  <c r="G125" i="25" s="1"/>
  <c r="M125" i="25" s="1"/>
  <c r="M124" i="25"/>
  <c r="K124" i="25"/>
  <c r="I124" i="25"/>
  <c r="G124" i="25"/>
  <c r="F124" i="25"/>
  <c r="K123" i="25"/>
  <c r="I123" i="25"/>
  <c r="F123" i="25"/>
  <c r="G123" i="25" s="1"/>
  <c r="M123" i="25" s="1"/>
  <c r="K122" i="25"/>
  <c r="I122" i="25"/>
  <c r="F122" i="25"/>
  <c r="G122" i="25" s="1"/>
  <c r="M122" i="25" s="1"/>
  <c r="K121" i="25"/>
  <c r="I121" i="25"/>
  <c r="F121" i="25"/>
  <c r="G121" i="25" s="1"/>
  <c r="M121" i="25" s="1"/>
  <c r="K120" i="25"/>
  <c r="I120" i="25"/>
  <c r="F120" i="25"/>
  <c r="G120" i="25" s="1"/>
  <c r="M120" i="25" s="1"/>
  <c r="M119" i="25"/>
  <c r="K119" i="25"/>
  <c r="I119" i="25"/>
  <c r="G119" i="25"/>
  <c r="F119" i="25"/>
  <c r="K118" i="25"/>
  <c r="I118" i="25"/>
  <c r="F118" i="25"/>
  <c r="G118" i="25" s="1"/>
  <c r="M118" i="25" s="1"/>
  <c r="K117" i="25"/>
  <c r="I117" i="25"/>
  <c r="F117" i="25"/>
  <c r="G117" i="25" s="1"/>
  <c r="M117" i="25" s="1"/>
  <c r="K116" i="25"/>
  <c r="I116" i="25"/>
  <c r="G116" i="25"/>
  <c r="M116" i="25" s="1"/>
  <c r="F116" i="25"/>
  <c r="K115" i="25"/>
  <c r="I115" i="25"/>
  <c r="F115" i="25"/>
  <c r="G115" i="25" s="1"/>
  <c r="M115" i="25" s="1"/>
  <c r="K114" i="25"/>
  <c r="I114" i="25"/>
  <c r="G114" i="25"/>
  <c r="M114" i="25" s="1"/>
  <c r="F114" i="25"/>
  <c r="K113" i="25"/>
  <c r="I113" i="25"/>
  <c r="F113" i="25"/>
  <c r="G113" i="25" s="1"/>
  <c r="M113" i="25" s="1"/>
  <c r="K112" i="25"/>
  <c r="I112" i="25"/>
  <c r="F112" i="25"/>
  <c r="G112" i="25" s="1"/>
  <c r="M112" i="25" s="1"/>
  <c r="K111" i="25"/>
  <c r="I111" i="25"/>
  <c r="I109" i="25" s="1"/>
  <c r="F111" i="25"/>
  <c r="G111" i="25" s="1"/>
  <c r="M111" i="25" s="1"/>
  <c r="K110" i="25"/>
  <c r="K109" i="25" s="1"/>
  <c r="I110" i="25"/>
  <c r="F110" i="25"/>
  <c r="G110" i="25" s="1"/>
  <c r="K108" i="25"/>
  <c r="I108" i="25"/>
  <c r="F108" i="25"/>
  <c r="G108" i="25" s="1"/>
  <c r="M108" i="25" s="1"/>
  <c r="K107" i="25"/>
  <c r="I107" i="25"/>
  <c r="F107" i="25"/>
  <c r="G107" i="25" s="1"/>
  <c r="M107" i="25" s="1"/>
  <c r="M106" i="25"/>
  <c r="K106" i="25"/>
  <c r="I106" i="25"/>
  <c r="G106" i="25"/>
  <c r="F106" i="25"/>
  <c r="K105" i="25"/>
  <c r="I105" i="25"/>
  <c r="F105" i="25"/>
  <c r="G105" i="25" s="1"/>
  <c r="M105" i="25" s="1"/>
  <c r="K104" i="25"/>
  <c r="I104" i="25"/>
  <c r="F104" i="25"/>
  <c r="G104" i="25" s="1"/>
  <c r="M104" i="25" s="1"/>
  <c r="K103" i="25"/>
  <c r="I103" i="25"/>
  <c r="G103" i="25"/>
  <c r="M103" i="25" s="1"/>
  <c r="F103" i="25"/>
  <c r="K102" i="25"/>
  <c r="I102" i="25"/>
  <c r="F102" i="25"/>
  <c r="G102" i="25" s="1"/>
  <c r="M102" i="25" s="1"/>
  <c r="K101" i="25"/>
  <c r="I101" i="25"/>
  <c r="G101" i="25"/>
  <c r="M101" i="25" s="1"/>
  <c r="F101" i="25"/>
  <c r="K100" i="25"/>
  <c r="I100" i="25"/>
  <c r="F100" i="25"/>
  <c r="G100" i="25" s="1"/>
  <c r="M100" i="25" s="1"/>
  <c r="K99" i="25"/>
  <c r="I99" i="25"/>
  <c r="F99" i="25"/>
  <c r="G99" i="25" s="1"/>
  <c r="M99" i="25" s="1"/>
  <c r="K98" i="25"/>
  <c r="I98" i="25"/>
  <c r="F98" i="25"/>
  <c r="G98" i="25" s="1"/>
  <c r="M98" i="25" s="1"/>
  <c r="K97" i="25"/>
  <c r="I97" i="25"/>
  <c r="F97" i="25"/>
  <c r="G97" i="25" s="1"/>
  <c r="M97" i="25" s="1"/>
  <c r="K96" i="25"/>
  <c r="I96" i="25"/>
  <c r="F96" i="25"/>
  <c r="G96" i="25" s="1"/>
  <c r="M96" i="25" s="1"/>
  <c r="K95" i="25"/>
  <c r="I95" i="25"/>
  <c r="F95" i="25"/>
  <c r="G95" i="25" s="1"/>
  <c r="M95" i="25" s="1"/>
  <c r="K94" i="25"/>
  <c r="I94" i="25"/>
  <c r="F94" i="25"/>
  <c r="G94" i="25" s="1"/>
  <c r="M94" i="25" s="1"/>
  <c r="K93" i="25"/>
  <c r="I93" i="25"/>
  <c r="F93" i="25"/>
  <c r="G93" i="25" s="1"/>
  <c r="M93" i="25" s="1"/>
  <c r="K92" i="25"/>
  <c r="I92" i="25"/>
  <c r="F92" i="25"/>
  <c r="G92" i="25" s="1"/>
  <c r="M92" i="25" s="1"/>
  <c r="K91" i="25"/>
  <c r="I91" i="25"/>
  <c r="G91" i="25"/>
  <c r="M91" i="25" s="1"/>
  <c r="F91" i="25"/>
  <c r="K90" i="25"/>
  <c r="I90" i="25"/>
  <c r="F90" i="25"/>
  <c r="G90" i="25" s="1"/>
  <c r="M90" i="25" s="1"/>
  <c r="M89" i="25"/>
  <c r="K89" i="25"/>
  <c r="I89" i="25"/>
  <c r="G89" i="25"/>
  <c r="F89" i="25"/>
  <c r="K88" i="25"/>
  <c r="I88" i="25"/>
  <c r="F88" i="25"/>
  <c r="G88" i="25" s="1"/>
  <c r="M88" i="25" s="1"/>
  <c r="K87" i="25"/>
  <c r="I87" i="25"/>
  <c r="F87" i="25"/>
  <c r="G87" i="25" s="1"/>
  <c r="M87" i="25" s="1"/>
  <c r="K86" i="25"/>
  <c r="I86" i="25"/>
  <c r="G86" i="25"/>
  <c r="M86" i="25" s="1"/>
  <c r="F86" i="25"/>
  <c r="K85" i="25"/>
  <c r="I85" i="25"/>
  <c r="F85" i="25"/>
  <c r="G85" i="25" s="1"/>
  <c r="M85" i="25" s="1"/>
  <c r="K84" i="25"/>
  <c r="I84" i="25"/>
  <c r="F84" i="25"/>
  <c r="G84" i="25" s="1"/>
  <c r="M84" i="25" s="1"/>
  <c r="K83" i="25"/>
  <c r="I83" i="25"/>
  <c r="G83" i="25"/>
  <c r="M83" i="25" s="1"/>
  <c r="F83" i="25"/>
  <c r="K82" i="25"/>
  <c r="I82" i="25"/>
  <c r="F82" i="25"/>
  <c r="G82" i="25" s="1"/>
  <c r="M82" i="25" s="1"/>
  <c r="K81" i="25"/>
  <c r="I81" i="25"/>
  <c r="G81" i="25"/>
  <c r="M81" i="25" s="1"/>
  <c r="F81" i="25"/>
  <c r="K80" i="25"/>
  <c r="I80" i="25"/>
  <c r="F80" i="25"/>
  <c r="G80" i="25" s="1"/>
  <c r="M80" i="25" s="1"/>
  <c r="M79" i="25"/>
  <c r="K79" i="25"/>
  <c r="I79" i="25"/>
  <c r="G79" i="25"/>
  <c r="F79" i="25"/>
  <c r="K78" i="25"/>
  <c r="I78" i="25"/>
  <c r="F78" i="25"/>
  <c r="G78" i="25" s="1"/>
  <c r="M78" i="25" s="1"/>
  <c r="K77" i="25"/>
  <c r="I77" i="25"/>
  <c r="F77" i="25"/>
  <c r="G77" i="25" s="1"/>
  <c r="M77" i="25" s="1"/>
  <c r="K76" i="25"/>
  <c r="I76" i="25"/>
  <c r="F76" i="25"/>
  <c r="G76" i="25" s="1"/>
  <c r="M76" i="25" s="1"/>
  <c r="K75" i="25"/>
  <c r="I75" i="25"/>
  <c r="F75" i="25"/>
  <c r="G75" i="25" s="1"/>
  <c r="M75" i="25" s="1"/>
  <c r="M74" i="25"/>
  <c r="K74" i="25"/>
  <c r="I74" i="25"/>
  <c r="G74" i="25"/>
  <c r="F74" i="25"/>
  <c r="K73" i="25"/>
  <c r="I73" i="25"/>
  <c r="F73" i="25"/>
  <c r="G73" i="25" s="1"/>
  <c r="M73" i="25" s="1"/>
  <c r="K72" i="25"/>
  <c r="I72" i="25"/>
  <c r="F72" i="25"/>
  <c r="G72" i="25" s="1"/>
  <c r="M72" i="25" s="1"/>
  <c r="K71" i="25"/>
  <c r="I71" i="25"/>
  <c r="G71" i="25"/>
  <c r="M71" i="25" s="1"/>
  <c r="F71" i="25"/>
  <c r="K70" i="25"/>
  <c r="I70" i="25"/>
  <c r="F70" i="25"/>
  <c r="G70" i="25" s="1"/>
  <c r="M70" i="25" s="1"/>
  <c r="K69" i="25"/>
  <c r="I69" i="25"/>
  <c r="G69" i="25"/>
  <c r="M69" i="25" s="1"/>
  <c r="F69" i="25"/>
  <c r="K68" i="25"/>
  <c r="I68" i="25"/>
  <c r="F68" i="25"/>
  <c r="G68" i="25" s="1"/>
  <c r="M68" i="25" s="1"/>
  <c r="K67" i="25"/>
  <c r="I67" i="25"/>
  <c r="F67" i="25"/>
  <c r="G67" i="25" s="1"/>
  <c r="M67" i="25" s="1"/>
  <c r="K66" i="25"/>
  <c r="I66" i="25"/>
  <c r="F66" i="25"/>
  <c r="G66" i="25" s="1"/>
  <c r="M66" i="25" s="1"/>
  <c r="K65" i="25"/>
  <c r="I65" i="25"/>
  <c r="F65" i="25"/>
  <c r="G65" i="25" s="1"/>
  <c r="M65" i="25" s="1"/>
  <c r="K64" i="25"/>
  <c r="I64" i="25"/>
  <c r="F64" i="25"/>
  <c r="G64" i="25" s="1"/>
  <c r="M64" i="25" s="1"/>
  <c r="K63" i="25"/>
  <c r="I63" i="25"/>
  <c r="F63" i="25"/>
  <c r="G63" i="25" s="1"/>
  <c r="M63" i="25" s="1"/>
  <c r="K62" i="25"/>
  <c r="I62" i="25"/>
  <c r="F62" i="25"/>
  <c r="G62" i="25" s="1"/>
  <c r="M62" i="25" s="1"/>
  <c r="K61" i="25"/>
  <c r="I61" i="25"/>
  <c r="F61" i="25"/>
  <c r="G61" i="25" s="1"/>
  <c r="M61" i="25" s="1"/>
  <c r="K60" i="25"/>
  <c r="I60" i="25"/>
  <c r="F60" i="25"/>
  <c r="G60" i="25" s="1"/>
  <c r="M60" i="25" s="1"/>
  <c r="K59" i="25"/>
  <c r="I59" i="25"/>
  <c r="G59" i="25"/>
  <c r="M59" i="25" s="1"/>
  <c r="F59" i="25"/>
  <c r="K58" i="25"/>
  <c r="I58" i="25"/>
  <c r="F58" i="25"/>
  <c r="G58" i="25" s="1"/>
  <c r="M58" i="25" s="1"/>
  <c r="M57" i="25"/>
  <c r="K57" i="25"/>
  <c r="I57" i="25"/>
  <c r="G57" i="25"/>
  <c r="F57" i="25"/>
  <c r="K56" i="25"/>
  <c r="I56" i="25"/>
  <c r="F56" i="25"/>
  <c r="G56" i="25" s="1"/>
  <c r="M56" i="25" s="1"/>
  <c r="K55" i="25"/>
  <c r="I55" i="25"/>
  <c r="F55" i="25"/>
  <c r="G55" i="25" s="1"/>
  <c r="M55" i="25" s="1"/>
  <c r="K54" i="25"/>
  <c r="I54" i="25"/>
  <c r="G54" i="25"/>
  <c r="M54" i="25" s="1"/>
  <c r="F54" i="25"/>
  <c r="K53" i="25"/>
  <c r="I53" i="25"/>
  <c r="F53" i="25"/>
  <c r="G53" i="25" s="1"/>
  <c r="M53" i="25" s="1"/>
  <c r="K52" i="25"/>
  <c r="I52" i="25"/>
  <c r="F52" i="25"/>
  <c r="G52" i="25" s="1"/>
  <c r="M52" i="25" s="1"/>
  <c r="K51" i="25"/>
  <c r="I51" i="25"/>
  <c r="G51" i="25"/>
  <c r="M51" i="25" s="1"/>
  <c r="F51" i="25"/>
  <c r="K50" i="25"/>
  <c r="I50" i="25"/>
  <c r="F50" i="25"/>
  <c r="G50" i="25" s="1"/>
  <c r="M50" i="25" s="1"/>
  <c r="K49" i="25"/>
  <c r="I49" i="25"/>
  <c r="G49" i="25"/>
  <c r="M49" i="25" s="1"/>
  <c r="F49" i="25"/>
  <c r="K48" i="25"/>
  <c r="I48" i="25"/>
  <c r="F48" i="25"/>
  <c r="G48" i="25" s="1"/>
  <c r="M48" i="25" s="1"/>
  <c r="M47" i="25"/>
  <c r="K47" i="25"/>
  <c r="I47" i="25"/>
  <c r="G47" i="25"/>
  <c r="F47" i="25"/>
  <c r="K46" i="25"/>
  <c r="I46" i="25"/>
  <c r="F46" i="25"/>
  <c r="G46" i="25" s="1"/>
  <c r="M46" i="25" s="1"/>
  <c r="K45" i="25"/>
  <c r="I45" i="25"/>
  <c r="F45" i="25"/>
  <c r="G45" i="25" s="1"/>
  <c r="M45" i="25" s="1"/>
  <c r="K44" i="25"/>
  <c r="I44" i="25"/>
  <c r="F44" i="25"/>
  <c r="G44" i="25" s="1"/>
  <c r="M44" i="25" s="1"/>
  <c r="K43" i="25"/>
  <c r="I43" i="25"/>
  <c r="F43" i="25"/>
  <c r="G43" i="25" s="1"/>
  <c r="M43" i="25" s="1"/>
  <c r="M42" i="25"/>
  <c r="K42" i="25"/>
  <c r="I42" i="25"/>
  <c r="G42" i="25"/>
  <c r="F42" i="25"/>
  <c r="K41" i="25"/>
  <c r="I41" i="25"/>
  <c r="F41" i="25"/>
  <c r="G41" i="25" s="1"/>
  <c r="M41" i="25" s="1"/>
  <c r="K40" i="25"/>
  <c r="I40" i="25"/>
  <c r="F40" i="25"/>
  <c r="G40" i="25" s="1"/>
  <c r="M40" i="25" s="1"/>
  <c r="K39" i="25"/>
  <c r="I39" i="25"/>
  <c r="G39" i="25"/>
  <c r="M39" i="25" s="1"/>
  <c r="F39" i="25"/>
  <c r="K38" i="25"/>
  <c r="I38" i="25"/>
  <c r="F38" i="25"/>
  <c r="G38" i="25" s="1"/>
  <c r="M38" i="25" s="1"/>
  <c r="K37" i="25"/>
  <c r="I37" i="25"/>
  <c r="G37" i="25"/>
  <c r="M37" i="25" s="1"/>
  <c r="F37" i="25"/>
  <c r="K36" i="25"/>
  <c r="I36" i="25"/>
  <c r="F36" i="25"/>
  <c r="G36" i="25" s="1"/>
  <c r="M36" i="25" s="1"/>
  <c r="K35" i="25"/>
  <c r="I35" i="25"/>
  <c r="F35" i="25"/>
  <c r="G35" i="25" s="1"/>
  <c r="M35" i="25" s="1"/>
  <c r="K34" i="25"/>
  <c r="I34" i="25"/>
  <c r="F34" i="25"/>
  <c r="G34" i="25" s="1"/>
  <c r="M34" i="25" s="1"/>
  <c r="K33" i="25"/>
  <c r="I33" i="25"/>
  <c r="F33" i="25"/>
  <c r="G33" i="25" s="1"/>
  <c r="M33" i="25" s="1"/>
  <c r="K32" i="25"/>
  <c r="I32" i="25"/>
  <c r="F32" i="25"/>
  <c r="G32" i="25" s="1"/>
  <c r="M32" i="25" s="1"/>
  <c r="K31" i="25"/>
  <c r="I31" i="25"/>
  <c r="F31" i="25"/>
  <c r="G31" i="25" s="1"/>
  <c r="M31" i="25" s="1"/>
  <c r="K30" i="25"/>
  <c r="I30" i="25"/>
  <c r="F30" i="25"/>
  <c r="G30" i="25" s="1"/>
  <c r="M30" i="25" s="1"/>
  <c r="K29" i="25"/>
  <c r="I29" i="25"/>
  <c r="F29" i="25"/>
  <c r="G29" i="25" s="1"/>
  <c r="M29" i="25" s="1"/>
  <c r="K28" i="25"/>
  <c r="I28" i="25"/>
  <c r="F28" i="25"/>
  <c r="G28" i="25" s="1"/>
  <c r="M28" i="25" s="1"/>
  <c r="K27" i="25"/>
  <c r="I27" i="25"/>
  <c r="G27" i="25"/>
  <c r="M27" i="25" s="1"/>
  <c r="F27" i="25"/>
  <c r="K26" i="25"/>
  <c r="I26" i="25"/>
  <c r="F26" i="25"/>
  <c r="G26" i="25" s="1"/>
  <c r="M26" i="25" s="1"/>
  <c r="M25" i="25"/>
  <c r="K25" i="25"/>
  <c r="I25" i="25"/>
  <c r="G25" i="25"/>
  <c r="F25" i="25"/>
  <c r="K24" i="25"/>
  <c r="I24" i="25"/>
  <c r="F24" i="25"/>
  <c r="G24" i="25" s="1"/>
  <c r="M24" i="25" s="1"/>
  <c r="K23" i="25"/>
  <c r="I23" i="25"/>
  <c r="F23" i="25"/>
  <c r="G23" i="25" s="1"/>
  <c r="M23" i="25" s="1"/>
  <c r="K22" i="25"/>
  <c r="I22" i="25"/>
  <c r="G22" i="25"/>
  <c r="M22" i="25" s="1"/>
  <c r="F22" i="25"/>
  <c r="K21" i="25"/>
  <c r="I21" i="25"/>
  <c r="F21" i="25"/>
  <c r="G21" i="25" s="1"/>
  <c r="M21" i="25" s="1"/>
  <c r="K20" i="25"/>
  <c r="I20" i="25"/>
  <c r="F20" i="25"/>
  <c r="G20" i="25" s="1"/>
  <c r="M20" i="25" s="1"/>
  <c r="K19" i="25"/>
  <c r="I19" i="25"/>
  <c r="G19" i="25"/>
  <c r="M19" i="25" s="1"/>
  <c r="F19" i="25"/>
  <c r="K18" i="25"/>
  <c r="I18" i="25"/>
  <c r="F18" i="25"/>
  <c r="G18" i="25" s="1"/>
  <c r="M18" i="25" s="1"/>
  <c r="K17" i="25"/>
  <c r="I17" i="25"/>
  <c r="G17" i="25"/>
  <c r="M17" i="25" s="1"/>
  <c r="F17" i="25"/>
  <c r="K16" i="25"/>
  <c r="I16" i="25"/>
  <c r="F16" i="25"/>
  <c r="G16" i="25" s="1"/>
  <c r="M16" i="25" s="1"/>
  <c r="M15" i="25"/>
  <c r="K15" i="25"/>
  <c r="I15" i="25"/>
  <c r="G15" i="25"/>
  <c r="F15" i="25"/>
  <c r="K14" i="25"/>
  <c r="I14" i="25"/>
  <c r="F14" i="25"/>
  <c r="G14" i="25" s="1"/>
  <c r="M14" i="25" s="1"/>
  <c r="K13" i="25"/>
  <c r="I13" i="25"/>
  <c r="F13" i="25"/>
  <c r="G13" i="25" s="1"/>
  <c r="M13" i="25" s="1"/>
  <c r="K12" i="25"/>
  <c r="I12" i="25"/>
  <c r="F12" i="25"/>
  <c r="G12" i="25" s="1"/>
  <c r="M12" i="25" s="1"/>
  <c r="K11" i="25"/>
  <c r="I11" i="25"/>
  <c r="F11" i="25"/>
  <c r="G11" i="25" s="1"/>
  <c r="M11" i="25" s="1"/>
  <c r="M10" i="25"/>
  <c r="K10" i="25"/>
  <c r="I10" i="25"/>
  <c r="G10" i="25"/>
  <c r="F10" i="25"/>
  <c r="K9" i="25"/>
  <c r="K8" i="25" s="1"/>
  <c r="I9" i="25"/>
  <c r="I8" i="25" s="1"/>
  <c r="F9" i="25"/>
  <c r="G9" i="25" s="1"/>
  <c r="C4" i="25"/>
  <c r="B4" i="25"/>
  <c r="C3" i="25"/>
  <c r="B3" i="25"/>
  <c r="C2" i="25"/>
  <c r="B2" i="25"/>
  <c r="F89" i="26"/>
  <c r="L88" i="26"/>
  <c r="L85" i="26"/>
  <c r="L84" i="26"/>
  <c r="L83" i="26"/>
  <c r="L82" i="26"/>
  <c r="L81" i="26"/>
  <c r="L80" i="26"/>
  <c r="L79" i="26"/>
  <c r="L78" i="26"/>
  <c r="L77" i="26"/>
  <c r="L76" i="26"/>
  <c r="L75" i="26"/>
  <c r="L74" i="26"/>
  <c r="L73" i="26"/>
  <c r="L72" i="26"/>
  <c r="L71" i="26"/>
  <c r="F71" i="26"/>
  <c r="F91" i="26" s="1"/>
  <c r="F92" i="26" s="1"/>
  <c r="L70" i="26"/>
  <c r="L69" i="26"/>
  <c r="L68" i="26"/>
  <c r="L66" i="26"/>
  <c r="L64" i="26"/>
  <c r="L62" i="26"/>
  <c r="L60" i="26"/>
  <c r="L56" i="26"/>
  <c r="L55" i="26"/>
  <c r="K74" i="27"/>
  <c r="I74" i="27"/>
  <c r="F74" i="27"/>
  <c r="G74" i="27" s="1"/>
  <c r="M74" i="27" s="1"/>
  <c r="K73" i="27"/>
  <c r="I73" i="27"/>
  <c r="G73" i="27"/>
  <c r="M73" i="27" s="1"/>
  <c r="F73" i="27"/>
  <c r="K72" i="27"/>
  <c r="I72" i="27"/>
  <c r="F72" i="27"/>
  <c r="G72" i="27" s="1"/>
  <c r="M72" i="27" s="1"/>
  <c r="K71" i="27"/>
  <c r="I71" i="27"/>
  <c r="F71" i="27"/>
  <c r="G71" i="27" s="1"/>
  <c r="M71" i="27" s="1"/>
  <c r="K70" i="27"/>
  <c r="I70" i="27"/>
  <c r="F70" i="27"/>
  <c r="G70" i="27" s="1"/>
  <c r="K69" i="27"/>
  <c r="I69" i="27"/>
  <c r="K68" i="27"/>
  <c r="I68" i="27"/>
  <c r="F68" i="27"/>
  <c r="G68" i="27" s="1"/>
  <c r="M68" i="27" s="1"/>
  <c r="K67" i="27"/>
  <c r="I67" i="27"/>
  <c r="F67" i="27"/>
  <c r="G67" i="27" s="1"/>
  <c r="M67" i="27" s="1"/>
  <c r="K66" i="27"/>
  <c r="I66" i="27"/>
  <c r="F66" i="27"/>
  <c r="G66" i="27" s="1"/>
  <c r="M66" i="27" s="1"/>
  <c r="K65" i="27"/>
  <c r="I65" i="27"/>
  <c r="F65" i="27"/>
  <c r="G65" i="27" s="1"/>
  <c r="M65" i="27" s="1"/>
  <c r="K64" i="27"/>
  <c r="I64" i="27"/>
  <c r="F64" i="27"/>
  <c r="G64" i="27" s="1"/>
  <c r="K63" i="27"/>
  <c r="I63" i="27"/>
  <c r="K62" i="27"/>
  <c r="I62" i="27"/>
  <c r="F62" i="27"/>
  <c r="G62" i="27" s="1"/>
  <c r="M62" i="27" s="1"/>
  <c r="K61" i="27"/>
  <c r="I61" i="27"/>
  <c r="F61" i="27"/>
  <c r="G61" i="27" s="1"/>
  <c r="M61" i="27" s="1"/>
  <c r="K60" i="27"/>
  <c r="I60" i="27"/>
  <c r="F60" i="27"/>
  <c r="G60" i="27" s="1"/>
  <c r="M60" i="27" s="1"/>
  <c r="K59" i="27"/>
  <c r="K58" i="27" s="1"/>
  <c r="I59" i="27"/>
  <c r="I58" i="27" s="1"/>
  <c r="F59" i="27"/>
  <c r="G59" i="27" s="1"/>
  <c r="K57" i="27"/>
  <c r="I57" i="27"/>
  <c r="F57" i="27"/>
  <c r="G57" i="27" s="1"/>
  <c r="M57" i="27" s="1"/>
  <c r="K56" i="27"/>
  <c r="K53" i="27" s="1"/>
  <c r="I56" i="27"/>
  <c r="I53" i="27" s="1"/>
  <c r="F56" i="27"/>
  <c r="G56" i="27" s="1"/>
  <c r="M56" i="27" s="1"/>
  <c r="K55" i="27"/>
  <c r="I55" i="27"/>
  <c r="F55" i="27"/>
  <c r="G55" i="27" s="1"/>
  <c r="M55" i="27" s="1"/>
  <c r="K54" i="27"/>
  <c r="I54" i="27"/>
  <c r="F54" i="27"/>
  <c r="G54" i="27" s="1"/>
  <c r="K52" i="27"/>
  <c r="I52" i="27"/>
  <c r="F52" i="27"/>
  <c r="G52" i="27" s="1"/>
  <c r="M52" i="27" s="1"/>
  <c r="K51" i="27"/>
  <c r="I51" i="27"/>
  <c r="F51" i="27"/>
  <c r="G51" i="27" s="1"/>
  <c r="M51" i="27" s="1"/>
  <c r="K50" i="27"/>
  <c r="I50" i="27"/>
  <c r="F50" i="27"/>
  <c r="G50" i="27" s="1"/>
  <c r="M50" i="27" s="1"/>
  <c r="K49" i="27"/>
  <c r="K43" i="27" s="1"/>
  <c r="I49" i="27"/>
  <c r="I43" i="27" s="1"/>
  <c r="G49" i="27"/>
  <c r="M49" i="27" s="1"/>
  <c r="F49" i="27"/>
  <c r="M48" i="27"/>
  <c r="K48" i="27"/>
  <c r="I48" i="27"/>
  <c r="G48" i="27"/>
  <c r="F48" i="27"/>
  <c r="K47" i="27"/>
  <c r="I47" i="27"/>
  <c r="F47" i="27"/>
  <c r="G47" i="27" s="1"/>
  <c r="M47" i="27" s="1"/>
  <c r="M46" i="27"/>
  <c r="K46" i="27"/>
  <c r="I46" i="27"/>
  <c r="G46" i="27"/>
  <c r="F46" i="27"/>
  <c r="K45" i="27"/>
  <c r="I45" i="27"/>
  <c r="F45" i="27"/>
  <c r="G45" i="27" s="1"/>
  <c r="M45" i="27" s="1"/>
  <c r="K44" i="27"/>
  <c r="I44" i="27"/>
  <c r="F44" i="27"/>
  <c r="G44" i="27" s="1"/>
  <c r="M42" i="27"/>
  <c r="K42" i="27"/>
  <c r="I42" i="27"/>
  <c r="G42" i="27"/>
  <c r="F42" i="27"/>
  <c r="K41" i="27"/>
  <c r="I41" i="27"/>
  <c r="F41" i="27"/>
  <c r="G41" i="27" s="1"/>
  <c r="M41" i="27" s="1"/>
  <c r="K40" i="27"/>
  <c r="I40" i="27"/>
  <c r="G40" i="27"/>
  <c r="M40" i="27" s="1"/>
  <c r="F40" i="27"/>
  <c r="K39" i="27"/>
  <c r="I39" i="27"/>
  <c r="F39" i="27"/>
  <c r="G39" i="27" s="1"/>
  <c r="M39" i="27" s="1"/>
  <c r="K38" i="27"/>
  <c r="I38" i="27"/>
  <c r="F38" i="27"/>
  <c r="G38" i="27" s="1"/>
  <c r="M38" i="27" s="1"/>
  <c r="K37" i="27"/>
  <c r="I37" i="27"/>
  <c r="F37" i="27"/>
  <c r="G37" i="27" s="1"/>
  <c r="M37" i="27" s="1"/>
  <c r="K36" i="27"/>
  <c r="K34" i="27" s="1"/>
  <c r="I36" i="27"/>
  <c r="I34" i="27" s="1"/>
  <c r="G36" i="27"/>
  <c r="F36" i="27"/>
  <c r="M35" i="27"/>
  <c r="K35" i="27"/>
  <c r="I35" i="27"/>
  <c r="G35" i="27"/>
  <c r="F35" i="27"/>
  <c r="K33" i="27"/>
  <c r="I33" i="27"/>
  <c r="F33" i="27"/>
  <c r="G33" i="27" s="1"/>
  <c r="M33" i="27" s="1"/>
  <c r="K32" i="27"/>
  <c r="I32" i="27"/>
  <c r="F32" i="27"/>
  <c r="G32" i="27" s="1"/>
  <c r="M32" i="27" s="1"/>
  <c r="K31" i="27"/>
  <c r="I31" i="27"/>
  <c r="F31" i="27"/>
  <c r="G31" i="27" s="1"/>
  <c r="M31" i="27" s="1"/>
  <c r="K30" i="27"/>
  <c r="I30" i="27"/>
  <c r="F30" i="27"/>
  <c r="G30" i="27" s="1"/>
  <c r="M30" i="27" s="1"/>
  <c r="M29" i="27"/>
  <c r="K29" i="27"/>
  <c r="I29" i="27"/>
  <c r="G29" i="27"/>
  <c r="F29" i="27"/>
  <c r="K28" i="27"/>
  <c r="I28" i="27"/>
  <c r="F28" i="27"/>
  <c r="G28" i="27" s="1"/>
  <c r="M28" i="27" s="1"/>
  <c r="K27" i="27"/>
  <c r="I27" i="27"/>
  <c r="G27" i="27"/>
  <c r="M27" i="27" s="1"/>
  <c r="F27" i="27"/>
  <c r="K26" i="27"/>
  <c r="I26" i="27"/>
  <c r="F26" i="27"/>
  <c r="G26" i="27" s="1"/>
  <c r="M26" i="27" s="1"/>
  <c r="K25" i="27"/>
  <c r="I25" i="27"/>
  <c r="F25" i="27"/>
  <c r="G25" i="27" s="1"/>
  <c r="M25" i="27" s="1"/>
  <c r="K24" i="27"/>
  <c r="I24" i="27"/>
  <c r="F24" i="27"/>
  <c r="G24" i="27" s="1"/>
  <c r="M24" i="27" s="1"/>
  <c r="K23" i="27"/>
  <c r="I23" i="27"/>
  <c r="G23" i="27"/>
  <c r="M23" i="27" s="1"/>
  <c r="F23" i="27"/>
  <c r="M22" i="27"/>
  <c r="K22" i="27"/>
  <c r="I22" i="27"/>
  <c r="G22" i="27"/>
  <c r="F22" i="27"/>
  <c r="K21" i="27"/>
  <c r="I21" i="27"/>
  <c r="F21" i="27"/>
  <c r="G21" i="27" s="1"/>
  <c r="M21" i="27" s="1"/>
  <c r="M20" i="27"/>
  <c r="K20" i="27"/>
  <c r="I20" i="27"/>
  <c r="G20" i="27"/>
  <c r="F20" i="27"/>
  <c r="K19" i="27"/>
  <c r="I19" i="27"/>
  <c r="F19" i="27"/>
  <c r="G19" i="27" s="1"/>
  <c r="M19" i="27" s="1"/>
  <c r="K18" i="27"/>
  <c r="I18" i="27"/>
  <c r="F18" i="27"/>
  <c r="G18" i="27" s="1"/>
  <c r="M18" i="27" s="1"/>
  <c r="K17" i="27"/>
  <c r="I17" i="27"/>
  <c r="G17" i="27"/>
  <c r="M17" i="27" s="1"/>
  <c r="F17" i="27"/>
  <c r="K16" i="27"/>
  <c r="I16" i="27"/>
  <c r="F16" i="27"/>
  <c r="G16" i="27" s="1"/>
  <c r="M16" i="27" s="1"/>
  <c r="K15" i="27"/>
  <c r="I15" i="27"/>
  <c r="F15" i="27"/>
  <c r="G15" i="27" s="1"/>
  <c r="M15" i="27" s="1"/>
  <c r="K14" i="27"/>
  <c r="I14" i="27"/>
  <c r="F14" i="27"/>
  <c r="G14" i="27" s="1"/>
  <c r="M14" i="27" s="1"/>
  <c r="K13" i="27"/>
  <c r="I13" i="27"/>
  <c r="G13" i="27"/>
  <c r="M13" i="27" s="1"/>
  <c r="F13" i="27"/>
  <c r="K12" i="27"/>
  <c r="I12" i="27"/>
  <c r="G12" i="27"/>
  <c r="M12" i="27" s="1"/>
  <c r="F12" i="27"/>
  <c r="K11" i="27"/>
  <c r="I11" i="27"/>
  <c r="F11" i="27"/>
  <c r="G11" i="27" s="1"/>
  <c r="M11" i="27" s="1"/>
  <c r="K10" i="27"/>
  <c r="K8" i="27" s="1"/>
  <c r="I10" i="27"/>
  <c r="I8" i="27" s="1"/>
  <c r="F10" i="27"/>
  <c r="G10" i="27" s="1"/>
  <c r="M10" i="27" s="1"/>
  <c r="K9" i="27"/>
  <c r="I9" i="27"/>
  <c r="F9" i="27"/>
  <c r="G9" i="27" s="1"/>
  <c r="C4" i="27"/>
  <c r="B4" i="27"/>
  <c r="C3" i="27"/>
  <c r="B3" i="27"/>
  <c r="C2" i="27"/>
  <c r="B2" i="27"/>
  <c r="K48" i="28"/>
  <c r="I48" i="28"/>
  <c r="G48" i="28"/>
  <c r="M48" i="28" s="1"/>
  <c r="F48" i="28"/>
  <c r="K47" i="28"/>
  <c r="I47" i="28"/>
  <c r="G47" i="28"/>
  <c r="M47" i="28" s="1"/>
  <c r="F47" i="28"/>
  <c r="K46" i="28"/>
  <c r="I46" i="28"/>
  <c r="F46" i="28"/>
  <c r="G46" i="28" s="1"/>
  <c r="M46" i="28" s="1"/>
  <c r="K45" i="28"/>
  <c r="I45" i="28"/>
  <c r="F45" i="28"/>
  <c r="G45" i="28" s="1"/>
  <c r="M45" i="28" s="1"/>
  <c r="K44" i="28"/>
  <c r="I44" i="28"/>
  <c r="F44" i="28"/>
  <c r="G44" i="28" s="1"/>
  <c r="M44" i="28" s="1"/>
  <c r="K43" i="28"/>
  <c r="K41" i="28" s="1"/>
  <c r="I43" i="28"/>
  <c r="I41" i="28" s="1"/>
  <c r="G43" i="28"/>
  <c r="F43" i="28"/>
  <c r="M42" i="28"/>
  <c r="K42" i="28"/>
  <c r="I42" i="28"/>
  <c r="G42" i="28"/>
  <c r="F42" i="28"/>
  <c r="K40" i="28"/>
  <c r="I40" i="28"/>
  <c r="F40" i="28"/>
  <c r="G40" i="28" s="1"/>
  <c r="M40" i="28" s="1"/>
  <c r="K39" i="28"/>
  <c r="I39" i="28"/>
  <c r="G39" i="28"/>
  <c r="M39" i="28" s="1"/>
  <c r="F39" i="28"/>
  <c r="K38" i="28"/>
  <c r="I38" i="28"/>
  <c r="F38" i="28"/>
  <c r="G38" i="28" s="1"/>
  <c r="M38" i="28" s="1"/>
  <c r="K37" i="28"/>
  <c r="I37" i="28"/>
  <c r="F37" i="28"/>
  <c r="G37" i="28" s="1"/>
  <c r="M37" i="28" s="1"/>
  <c r="M36" i="28"/>
  <c r="K36" i="28"/>
  <c r="K33" i="28" s="1"/>
  <c r="I36" i="28"/>
  <c r="G36" i="28"/>
  <c r="F36" i="28"/>
  <c r="K35" i="28"/>
  <c r="I35" i="28"/>
  <c r="G35" i="28"/>
  <c r="M35" i="28" s="1"/>
  <c r="F35" i="28"/>
  <c r="K34" i="28"/>
  <c r="I34" i="28"/>
  <c r="I33" i="28" s="1"/>
  <c r="G34" i="28"/>
  <c r="M34" i="28" s="1"/>
  <c r="F34" i="28"/>
  <c r="K32" i="28"/>
  <c r="I32" i="28"/>
  <c r="F32" i="28"/>
  <c r="G32" i="28" s="1"/>
  <c r="M32" i="28" s="1"/>
  <c r="K31" i="28"/>
  <c r="I31" i="28"/>
  <c r="F31" i="28"/>
  <c r="G31" i="28" s="1"/>
  <c r="K30" i="28"/>
  <c r="I30" i="28"/>
  <c r="K29" i="28"/>
  <c r="I29" i="28"/>
  <c r="F29" i="28"/>
  <c r="G29" i="28" s="1"/>
  <c r="M29" i="28" s="1"/>
  <c r="K28" i="28"/>
  <c r="I28" i="28"/>
  <c r="F28" i="28"/>
  <c r="G28" i="28" s="1"/>
  <c r="M28" i="28" s="1"/>
  <c r="K27" i="28"/>
  <c r="I27" i="28"/>
  <c r="F27" i="28"/>
  <c r="G27" i="28" s="1"/>
  <c r="M27" i="28" s="1"/>
  <c r="K26" i="28"/>
  <c r="I26" i="28"/>
  <c r="F26" i="28"/>
  <c r="G26" i="28" s="1"/>
  <c r="M26" i="28" s="1"/>
  <c r="K25" i="28"/>
  <c r="I25" i="28"/>
  <c r="G25" i="28"/>
  <c r="M25" i="28" s="1"/>
  <c r="F25" i="28"/>
  <c r="K24" i="28"/>
  <c r="I24" i="28"/>
  <c r="F24" i="28"/>
  <c r="G24" i="28" s="1"/>
  <c r="M24" i="28" s="1"/>
  <c r="K23" i="28"/>
  <c r="K20" i="28" s="1"/>
  <c r="I23" i="28"/>
  <c r="I20" i="28" s="1"/>
  <c r="F23" i="28"/>
  <c r="G23" i="28" s="1"/>
  <c r="M23" i="28" s="1"/>
  <c r="K22" i="28"/>
  <c r="I22" i="28"/>
  <c r="F22" i="28"/>
  <c r="G22" i="28" s="1"/>
  <c r="M22" i="28" s="1"/>
  <c r="K21" i="28"/>
  <c r="I21" i="28"/>
  <c r="F21" i="28"/>
  <c r="G21" i="28" s="1"/>
  <c r="K19" i="28"/>
  <c r="I19" i="28"/>
  <c r="F19" i="28"/>
  <c r="G19" i="28" s="1"/>
  <c r="M19" i="28" s="1"/>
  <c r="K18" i="28"/>
  <c r="I18" i="28"/>
  <c r="F18" i="28"/>
  <c r="G18" i="28" s="1"/>
  <c r="M18" i="28" s="1"/>
  <c r="K17" i="28"/>
  <c r="I17" i="28"/>
  <c r="F17" i="28"/>
  <c r="G17" i="28" s="1"/>
  <c r="M17" i="28" s="1"/>
  <c r="K16" i="28"/>
  <c r="I16" i="28"/>
  <c r="F16" i="28"/>
  <c r="G16" i="28" s="1"/>
  <c r="M16" i="28" s="1"/>
  <c r="K15" i="28"/>
  <c r="I15" i="28"/>
  <c r="F15" i="28"/>
  <c r="G15" i="28" s="1"/>
  <c r="M15" i="28" s="1"/>
  <c r="K14" i="28"/>
  <c r="I14" i="28"/>
  <c r="F14" i="28"/>
  <c r="G14" i="28" s="1"/>
  <c r="M14" i="28" s="1"/>
  <c r="K13" i="28"/>
  <c r="I13" i="28"/>
  <c r="F13" i="28"/>
  <c r="G13" i="28" s="1"/>
  <c r="M13" i="28" s="1"/>
  <c r="K12" i="28"/>
  <c r="I12" i="28"/>
  <c r="G12" i="28"/>
  <c r="M12" i="28" s="1"/>
  <c r="F12" i="28"/>
  <c r="K11" i="28"/>
  <c r="I11" i="28"/>
  <c r="F11" i="28"/>
  <c r="G11" i="28" s="1"/>
  <c r="M11" i="28" s="1"/>
  <c r="K10" i="28"/>
  <c r="I10" i="28"/>
  <c r="I8" i="28" s="1"/>
  <c r="F10" i="28"/>
  <c r="G10" i="28" s="1"/>
  <c r="M10" i="28" s="1"/>
  <c r="K9" i="28"/>
  <c r="I9" i="28"/>
  <c r="F9" i="28"/>
  <c r="G9" i="28" s="1"/>
  <c r="C4" i="28"/>
  <c r="B4" i="28"/>
  <c r="C3" i="28"/>
  <c r="B3" i="28"/>
  <c r="C2" i="28"/>
  <c r="B2" i="28"/>
  <c r="K52" i="29"/>
  <c r="I52" i="29"/>
  <c r="F52" i="29"/>
  <c r="G52" i="29" s="1"/>
  <c r="M52" i="29" s="1"/>
  <c r="K51" i="29"/>
  <c r="I51" i="29"/>
  <c r="G51" i="29"/>
  <c r="M51" i="29" s="1"/>
  <c r="F51" i="29"/>
  <c r="K50" i="29"/>
  <c r="I50" i="29"/>
  <c r="F50" i="29"/>
  <c r="G50" i="29" s="1"/>
  <c r="M50" i="29" s="1"/>
  <c r="K49" i="29"/>
  <c r="I49" i="29"/>
  <c r="F49" i="29"/>
  <c r="G49" i="29" s="1"/>
  <c r="M49" i="29" s="1"/>
  <c r="K48" i="29"/>
  <c r="I48" i="29"/>
  <c r="F48" i="29"/>
  <c r="G48" i="29" s="1"/>
  <c r="K47" i="29"/>
  <c r="I47" i="29"/>
  <c r="K46" i="29"/>
  <c r="I46" i="29"/>
  <c r="F46" i="29"/>
  <c r="G46" i="29" s="1"/>
  <c r="M46" i="29" s="1"/>
  <c r="K45" i="29"/>
  <c r="I45" i="29"/>
  <c r="G45" i="29"/>
  <c r="M45" i="29" s="1"/>
  <c r="F45" i="29"/>
  <c r="K44" i="29"/>
  <c r="I44" i="29"/>
  <c r="F44" i="29"/>
  <c r="G44" i="29" s="1"/>
  <c r="M44" i="29" s="1"/>
  <c r="K43" i="29"/>
  <c r="I43" i="29"/>
  <c r="F43" i="29"/>
  <c r="G43" i="29" s="1"/>
  <c r="M43" i="29" s="1"/>
  <c r="K42" i="29"/>
  <c r="I42" i="29"/>
  <c r="F42" i="29"/>
  <c r="G42" i="29" s="1"/>
  <c r="M42" i="29" s="1"/>
  <c r="K41" i="29"/>
  <c r="I41" i="29"/>
  <c r="F41" i="29"/>
  <c r="G41" i="29" s="1"/>
  <c r="M41" i="29" s="1"/>
  <c r="M40" i="29"/>
  <c r="K40" i="29"/>
  <c r="K39" i="29" s="1"/>
  <c r="I40" i="29"/>
  <c r="I39" i="29" s="1"/>
  <c r="G40" i="29"/>
  <c r="F40" i="29"/>
  <c r="K38" i="29"/>
  <c r="I38" i="29"/>
  <c r="F38" i="29"/>
  <c r="G38" i="29" s="1"/>
  <c r="M38" i="29" s="1"/>
  <c r="K37" i="29"/>
  <c r="K36" i="29" s="1"/>
  <c r="I37" i="29"/>
  <c r="I36" i="29" s="1"/>
  <c r="F37" i="29"/>
  <c r="G37" i="29" s="1"/>
  <c r="K35" i="29"/>
  <c r="I35" i="29"/>
  <c r="F35" i="29"/>
  <c r="G35" i="29" s="1"/>
  <c r="M35" i="29" s="1"/>
  <c r="K34" i="29"/>
  <c r="I34" i="29"/>
  <c r="F34" i="29"/>
  <c r="G34" i="29" s="1"/>
  <c r="M34" i="29" s="1"/>
  <c r="K33" i="29"/>
  <c r="I33" i="29"/>
  <c r="F33" i="29"/>
  <c r="G33" i="29" s="1"/>
  <c r="M33" i="29" s="1"/>
  <c r="K32" i="29"/>
  <c r="I32" i="29"/>
  <c r="F32" i="29"/>
  <c r="G32" i="29" s="1"/>
  <c r="M32" i="29" s="1"/>
  <c r="K31" i="29"/>
  <c r="I31" i="29"/>
  <c r="F31" i="29"/>
  <c r="G31" i="29" s="1"/>
  <c r="M31" i="29" s="1"/>
  <c r="K30" i="29"/>
  <c r="I30" i="29"/>
  <c r="G30" i="29"/>
  <c r="M30" i="29" s="1"/>
  <c r="F30" i="29"/>
  <c r="K29" i="29"/>
  <c r="I29" i="29"/>
  <c r="G29" i="29"/>
  <c r="M29" i="29" s="1"/>
  <c r="F29" i="29"/>
  <c r="K28" i="29"/>
  <c r="I28" i="29"/>
  <c r="F28" i="29"/>
  <c r="G28" i="29" s="1"/>
  <c r="K27" i="29"/>
  <c r="I27" i="29"/>
  <c r="K26" i="29"/>
  <c r="I26" i="29"/>
  <c r="F26" i="29"/>
  <c r="G26" i="29" s="1"/>
  <c r="M26" i="29" s="1"/>
  <c r="K25" i="29"/>
  <c r="I25" i="29"/>
  <c r="F25" i="29"/>
  <c r="G25" i="29" s="1"/>
  <c r="M25" i="29" s="1"/>
  <c r="K24" i="29"/>
  <c r="I24" i="29"/>
  <c r="G24" i="29"/>
  <c r="M24" i="29" s="1"/>
  <c r="F24" i="29"/>
  <c r="M23" i="29"/>
  <c r="K23" i="29"/>
  <c r="I23" i="29"/>
  <c r="G23" i="29"/>
  <c r="F23" i="29"/>
  <c r="K22" i="29"/>
  <c r="I22" i="29"/>
  <c r="F22" i="29"/>
  <c r="G22" i="29" s="1"/>
  <c r="M22" i="29" s="1"/>
  <c r="K21" i="29"/>
  <c r="I21" i="29"/>
  <c r="F21" i="29"/>
  <c r="G21" i="29" s="1"/>
  <c r="M21" i="29" s="1"/>
  <c r="K20" i="29"/>
  <c r="I20" i="29"/>
  <c r="F20" i="29"/>
  <c r="G20" i="29" s="1"/>
  <c r="M20" i="29" s="1"/>
  <c r="K19" i="29"/>
  <c r="I19" i="29"/>
  <c r="F19" i="29"/>
  <c r="G19" i="29" s="1"/>
  <c r="M19" i="29" s="1"/>
  <c r="K18" i="29"/>
  <c r="I18" i="29"/>
  <c r="F18" i="29"/>
  <c r="G18" i="29" s="1"/>
  <c r="M18" i="29" s="1"/>
  <c r="K17" i="29"/>
  <c r="I17" i="29"/>
  <c r="G17" i="29"/>
  <c r="M17" i="29" s="1"/>
  <c r="F17" i="29"/>
  <c r="K16" i="29"/>
  <c r="I16" i="29"/>
  <c r="G16" i="29"/>
  <c r="M16" i="29" s="1"/>
  <c r="F16" i="29"/>
  <c r="K15" i="29"/>
  <c r="I15" i="29"/>
  <c r="F15" i="29"/>
  <c r="G15" i="29" s="1"/>
  <c r="M15" i="29" s="1"/>
  <c r="K14" i="29"/>
  <c r="K8" i="29" s="1"/>
  <c r="I14" i="29"/>
  <c r="I8" i="29" s="1"/>
  <c r="F14" i="29"/>
  <c r="G14" i="29" s="1"/>
  <c r="M14" i="29" s="1"/>
  <c r="K13" i="29"/>
  <c r="I13" i="29"/>
  <c r="F13" i="29"/>
  <c r="G13" i="29" s="1"/>
  <c r="M13" i="29" s="1"/>
  <c r="K12" i="29"/>
  <c r="I12" i="29"/>
  <c r="F12" i="29"/>
  <c r="G12" i="29" s="1"/>
  <c r="M12" i="29" s="1"/>
  <c r="K11" i="29"/>
  <c r="I11" i="29"/>
  <c r="F11" i="29"/>
  <c r="G11" i="29" s="1"/>
  <c r="M11" i="29" s="1"/>
  <c r="K10" i="29"/>
  <c r="I10" i="29"/>
  <c r="F10" i="29"/>
  <c r="G10" i="29" s="1"/>
  <c r="K9" i="29"/>
  <c r="I9" i="29"/>
  <c r="F9" i="29"/>
  <c r="G9" i="29" s="1"/>
  <c r="M9" i="29" s="1"/>
  <c r="C4" i="29"/>
  <c r="B4" i="29"/>
  <c r="C3" i="29"/>
  <c r="B3" i="29"/>
  <c r="C2" i="29"/>
  <c r="B2" i="29"/>
  <c r="M41" i="30"/>
  <c r="K41" i="30"/>
  <c r="I41" i="30"/>
  <c r="G41" i="30"/>
  <c r="F41" i="30"/>
  <c r="K40" i="30"/>
  <c r="I40" i="30"/>
  <c r="G40" i="30"/>
  <c r="M40" i="30" s="1"/>
  <c r="F40" i="30"/>
  <c r="M39" i="30"/>
  <c r="K39" i="30"/>
  <c r="I39" i="30"/>
  <c r="G39" i="30"/>
  <c r="F39" i="30"/>
  <c r="M38" i="30"/>
  <c r="K38" i="30"/>
  <c r="I38" i="30"/>
  <c r="G38" i="30"/>
  <c r="F38" i="30"/>
  <c r="K37" i="30"/>
  <c r="I37" i="30"/>
  <c r="G37" i="30"/>
  <c r="M37" i="30" s="1"/>
  <c r="M36" i="30" s="1"/>
  <c r="F37" i="30"/>
  <c r="K36" i="30"/>
  <c r="I36" i="30"/>
  <c r="M35" i="30"/>
  <c r="K35" i="30"/>
  <c r="I35" i="30"/>
  <c r="G35" i="30"/>
  <c r="F35" i="30"/>
  <c r="K34" i="30"/>
  <c r="I34" i="30"/>
  <c r="G34" i="30"/>
  <c r="M34" i="30" s="1"/>
  <c r="F34" i="30"/>
  <c r="K33" i="30"/>
  <c r="I33" i="30"/>
  <c r="G33" i="30"/>
  <c r="M33" i="30" s="1"/>
  <c r="F33" i="30"/>
  <c r="K32" i="30"/>
  <c r="I32" i="30"/>
  <c r="G32" i="30"/>
  <c r="M32" i="30" s="1"/>
  <c r="F32" i="30"/>
  <c r="M31" i="30"/>
  <c r="K31" i="30"/>
  <c r="I31" i="30"/>
  <c r="G31" i="30"/>
  <c r="F31" i="30"/>
  <c r="M30" i="30"/>
  <c r="M28" i="30" s="1"/>
  <c r="K30" i="30"/>
  <c r="I30" i="30"/>
  <c r="G30" i="30"/>
  <c r="G28" i="30" s="1"/>
  <c r="F30" i="30"/>
  <c r="M29" i="30"/>
  <c r="K29" i="30"/>
  <c r="I29" i="30"/>
  <c r="G29" i="30"/>
  <c r="F29" i="30"/>
  <c r="K28" i="30"/>
  <c r="I28" i="30"/>
  <c r="M27" i="30"/>
  <c r="K27" i="30"/>
  <c r="I27" i="30"/>
  <c r="G27" i="30"/>
  <c r="F27" i="30"/>
  <c r="M26" i="30"/>
  <c r="M25" i="30" s="1"/>
  <c r="K26" i="30"/>
  <c r="I26" i="30"/>
  <c r="G26" i="30"/>
  <c r="G25" i="30" s="1"/>
  <c r="F26" i="30"/>
  <c r="K25" i="30"/>
  <c r="I25" i="30"/>
  <c r="K24" i="30"/>
  <c r="I24" i="30"/>
  <c r="G24" i="30"/>
  <c r="M24" i="30" s="1"/>
  <c r="F24" i="30"/>
  <c r="M23" i="30"/>
  <c r="K23" i="30"/>
  <c r="I23" i="30"/>
  <c r="G23" i="30"/>
  <c r="F23" i="30"/>
  <c r="M22" i="30"/>
  <c r="K22" i="30"/>
  <c r="I22" i="30"/>
  <c r="G22" i="30"/>
  <c r="F22" i="30"/>
  <c r="M21" i="30"/>
  <c r="K21" i="30"/>
  <c r="I21" i="30"/>
  <c r="G21" i="30"/>
  <c r="F21" i="30"/>
  <c r="K20" i="30"/>
  <c r="I20" i="30"/>
  <c r="G20" i="30"/>
  <c r="M20" i="30" s="1"/>
  <c r="F20" i="30"/>
  <c r="K19" i="30"/>
  <c r="I19" i="30"/>
  <c r="G19" i="30"/>
  <c r="M19" i="30" s="1"/>
  <c r="F19" i="30"/>
  <c r="K18" i="30"/>
  <c r="I18" i="30"/>
  <c r="G18" i="30"/>
  <c r="G15" i="30" s="1"/>
  <c r="F18" i="30"/>
  <c r="M17" i="30"/>
  <c r="K17" i="30"/>
  <c r="I17" i="30"/>
  <c r="G17" i="30"/>
  <c r="F17" i="30"/>
  <c r="M16" i="30"/>
  <c r="K16" i="30"/>
  <c r="I16" i="30"/>
  <c r="G16" i="30"/>
  <c r="F16" i="30"/>
  <c r="K15" i="30"/>
  <c r="I15" i="30"/>
  <c r="K14" i="30"/>
  <c r="I14" i="30"/>
  <c r="G14" i="30"/>
  <c r="M14" i="30" s="1"/>
  <c r="F14" i="30"/>
  <c r="M13" i="30"/>
  <c r="K13" i="30"/>
  <c r="I13" i="30"/>
  <c r="G13" i="30"/>
  <c r="F13" i="30"/>
  <c r="M12" i="30"/>
  <c r="K12" i="30"/>
  <c r="I12" i="30"/>
  <c r="G12" i="30"/>
  <c r="F12" i="30"/>
  <c r="K11" i="30"/>
  <c r="I11" i="30"/>
  <c r="G11" i="30"/>
  <c r="M11" i="30" s="1"/>
  <c r="F11" i="30"/>
  <c r="M10" i="30"/>
  <c r="K10" i="30"/>
  <c r="I10" i="30"/>
  <c r="G10" i="30"/>
  <c r="G8" i="30" s="1"/>
  <c r="F10" i="30"/>
  <c r="M9" i="30"/>
  <c r="M8" i="30" s="1"/>
  <c r="K9" i="30"/>
  <c r="I9" i="30"/>
  <c r="G9" i="30"/>
  <c r="F9" i="30"/>
  <c r="K8" i="30"/>
  <c r="I8" i="30"/>
  <c r="C4" i="30"/>
  <c r="B4" i="30"/>
  <c r="C3" i="30"/>
  <c r="B3" i="30"/>
  <c r="C2" i="30"/>
  <c r="B2" i="30"/>
  <c r="K60" i="31"/>
  <c r="I60" i="31"/>
  <c r="F60" i="31"/>
  <c r="G60" i="31" s="1"/>
  <c r="M60" i="31" s="1"/>
  <c r="K59" i="31"/>
  <c r="I59" i="31"/>
  <c r="F59" i="31"/>
  <c r="G59" i="31" s="1"/>
  <c r="M59" i="31" s="1"/>
  <c r="M58" i="31"/>
  <c r="K58" i="31"/>
  <c r="I58" i="31"/>
  <c r="G58" i="31"/>
  <c r="F58" i="31"/>
  <c r="K57" i="31"/>
  <c r="I57" i="31"/>
  <c r="F57" i="31"/>
  <c r="G57" i="31" s="1"/>
  <c r="M57" i="31" s="1"/>
  <c r="K56" i="31"/>
  <c r="I56" i="31"/>
  <c r="F56" i="31"/>
  <c r="G56" i="31" s="1"/>
  <c r="M56" i="31" s="1"/>
  <c r="K55" i="31"/>
  <c r="K54" i="31" s="1"/>
  <c r="I55" i="31"/>
  <c r="I54" i="31" s="1"/>
  <c r="F55" i="31"/>
  <c r="G55" i="31" s="1"/>
  <c r="K53" i="31"/>
  <c r="I53" i="31"/>
  <c r="F53" i="31"/>
  <c r="G53" i="31" s="1"/>
  <c r="M53" i="31" s="1"/>
  <c r="K52" i="31"/>
  <c r="I52" i="31"/>
  <c r="G52" i="31"/>
  <c r="M52" i="31" s="1"/>
  <c r="F52" i="31"/>
  <c r="K51" i="31"/>
  <c r="I51" i="31"/>
  <c r="F51" i="31"/>
  <c r="G51" i="31" s="1"/>
  <c r="M51" i="31" s="1"/>
  <c r="K50" i="31"/>
  <c r="I50" i="31"/>
  <c r="F50" i="31"/>
  <c r="G50" i="31" s="1"/>
  <c r="M50" i="31" s="1"/>
  <c r="K49" i="31"/>
  <c r="I49" i="31"/>
  <c r="G49" i="31"/>
  <c r="M49" i="31" s="1"/>
  <c r="F49" i="31"/>
  <c r="K48" i="31"/>
  <c r="K47" i="31" s="1"/>
  <c r="I48" i="31"/>
  <c r="I47" i="31" s="1"/>
  <c r="G48" i="31"/>
  <c r="F48" i="31"/>
  <c r="K46" i="31"/>
  <c r="I46" i="31"/>
  <c r="F46" i="31"/>
  <c r="G46" i="31" s="1"/>
  <c r="M46" i="31" s="1"/>
  <c r="K45" i="31"/>
  <c r="I45" i="31"/>
  <c r="F45" i="31"/>
  <c r="G45" i="31" s="1"/>
  <c r="M45" i="31" s="1"/>
  <c r="K44" i="31"/>
  <c r="I44" i="31"/>
  <c r="F44" i="31"/>
  <c r="G44" i="31" s="1"/>
  <c r="M44" i="31" s="1"/>
  <c r="K43" i="31"/>
  <c r="I43" i="31"/>
  <c r="F43" i="31"/>
  <c r="G43" i="31" s="1"/>
  <c r="M43" i="31" s="1"/>
  <c r="K42" i="31"/>
  <c r="I42" i="31"/>
  <c r="F42" i="31"/>
  <c r="G42" i="31" s="1"/>
  <c r="M42" i="31" s="1"/>
  <c r="K41" i="31"/>
  <c r="I41" i="31"/>
  <c r="F41" i="31"/>
  <c r="G41" i="31" s="1"/>
  <c r="M41" i="31" s="1"/>
  <c r="K40" i="31"/>
  <c r="I40" i="31"/>
  <c r="F40" i="31"/>
  <c r="G40" i="31" s="1"/>
  <c r="M40" i="31" s="1"/>
  <c r="K39" i="31"/>
  <c r="I39" i="31"/>
  <c r="G39" i="31"/>
  <c r="M39" i="31" s="1"/>
  <c r="F39" i="31"/>
  <c r="K38" i="31"/>
  <c r="I38" i="31"/>
  <c r="F38" i="31"/>
  <c r="G38" i="31" s="1"/>
  <c r="M38" i="31" s="1"/>
  <c r="K37" i="31"/>
  <c r="I37" i="31"/>
  <c r="F37" i="31"/>
  <c r="G37" i="31" s="1"/>
  <c r="M37" i="31" s="1"/>
  <c r="K36" i="31"/>
  <c r="I36" i="31"/>
  <c r="G36" i="31"/>
  <c r="M36" i="31" s="1"/>
  <c r="F36" i="31"/>
  <c r="K35" i="31"/>
  <c r="I35" i="31"/>
  <c r="I32" i="31" s="1"/>
  <c r="G35" i="31"/>
  <c r="M35" i="31" s="1"/>
  <c r="F35" i="31"/>
  <c r="K34" i="31"/>
  <c r="I34" i="31"/>
  <c r="F34" i="31"/>
  <c r="G34" i="31" s="1"/>
  <c r="M34" i="31" s="1"/>
  <c r="K33" i="31"/>
  <c r="K32" i="31" s="1"/>
  <c r="I33" i="31"/>
  <c r="F33" i="31"/>
  <c r="G33" i="31" s="1"/>
  <c r="K31" i="31"/>
  <c r="I31" i="31"/>
  <c r="F31" i="31"/>
  <c r="G31" i="31" s="1"/>
  <c r="M31" i="31" s="1"/>
  <c r="K30" i="31"/>
  <c r="I30" i="31"/>
  <c r="F30" i="31"/>
  <c r="G30" i="31" s="1"/>
  <c r="M30" i="31" s="1"/>
  <c r="K29" i="31"/>
  <c r="I29" i="31"/>
  <c r="F29" i="31"/>
  <c r="G29" i="31" s="1"/>
  <c r="M29" i="31" s="1"/>
  <c r="K28" i="31"/>
  <c r="I28" i="31"/>
  <c r="F28" i="31"/>
  <c r="G28" i="31" s="1"/>
  <c r="M28" i="31" s="1"/>
  <c r="K27" i="31"/>
  <c r="I27" i="31"/>
  <c r="F27" i="31"/>
  <c r="G27" i="31" s="1"/>
  <c r="M27" i="31" s="1"/>
  <c r="K26" i="31"/>
  <c r="I26" i="31"/>
  <c r="G26" i="31"/>
  <c r="M26" i="31" s="1"/>
  <c r="F26" i="31"/>
  <c r="K25" i="31"/>
  <c r="I25" i="31"/>
  <c r="F25" i="31"/>
  <c r="G25" i="31" s="1"/>
  <c r="M25" i="31" s="1"/>
  <c r="K24" i="31"/>
  <c r="I24" i="31"/>
  <c r="F24" i="31"/>
  <c r="G24" i="31" s="1"/>
  <c r="M24" i="31" s="1"/>
  <c r="K23" i="31"/>
  <c r="I23" i="31"/>
  <c r="G23" i="31"/>
  <c r="M23" i="31" s="1"/>
  <c r="F23" i="31"/>
  <c r="K22" i="31"/>
  <c r="I22" i="31"/>
  <c r="G22" i="31"/>
  <c r="M22" i="31" s="1"/>
  <c r="F22" i="31"/>
  <c r="K21" i="31"/>
  <c r="I21" i="31"/>
  <c r="F21" i="31"/>
  <c r="G21" i="31" s="1"/>
  <c r="M21" i="31" s="1"/>
  <c r="K20" i="31"/>
  <c r="I20" i="31"/>
  <c r="F20" i="31"/>
  <c r="G20" i="31" s="1"/>
  <c r="M20" i="31" s="1"/>
  <c r="K19" i="31"/>
  <c r="I19" i="31"/>
  <c r="G19" i="31"/>
  <c r="M19" i="31" s="1"/>
  <c r="F19" i="31"/>
  <c r="K18" i="31"/>
  <c r="I18" i="31"/>
  <c r="F18" i="31"/>
  <c r="G18" i="31" s="1"/>
  <c r="M18" i="31" s="1"/>
  <c r="K17" i="31"/>
  <c r="I17" i="31"/>
  <c r="F17" i="31"/>
  <c r="G17" i="31" s="1"/>
  <c r="M17" i="31" s="1"/>
  <c r="K16" i="31"/>
  <c r="I16" i="31"/>
  <c r="F16" i="31"/>
  <c r="G16" i="31" s="1"/>
  <c r="M16" i="31" s="1"/>
  <c r="M15" i="31"/>
  <c r="K15" i="31"/>
  <c r="I15" i="31"/>
  <c r="G15" i="31"/>
  <c r="F15" i="31"/>
  <c r="K14" i="31"/>
  <c r="I14" i="31"/>
  <c r="G14" i="31"/>
  <c r="M14" i="31" s="1"/>
  <c r="F14" i="31"/>
  <c r="K13" i="31"/>
  <c r="I13" i="31"/>
  <c r="F13" i="31"/>
  <c r="G13" i="31" s="1"/>
  <c r="M13" i="31" s="1"/>
  <c r="K12" i="31"/>
  <c r="I12" i="31"/>
  <c r="F12" i="31"/>
  <c r="G12" i="31" s="1"/>
  <c r="M12" i="31" s="1"/>
  <c r="M11" i="31"/>
  <c r="K11" i="31"/>
  <c r="I11" i="31"/>
  <c r="G11" i="31"/>
  <c r="F11" i="31"/>
  <c r="K10" i="31"/>
  <c r="I10" i="31"/>
  <c r="F10" i="31"/>
  <c r="G10" i="31" s="1"/>
  <c r="M10" i="31" s="1"/>
  <c r="K9" i="31"/>
  <c r="K8" i="31" s="1"/>
  <c r="I9" i="31"/>
  <c r="I8" i="31" s="1"/>
  <c r="F9" i="31"/>
  <c r="G9" i="31" s="1"/>
  <c r="C4" i="31"/>
  <c r="B4" i="31"/>
  <c r="C3" i="31"/>
  <c r="B3" i="31"/>
  <c r="C2" i="31"/>
  <c r="B2" i="31"/>
  <c r="J37" i="21"/>
  <c r="J36" i="21"/>
  <c r="AY116" i="1"/>
  <c r="J35" i="21"/>
  <c r="AX116" i="1"/>
  <c r="BI121" i="21"/>
  <c r="BH121" i="21"/>
  <c r="F36" i="21" s="1"/>
  <c r="BG121" i="21"/>
  <c r="BF121" i="21"/>
  <c r="T121" i="21"/>
  <c r="T120" i="21"/>
  <c r="T119" i="21" s="1"/>
  <c r="T118" i="21" s="1"/>
  <c r="R121" i="21"/>
  <c r="R120" i="21"/>
  <c r="R119" i="21"/>
  <c r="R118" i="21"/>
  <c r="P121" i="21"/>
  <c r="P120" i="21" s="1"/>
  <c r="P119" i="21" s="1"/>
  <c r="P118" i="21" s="1"/>
  <c r="AU116" i="1" s="1"/>
  <c r="J115" i="21"/>
  <c r="J114" i="21"/>
  <c r="F114" i="21"/>
  <c r="F112" i="21"/>
  <c r="E110" i="21"/>
  <c r="J92" i="21"/>
  <c r="J91" i="21"/>
  <c r="F91" i="21"/>
  <c r="F89" i="21"/>
  <c r="E87" i="21"/>
  <c r="J18" i="21"/>
  <c r="E18" i="21"/>
  <c r="F92" i="21" s="1"/>
  <c r="J17" i="21"/>
  <c r="J12" i="21"/>
  <c r="J112" i="21"/>
  <c r="E7" i="21"/>
  <c r="E108" i="21"/>
  <c r="J37" i="20"/>
  <c r="J36" i="20"/>
  <c r="AY115" i="1"/>
  <c r="J35" i="20"/>
  <c r="AX115" i="1" s="1"/>
  <c r="BI121" i="20"/>
  <c r="BH121" i="20"/>
  <c r="BG121" i="20"/>
  <c r="BF121" i="20"/>
  <c r="T121" i="20"/>
  <c r="T120" i="20" s="1"/>
  <c r="T119" i="20" s="1"/>
  <c r="T118" i="20" s="1"/>
  <c r="R121" i="20"/>
  <c r="R120" i="20"/>
  <c r="R119" i="20"/>
  <c r="R118" i="20" s="1"/>
  <c r="P121" i="20"/>
  <c r="P120" i="20" s="1"/>
  <c r="P119" i="20" s="1"/>
  <c r="P118" i="20" s="1"/>
  <c r="AU115" i="1" s="1"/>
  <c r="J115" i="20"/>
  <c r="J114" i="20"/>
  <c r="F114" i="20"/>
  <c r="F112" i="20"/>
  <c r="E110" i="20"/>
  <c r="J92" i="20"/>
  <c r="J91" i="20"/>
  <c r="F91" i="20"/>
  <c r="F89" i="20"/>
  <c r="E87" i="20"/>
  <c r="J18" i="20"/>
  <c r="E18" i="20"/>
  <c r="F115" i="20"/>
  <c r="J17" i="20"/>
  <c r="J12" i="20"/>
  <c r="J89" i="20"/>
  <c r="E7" i="20"/>
  <c r="E85" i="20"/>
  <c r="AX114" i="1"/>
  <c r="J37" i="19"/>
  <c r="J36" i="19"/>
  <c r="AY114" i="1"/>
  <c r="J35" i="19"/>
  <c r="BI121" i="19"/>
  <c r="F37" i="19" s="1"/>
  <c r="BH121" i="19"/>
  <c r="F36" i="19" s="1"/>
  <c r="BC114" i="1" s="1"/>
  <c r="BG121" i="19"/>
  <c r="F35" i="19" s="1"/>
  <c r="BB114" i="1" s="1"/>
  <c r="BF121" i="19"/>
  <c r="J34" i="19" s="1"/>
  <c r="AW114" i="1" s="1"/>
  <c r="T121" i="19"/>
  <c r="T120" i="19" s="1"/>
  <c r="T119" i="19" s="1"/>
  <c r="T118" i="19" s="1"/>
  <c r="R121" i="19"/>
  <c r="R120" i="19"/>
  <c r="R119" i="19" s="1"/>
  <c r="R118" i="19" s="1"/>
  <c r="P121" i="19"/>
  <c r="P120" i="19" s="1"/>
  <c r="P119" i="19" s="1"/>
  <c r="P118" i="19" s="1"/>
  <c r="AU114" i="1" s="1"/>
  <c r="J115" i="19"/>
  <c r="J114" i="19"/>
  <c r="F114" i="19"/>
  <c r="F112" i="19"/>
  <c r="E110" i="19"/>
  <c r="J92" i="19"/>
  <c r="J91" i="19"/>
  <c r="F91" i="19"/>
  <c r="F89" i="19"/>
  <c r="E87" i="19"/>
  <c r="J18" i="19"/>
  <c r="E18" i="19"/>
  <c r="F115" i="19" s="1"/>
  <c r="J17" i="19"/>
  <c r="J12" i="19"/>
  <c r="J89" i="19" s="1"/>
  <c r="E7" i="19"/>
  <c r="E108" i="19"/>
  <c r="AX113" i="1"/>
  <c r="J37" i="18"/>
  <c r="J36" i="18"/>
  <c r="AY113" i="1" s="1"/>
  <c r="J35" i="18"/>
  <c r="BI121" i="18"/>
  <c r="BH121" i="18"/>
  <c r="BG121" i="18"/>
  <c r="BF121" i="18"/>
  <c r="J34" i="18" s="1"/>
  <c r="T121" i="18"/>
  <c r="T120" i="18"/>
  <c r="T119" i="18"/>
  <c r="T118" i="18"/>
  <c r="R121" i="18"/>
  <c r="R120" i="18" s="1"/>
  <c r="R119" i="18" s="1"/>
  <c r="R118" i="18" s="1"/>
  <c r="P121" i="18"/>
  <c r="P120" i="18"/>
  <c r="P119" i="18" s="1"/>
  <c r="P118" i="18" s="1"/>
  <c r="AU113" i="1" s="1"/>
  <c r="J115" i="18"/>
  <c r="J114" i="18"/>
  <c r="F114" i="18"/>
  <c r="F112" i="18"/>
  <c r="E110" i="18"/>
  <c r="J92" i="18"/>
  <c r="J91" i="18"/>
  <c r="F91" i="18"/>
  <c r="F89" i="18"/>
  <c r="E87" i="18"/>
  <c r="J18" i="18"/>
  <c r="E18" i="18"/>
  <c r="F115" i="18" s="1"/>
  <c r="J17" i="18"/>
  <c r="J12" i="18"/>
  <c r="J89" i="18"/>
  <c r="E7" i="18"/>
  <c r="E85" i="18" s="1"/>
  <c r="J37" i="17"/>
  <c r="J36" i="17"/>
  <c r="AY112" i="1"/>
  <c r="J35" i="17"/>
  <c r="AX112" i="1" s="1"/>
  <c r="BI233" i="17"/>
  <c r="BH233" i="17"/>
  <c r="BG233" i="17"/>
  <c r="BF233" i="17"/>
  <c r="T233" i="17"/>
  <c r="T232" i="17"/>
  <c r="R233" i="17"/>
  <c r="R232" i="17" s="1"/>
  <c r="P233" i="17"/>
  <c r="P232" i="17"/>
  <c r="BI231" i="17"/>
  <c r="BH231" i="17"/>
  <c r="BG231" i="17"/>
  <c r="BF231" i="17"/>
  <c r="T231" i="17"/>
  <c r="T230" i="17"/>
  <c r="R231" i="17"/>
  <c r="R230" i="17"/>
  <c r="P231" i="17"/>
  <c r="P230" i="17" s="1"/>
  <c r="BI229" i="17"/>
  <c r="BH229" i="17"/>
  <c r="BG229" i="17"/>
  <c r="BF229" i="17"/>
  <c r="T229" i="17"/>
  <c r="T228" i="17"/>
  <c r="R229" i="17"/>
  <c r="R228" i="17" s="1"/>
  <c r="P229" i="17"/>
  <c r="P228" i="17" s="1"/>
  <c r="P225" i="17" s="1"/>
  <c r="BI227" i="17"/>
  <c r="BH227" i="17"/>
  <c r="BG227" i="17"/>
  <c r="BF227" i="17"/>
  <c r="T227" i="17"/>
  <c r="T226" i="17"/>
  <c r="T225" i="17" s="1"/>
  <c r="R227" i="17"/>
  <c r="R226" i="17" s="1"/>
  <c r="P227" i="17"/>
  <c r="P226" i="17"/>
  <c r="BI224" i="17"/>
  <c r="BH224" i="17"/>
  <c r="BG224" i="17"/>
  <c r="BF224" i="17"/>
  <c r="T224" i="17"/>
  <c r="T223" i="17" s="1"/>
  <c r="R224" i="17"/>
  <c r="R223" i="17"/>
  <c r="P224" i="17"/>
  <c r="P223" i="17"/>
  <c r="BI222" i="17"/>
  <c r="BH222" i="17"/>
  <c r="BG222" i="17"/>
  <c r="BF222" i="17"/>
  <c r="T222" i="17"/>
  <c r="R222" i="17"/>
  <c r="P222" i="17"/>
  <c r="BI221" i="17"/>
  <c r="BH221" i="17"/>
  <c r="BG221" i="17"/>
  <c r="BF221" i="17"/>
  <c r="T221" i="17"/>
  <c r="R221" i="17"/>
  <c r="P221" i="17"/>
  <c r="BI219" i="17"/>
  <c r="BH219" i="17"/>
  <c r="BG219" i="17"/>
  <c r="BF219" i="17"/>
  <c r="T219" i="17"/>
  <c r="R219" i="17"/>
  <c r="P219" i="17"/>
  <c r="BI218" i="17"/>
  <c r="BH218" i="17"/>
  <c r="BG218" i="17"/>
  <c r="BF218" i="17"/>
  <c r="T218" i="17"/>
  <c r="R218" i="17"/>
  <c r="P218" i="17"/>
  <c r="BI217" i="17"/>
  <c r="BH217" i="17"/>
  <c r="BG217" i="17"/>
  <c r="BF217" i="17"/>
  <c r="T217" i="17"/>
  <c r="R217" i="17"/>
  <c r="P217" i="17"/>
  <c r="BI216" i="17"/>
  <c r="BH216" i="17"/>
  <c r="BG216" i="17"/>
  <c r="BF216" i="17"/>
  <c r="T216" i="17"/>
  <c r="R216" i="17"/>
  <c r="P216" i="17"/>
  <c r="BI215" i="17"/>
  <c r="BH215" i="17"/>
  <c r="BG215" i="17"/>
  <c r="BF215" i="17"/>
  <c r="T215" i="17"/>
  <c r="R215" i="17"/>
  <c r="P215" i="17"/>
  <c r="BI214" i="17"/>
  <c r="BH214" i="17"/>
  <c r="BG214" i="17"/>
  <c r="BF214" i="17"/>
  <c r="T214" i="17"/>
  <c r="R214" i="17"/>
  <c r="P214" i="17"/>
  <c r="BI213" i="17"/>
  <c r="BH213" i="17"/>
  <c r="BG213" i="17"/>
  <c r="BF213" i="17"/>
  <c r="T213" i="17"/>
  <c r="R213" i="17"/>
  <c r="P213" i="17"/>
  <c r="BI212" i="17"/>
  <c r="BH212" i="17"/>
  <c r="BG212" i="17"/>
  <c r="BF212" i="17"/>
  <c r="T212" i="17"/>
  <c r="R212" i="17"/>
  <c r="P212" i="17"/>
  <c r="BI211" i="17"/>
  <c r="BH211" i="17"/>
  <c r="BG211" i="17"/>
  <c r="BF211" i="17"/>
  <c r="T211" i="17"/>
  <c r="R211" i="17"/>
  <c r="P211" i="17"/>
  <c r="BI210" i="17"/>
  <c r="BH210" i="17"/>
  <c r="BG210" i="17"/>
  <c r="BF210" i="17"/>
  <c r="T210" i="17"/>
  <c r="R210" i="17"/>
  <c r="P210" i="17"/>
  <c r="BI209" i="17"/>
  <c r="BH209" i="17"/>
  <c r="BG209" i="17"/>
  <c r="BF209" i="17"/>
  <c r="T209" i="17"/>
  <c r="R209" i="17"/>
  <c r="P209" i="17"/>
  <c r="BI208" i="17"/>
  <c r="BH208" i="17"/>
  <c r="BG208" i="17"/>
  <c r="BF208" i="17"/>
  <c r="T208" i="17"/>
  <c r="R208" i="17"/>
  <c r="P208" i="17"/>
  <c r="BI207" i="17"/>
  <c r="BH207" i="17"/>
  <c r="BG207" i="17"/>
  <c r="BF207" i="17"/>
  <c r="T207" i="17"/>
  <c r="R207" i="17"/>
  <c r="P207" i="17"/>
  <c r="BI206" i="17"/>
  <c r="BH206" i="17"/>
  <c r="BG206" i="17"/>
  <c r="BF206" i="17"/>
  <c r="T206" i="17"/>
  <c r="R206" i="17"/>
  <c r="P206" i="17"/>
  <c r="BI205" i="17"/>
  <c r="BH205" i="17"/>
  <c r="BG205" i="17"/>
  <c r="BF205" i="17"/>
  <c r="T205" i="17"/>
  <c r="R205" i="17"/>
  <c r="P205" i="17"/>
  <c r="BI204" i="17"/>
  <c r="BH204" i="17"/>
  <c r="BG204" i="17"/>
  <c r="BF204" i="17"/>
  <c r="T204" i="17"/>
  <c r="R204" i="17"/>
  <c r="P204" i="17"/>
  <c r="BI203" i="17"/>
  <c r="BH203" i="17"/>
  <c r="BG203" i="17"/>
  <c r="BF203" i="17"/>
  <c r="T203" i="17"/>
  <c r="R203" i="17"/>
  <c r="P203" i="17"/>
  <c r="BI202" i="17"/>
  <c r="BH202" i="17"/>
  <c r="BG202" i="17"/>
  <c r="BF202" i="17"/>
  <c r="T202" i="17"/>
  <c r="R202" i="17"/>
  <c r="P202" i="17"/>
  <c r="BI201" i="17"/>
  <c r="BH201" i="17"/>
  <c r="BG201" i="17"/>
  <c r="BF201" i="17"/>
  <c r="T201" i="17"/>
  <c r="R201" i="17"/>
  <c r="P201" i="17"/>
  <c r="BI200" i="17"/>
  <c r="BH200" i="17"/>
  <c r="BG200" i="17"/>
  <c r="BF200" i="17"/>
  <c r="T200" i="17"/>
  <c r="R200" i="17"/>
  <c r="P200" i="17"/>
  <c r="BI199" i="17"/>
  <c r="BH199" i="17"/>
  <c r="BG199" i="17"/>
  <c r="BF199" i="17"/>
  <c r="T199" i="17"/>
  <c r="R199" i="17"/>
  <c r="P199" i="17"/>
  <c r="BI198" i="17"/>
  <c r="BH198" i="17"/>
  <c r="BG198" i="17"/>
  <c r="BF198" i="17"/>
  <c r="T198" i="17"/>
  <c r="R198" i="17"/>
  <c r="P198" i="17"/>
  <c r="BI197" i="17"/>
  <c r="BH197" i="17"/>
  <c r="BG197" i="17"/>
  <c r="BF197" i="17"/>
  <c r="T197" i="17"/>
  <c r="R197" i="17"/>
  <c r="P197" i="17"/>
  <c r="BI196" i="17"/>
  <c r="BH196" i="17"/>
  <c r="BG196" i="17"/>
  <c r="BF196" i="17"/>
  <c r="T196" i="17"/>
  <c r="R196" i="17"/>
  <c r="P196" i="17"/>
  <c r="BI195" i="17"/>
  <c r="BH195" i="17"/>
  <c r="BG195" i="17"/>
  <c r="BF195" i="17"/>
  <c r="T195" i="17"/>
  <c r="R195" i="17"/>
  <c r="P195" i="17"/>
  <c r="BI194" i="17"/>
  <c r="BH194" i="17"/>
  <c r="BG194" i="17"/>
  <c r="BF194" i="17"/>
  <c r="T194" i="17"/>
  <c r="R194" i="17"/>
  <c r="P194" i="17"/>
  <c r="BI193" i="17"/>
  <c r="BH193" i="17"/>
  <c r="BG193" i="17"/>
  <c r="BF193" i="17"/>
  <c r="T193" i="17"/>
  <c r="R193" i="17"/>
  <c r="P193" i="17"/>
  <c r="BI192" i="17"/>
  <c r="BH192" i="17"/>
  <c r="BG192" i="17"/>
  <c r="BF192" i="17"/>
  <c r="T192" i="17"/>
  <c r="R192" i="17"/>
  <c r="P192" i="17"/>
  <c r="BI191" i="17"/>
  <c r="BH191" i="17"/>
  <c r="BG191" i="17"/>
  <c r="BF191" i="17"/>
  <c r="T191" i="17"/>
  <c r="R191" i="17"/>
  <c r="P191" i="17"/>
  <c r="BI190" i="17"/>
  <c r="BH190" i="17"/>
  <c r="BG190" i="17"/>
  <c r="BF190" i="17"/>
  <c r="T190" i="17"/>
  <c r="R190" i="17"/>
  <c r="P190" i="17"/>
  <c r="BI189" i="17"/>
  <c r="BH189" i="17"/>
  <c r="BG189" i="17"/>
  <c r="BF189" i="17"/>
  <c r="T189" i="17"/>
  <c r="R189" i="17"/>
  <c r="P189" i="17"/>
  <c r="BI188" i="17"/>
  <c r="BH188" i="17"/>
  <c r="BG188" i="17"/>
  <c r="BF188" i="17"/>
  <c r="T188" i="17"/>
  <c r="R188" i="17"/>
  <c r="P188" i="17"/>
  <c r="BI187" i="17"/>
  <c r="BH187" i="17"/>
  <c r="BG187" i="17"/>
  <c r="BF187" i="17"/>
  <c r="T187" i="17"/>
  <c r="R187" i="17"/>
  <c r="P187" i="17"/>
  <c r="BI186" i="17"/>
  <c r="BH186" i="17"/>
  <c r="BG186" i="17"/>
  <c r="BF186" i="17"/>
  <c r="T186" i="17"/>
  <c r="R186" i="17"/>
  <c r="P186" i="17"/>
  <c r="BI185" i="17"/>
  <c r="BH185" i="17"/>
  <c r="BG185" i="17"/>
  <c r="BF185" i="17"/>
  <c r="T185" i="17"/>
  <c r="R185" i="17"/>
  <c r="P185" i="17"/>
  <c r="BI184" i="17"/>
  <c r="BH184" i="17"/>
  <c r="BG184" i="17"/>
  <c r="BF184" i="17"/>
  <c r="T184" i="17"/>
  <c r="R184" i="17"/>
  <c r="P184" i="17"/>
  <c r="BI183" i="17"/>
  <c r="BH183" i="17"/>
  <c r="BG183" i="17"/>
  <c r="BF183" i="17"/>
  <c r="T183" i="17"/>
  <c r="R183" i="17"/>
  <c r="P183" i="17"/>
  <c r="BI181" i="17"/>
  <c r="BH181" i="17"/>
  <c r="BG181" i="17"/>
  <c r="BF181" i="17"/>
  <c r="T181" i="17"/>
  <c r="R181" i="17"/>
  <c r="P181" i="17"/>
  <c r="BI180" i="17"/>
  <c r="BH180" i="17"/>
  <c r="BG180" i="17"/>
  <c r="BF180" i="17"/>
  <c r="T180" i="17"/>
  <c r="R180" i="17"/>
  <c r="P180" i="17"/>
  <c r="BI178" i="17"/>
  <c r="BH178" i="17"/>
  <c r="BG178" i="17"/>
  <c r="BF178" i="17"/>
  <c r="T178" i="17"/>
  <c r="R178" i="17"/>
  <c r="P178" i="17"/>
  <c r="BI177" i="17"/>
  <c r="BH177" i="17"/>
  <c r="BG177" i="17"/>
  <c r="BF177" i="17"/>
  <c r="T177" i="17"/>
  <c r="R177" i="17"/>
  <c r="P177" i="17"/>
  <c r="BI175" i="17"/>
  <c r="BH175" i="17"/>
  <c r="BG175" i="17"/>
  <c r="BF175" i="17"/>
  <c r="T175" i="17"/>
  <c r="R175" i="17"/>
  <c r="P175" i="17"/>
  <c r="BI174" i="17"/>
  <c r="BH174" i="17"/>
  <c r="BG174" i="17"/>
  <c r="BF174" i="17"/>
  <c r="T174" i="17"/>
  <c r="R174" i="17"/>
  <c r="P174" i="17"/>
  <c r="BI172" i="17"/>
  <c r="BH172" i="17"/>
  <c r="BG172" i="17"/>
  <c r="BF172" i="17"/>
  <c r="T172" i="17"/>
  <c r="R172" i="17"/>
  <c r="P172" i="17"/>
  <c r="BI171" i="17"/>
  <c r="BH171" i="17"/>
  <c r="BG171" i="17"/>
  <c r="BF171" i="17"/>
  <c r="T171" i="17"/>
  <c r="R171" i="17"/>
  <c r="P171" i="17"/>
  <c r="BI169" i="17"/>
  <c r="BH169" i="17"/>
  <c r="BG169" i="17"/>
  <c r="BF169" i="17"/>
  <c r="T169" i="17"/>
  <c r="T168" i="17"/>
  <c r="R169" i="17"/>
  <c r="R168" i="17"/>
  <c r="P169" i="17"/>
  <c r="P168" i="17" s="1"/>
  <c r="BI167" i="17"/>
  <c r="BH167" i="17"/>
  <c r="BG167" i="17"/>
  <c r="BF167" i="17"/>
  <c r="T167" i="17"/>
  <c r="R167" i="17"/>
  <c r="P167" i="17"/>
  <c r="BI166" i="17"/>
  <c r="BH166" i="17"/>
  <c r="BG166" i="17"/>
  <c r="BF166" i="17"/>
  <c r="T166" i="17"/>
  <c r="R166" i="17"/>
  <c r="P166" i="17"/>
  <c r="BI163" i="17"/>
  <c r="BH163" i="17"/>
  <c r="BG163" i="17"/>
  <c r="BF163" i="17"/>
  <c r="T163" i="17"/>
  <c r="R163" i="17"/>
  <c r="P163" i="17"/>
  <c r="BI162" i="17"/>
  <c r="BH162" i="17"/>
  <c r="BG162" i="17"/>
  <c r="BF162" i="17"/>
  <c r="T162" i="17"/>
  <c r="R162" i="17"/>
  <c r="P162" i="17"/>
  <c r="BI161" i="17"/>
  <c r="BH161" i="17"/>
  <c r="BG161" i="17"/>
  <c r="BF161" i="17"/>
  <c r="T161" i="17"/>
  <c r="R161" i="17"/>
  <c r="P161" i="17"/>
  <c r="BI160" i="17"/>
  <c r="BH160" i="17"/>
  <c r="BG160" i="17"/>
  <c r="BF160" i="17"/>
  <c r="T160" i="17"/>
  <c r="R160" i="17"/>
  <c r="P160" i="17"/>
  <c r="BI157" i="17"/>
  <c r="BH157" i="17"/>
  <c r="BG157" i="17"/>
  <c r="BF157" i="17"/>
  <c r="T157" i="17"/>
  <c r="R157" i="17"/>
  <c r="P157" i="17"/>
  <c r="BI156" i="17"/>
  <c r="BH156" i="17"/>
  <c r="BG156" i="17"/>
  <c r="BF156" i="17"/>
  <c r="T156" i="17"/>
  <c r="R156" i="17"/>
  <c r="P156" i="17"/>
  <c r="BI155" i="17"/>
  <c r="BH155" i="17"/>
  <c r="BG155" i="17"/>
  <c r="BF155" i="17"/>
  <c r="T155" i="17"/>
  <c r="R155" i="17"/>
  <c r="P155" i="17"/>
  <c r="BI152" i="17"/>
  <c r="BH152" i="17"/>
  <c r="BG152" i="17"/>
  <c r="BF152" i="17"/>
  <c r="T152" i="17"/>
  <c r="R152" i="17"/>
  <c r="P152" i="17"/>
  <c r="BI151" i="17"/>
  <c r="BH151" i="17"/>
  <c r="BG151" i="17"/>
  <c r="BF151" i="17"/>
  <c r="T151" i="17"/>
  <c r="R151" i="17"/>
  <c r="P151" i="17"/>
  <c r="BI150" i="17"/>
  <c r="BH150" i="17"/>
  <c r="BG150" i="17"/>
  <c r="BF150" i="17"/>
  <c r="T150" i="17"/>
  <c r="R150" i="17"/>
  <c r="P150" i="17"/>
  <c r="BI149" i="17"/>
  <c r="BH149" i="17"/>
  <c r="BG149" i="17"/>
  <c r="BF149" i="17"/>
  <c r="T149" i="17"/>
  <c r="R149" i="17"/>
  <c r="P149" i="17"/>
  <c r="BI148" i="17"/>
  <c r="BH148" i="17"/>
  <c r="BG148" i="17"/>
  <c r="BF148" i="17"/>
  <c r="T148" i="17"/>
  <c r="R148" i="17"/>
  <c r="P148" i="17"/>
  <c r="BI147" i="17"/>
  <c r="BH147" i="17"/>
  <c r="BG147" i="17"/>
  <c r="BF147" i="17"/>
  <c r="T147" i="17"/>
  <c r="R147" i="17"/>
  <c r="P147" i="17"/>
  <c r="BI146" i="17"/>
  <c r="BH146" i="17"/>
  <c r="BG146" i="17"/>
  <c r="BF146" i="17"/>
  <c r="T146" i="17"/>
  <c r="R146" i="17"/>
  <c r="P146" i="17"/>
  <c r="BI145" i="17"/>
  <c r="BH145" i="17"/>
  <c r="BG145" i="17"/>
  <c r="BF145" i="17"/>
  <c r="T145" i="17"/>
  <c r="R145" i="17"/>
  <c r="P145" i="17"/>
  <c r="BI144" i="17"/>
  <c r="BH144" i="17"/>
  <c r="BG144" i="17"/>
  <c r="BF144" i="17"/>
  <c r="T144" i="17"/>
  <c r="R144" i="17"/>
  <c r="P144" i="17"/>
  <c r="BI143" i="17"/>
  <c r="BH143" i="17"/>
  <c r="BG143" i="17"/>
  <c r="BF143" i="17"/>
  <c r="T143" i="17"/>
  <c r="R143" i="17"/>
  <c r="P143" i="17"/>
  <c r="BI142" i="17"/>
  <c r="BH142" i="17"/>
  <c r="BG142" i="17"/>
  <c r="BF142" i="17"/>
  <c r="T142" i="17"/>
  <c r="R142" i="17"/>
  <c r="P142" i="17"/>
  <c r="BI141" i="17"/>
  <c r="BH141" i="17"/>
  <c r="BG141" i="17"/>
  <c r="BF141" i="17"/>
  <c r="T141" i="17"/>
  <c r="R141" i="17"/>
  <c r="P141" i="17"/>
  <c r="BI140" i="17"/>
  <c r="BH140" i="17"/>
  <c r="BG140" i="17"/>
  <c r="BF140" i="17"/>
  <c r="T140" i="17"/>
  <c r="R140" i="17"/>
  <c r="P140" i="17"/>
  <c r="BI139" i="17"/>
  <c r="BH139" i="17"/>
  <c r="BG139" i="17"/>
  <c r="BF139" i="17"/>
  <c r="T139" i="17"/>
  <c r="R139" i="17"/>
  <c r="P139" i="17"/>
  <c r="BI138" i="17"/>
  <c r="BH138" i="17"/>
  <c r="BG138" i="17"/>
  <c r="BF138" i="17"/>
  <c r="T138" i="17"/>
  <c r="R138" i="17"/>
  <c r="P138" i="17"/>
  <c r="BI137" i="17"/>
  <c r="BH137" i="17"/>
  <c r="BG137" i="17"/>
  <c r="BF137" i="17"/>
  <c r="T137" i="17"/>
  <c r="R137" i="17"/>
  <c r="P137" i="17"/>
  <c r="BI136" i="17"/>
  <c r="BH136" i="17"/>
  <c r="BG136" i="17"/>
  <c r="BF136" i="17"/>
  <c r="T136" i="17"/>
  <c r="R136" i="17"/>
  <c r="P136" i="17"/>
  <c r="BI135" i="17"/>
  <c r="BH135" i="17"/>
  <c r="BG135" i="17"/>
  <c r="BF135" i="17"/>
  <c r="T135" i="17"/>
  <c r="R135" i="17"/>
  <c r="P135" i="17"/>
  <c r="BI134" i="17"/>
  <c r="BH134" i="17"/>
  <c r="BG134" i="17"/>
  <c r="BF134" i="17"/>
  <c r="T134" i="17"/>
  <c r="R134" i="17"/>
  <c r="P134" i="17"/>
  <c r="BI133" i="17"/>
  <c r="BH133" i="17"/>
  <c r="BG133" i="17"/>
  <c r="BF133" i="17"/>
  <c r="T133" i="17"/>
  <c r="R133" i="17"/>
  <c r="P133" i="17"/>
  <c r="BI132" i="17"/>
  <c r="BH132" i="17"/>
  <c r="BG132" i="17"/>
  <c r="BF132" i="17"/>
  <c r="T132" i="17"/>
  <c r="R132" i="17"/>
  <c r="P132" i="17"/>
  <c r="BI131" i="17"/>
  <c r="BH131" i="17"/>
  <c r="BG131" i="17"/>
  <c r="BF131" i="17"/>
  <c r="T131" i="17"/>
  <c r="R131" i="17"/>
  <c r="P131" i="17"/>
  <c r="BI130" i="17"/>
  <c r="BH130" i="17"/>
  <c r="BG130" i="17"/>
  <c r="BF130" i="17"/>
  <c r="T130" i="17"/>
  <c r="R130" i="17"/>
  <c r="P130" i="17"/>
  <c r="J124" i="17"/>
  <c r="J123" i="17"/>
  <c r="F123" i="17"/>
  <c r="F121" i="17"/>
  <c r="E119" i="17"/>
  <c r="J92" i="17"/>
  <c r="J91" i="17"/>
  <c r="F91" i="17"/>
  <c r="F89" i="17"/>
  <c r="E87" i="17"/>
  <c r="J18" i="17"/>
  <c r="E18" i="17"/>
  <c r="F124" i="17" s="1"/>
  <c r="J17" i="17"/>
  <c r="J12" i="17"/>
  <c r="J89" i="17" s="1"/>
  <c r="E7" i="17"/>
  <c r="E85" i="17" s="1"/>
  <c r="J37" i="16"/>
  <c r="J36" i="16"/>
  <c r="AY111" i="1" s="1"/>
  <c r="J35" i="16"/>
  <c r="AX111" i="1"/>
  <c r="BI227" i="16"/>
  <c r="BH227" i="16"/>
  <c r="BG227" i="16"/>
  <c r="BF227" i="16"/>
  <c r="T227" i="16"/>
  <c r="T226" i="16" s="1"/>
  <c r="R227" i="16"/>
  <c r="R226" i="16"/>
  <c r="P227" i="16"/>
  <c r="P226" i="16"/>
  <c r="BI225" i="16"/>
  <c r="BH225" i="16"/>
  <c r="BG225" i="16"/>
  <c r="BF225" i="16"/>
  <c r="T225" i="16"/>
  <c r="T224" i="16"/>
  <c r="R225" i="16"/>
  <c r="R224" i="16" s="1"/>
  <c r="P225" i="16"/>
  <c r="P224" i="16"/>
  <c r="BI223" i="16"/>
  <c r="BH223" i="16"/>
  <c r="BG223" i="16"/>
  <c r="BF223" i="16"/>
  <c r="T223" i="16"/>
  <c r="T222" i="16"/>
  <c r="R223" i="16"/>
  <c r="R222" i="16" s="1"/>
  <c r="P223" i="16"/>
  <c r="P222" i="16" s="1"/>
  <c r="BI221" i="16"/>
  <c r="BH221" i="16"/>
  <c r="BG221" i="16"/>
  <c r="BF221" i="16"/>
  <c r="T221" i="16"/>
  <c r="T220" i="16"/>
  <c r="R221" i="16"/>
  <c r="R220" i="16"/>
  <c r="P221" i="16"/>
  <c r="P220" i="16" s="1"/>
  <c r="BI218" i="16"/>
  <c r="BH218" i="16"/>
  <c r="BG218" i="16"/>
  <c r="BF218" i="16"/>
  <c r="T218" i="16"/>
  <c r="T217" i="16" s="1"/>
  <c r="R218" i="16"/>
  <c r="R217" i="16"/>
  <c r="P218" i="16"/>
  <c r="P217" i="16"/>
  <c r="BI216" i="16"/>
  <c r="BH216" i="16"/>
  <c r="BG216" i="16"/>
  <c r="BF216" i="16"/>
  <c r="T216" i="16"/>
  <c r="R216" i="16"/>
  <c r="P216" i="16"/>
  <c r="BI215" i="16"/>
  <c r="BH215" i="16"/>
  <c r="BG215" i="16"/>
  <c r="BF215" i="16"/>
  <c r="T215" i="16"/>
  <c r="R215" i="16"/>
  <c r="P215" i="16"/>
  <c r="BI214" i="16"/>
  <c r="BH214" i="16"/>
  <c r="BG214" i="16"/>
  <c r="BF214" i="16"/>
  <c r="T214" i="16"/>
  <c r="R214" i="16"/>
  <c r="P214" i="16"/>
  <c r="BI213" i="16"/>
  <c r="BH213" i="16"/>
  <c r="BG213" i="16"/>
  <c r="BF213" i="16"/>
  <c r="T213" i="16"/>
  <c r="R213" i="16"/>
  <c r="P213" i="16"/>
  <c r="BI212" i="16"/>
  <c r="BH212" i="16"/>
  <c r="BG212" i="16"/>
  <c r="BF212" i="16"/>
  <c r="T212" i="16"/>
  <c r="R212" i="16"/>
  <c r="P212" i="16"/>
  <c r="BI211" i="16"/>
  <c r="BH211" i="16"/>
  <c r="BG211" i="16"/>
  <c r="BF211" i="16"/>
  <c r="T211" i="16"/>
  <c r="R211" i="16"/>
  <c r="P211" i="16"/>
  <c r="BI210" i="16"/>
  <c r="BH210" i="16"/>
  <c r="BG210" i="16"/>
  <c r="BF210" i="16"/>
  <c r="T210" i="16"/>
  <c r="R210" i="16"/>
  <c r="P210" i="16"/>
  <c r="BI208" i="16"/>
  <c r="BH208" i="16"/>
  <c r="BG208" i="16"/>
  <c r="BF208" i="16"/>
  <c r="T208" i="16"/>
  <c r="R208" i="16"/>
  <c r="P208" i="16"/>
  <c r="BI207" i="16"/>
  <c r="BH207" i="16"/>
  <c r="BG207" i="16"/>
  <c r="BF207" i="16"/>
  <c r="T207" i="16"/>
  <c r="R207" i="16"/>
  <c r="P207" i="16"/>
  <c r="BI206" i="16"/>
  <c r="BH206" i="16"/>
  <c r="BG206" i="16"/>
  <c r="BF206" i="16"/>
  <c r="T206" i="16"/>
  <c r="R206" i="16"/>
  <c r="P206" i="16"/>
  <c r="BI205" i="16"/>
  <c r="BH205" i="16"/>
  <c r="BG205" i="16"/>
  <c r="BF205" i="16"/>
  <c r="T205" i="16"/>
  <c r="R205" i="16"/>
  <c r="P205" i="16"/>
  <c r="BI204" i="16"/>
  <c r="BH204" i="16"/>
  <c r="BG204" i="16"/>
  <c r="BF204" i="16"/>
  <c r="T204" i="16"/>
  <c r="R204" i="16"/>
  <c r="P204" i="16"/>
  <c r="BI203" i="16"/>
  <c r="BH203" i="16"/>
  <c r="BG203" i="16"/>
  <c r="BF203" i="16"/>
  <c r="T203" i="16"/>
  <c r="R203" i="16"/>
  <c r="P203" i="16"/>
  <c r="BI202" i="16"/>
  <c r="BH202" i="16"/>
  <c r="BG202" i="16"/>
  <c r="BF202" i="16"/>
  <c r="T202" i="16"/>
  <c r="R202" i="16"/>
  <c r="P202" i="16"/>
  <c r="BI201" i="16"/>
  <c r="BH201" i="16"/>
  <c r="BG201" i="16"/>
  <c r="BF201" i="16"/>
  <c r="T201" i="16"/>
  <c r="R201" i="16"/>
  <c r="P201" i="16"/>
  <c r="BI200" i="16"/>
  <c r="BH200" i="16"/>
  <c r="BG200" i="16"/>
  <c r="BF200" i="16"/>
  <c r="T200" i="16"/>
  <c r="R200" i="16"/>
  <c r="P200" i="16"/>
  <c r="BI199" i="16"/>
  <c r="BH199" i="16"/>
  <c r="BG199" i="16"/>
  <c r="BF199" i="16"/>
  <c r="T199" i="16"/>
  <c r="R199" i="16"/>
  <c r="P199" i="16"/>
  <c r="BI198" i="16"/>
  <c r="BH198" i="16"/>
  <c r="BG198" i="16"/>
  <c r="BF198" i="16"/>
  <c r="T198" i="16"/>
  <c r="R198" i="16"/>
  <c r="P198" i="16"/>
  <c r="BI197" i="16"/>
  <c r="BH197" i="16"/>
  <c r="BG197" i="16"/>
  <c r="BF197" i="16"/>
  <c r="T197" i="16"/>
  <c r="R197" i="16"/>
  <c r="P197" i="16"/>
  <c r="BI196" i="16"/>
  <c r="BH196" i="16"/>
  <c r="BG196" i="16"/>
  <c r="BF196" i="16"/>
  <c r="T196" i="16"/>
  <c r="R196" i="16"/>
  <c r="P196" i="16"/>
  <c r="BI195" i="16"/>
  <c r="BH195" i="16"/>
  <c r="BG195" i="16"/>
  <c r="BF195" i="16"/>
  <c r="T195" i="16"/>
  <c r="R195" i="16"/>
  <c r="P195" i="16"/>
  <c r="BI194" i="16"/>
  <c r="BH194" i="16"/>
  <c r="BG194" i="16"/>
  <c r="BF194" i="16"/>
  <c r="T194" i="16"/>
  <c r="R194" i="16"/>
  <c r="P194" i="16"/>
  <c r="BI193" i="16"/>
  <c r="BH193" i="16"/>
  <c r="BG193" i="16"/>
  <c r="BF193" i="16"/>
  <c r="T193" i="16"/>
  <c r="R193" i="16"/>
  <c r="P193" i="16"/>
  <c r="BI192" i="16"/>
  <c r="BH192" i="16"/>
  <c r="BG192" i="16"/>
  <c r="BF192" i="16"/>
  <c r="T192" i="16"/>
  <c r="R192" i="16"/>
  <c r="P192" i="16"/>
  <c r="BI191" i="16"/>
  <c r="BH191" i="16"/>
  <c r="BG191" i="16"/>
  <c r="BF191" i="16"/>
  <c r="T191" i="16"/>
  <c r="R191" i="16"/>
  <c r="P191" i="16"/>
  <c r="BI190" i="16"/>
  <c r="BH190" i="16"/>
  <c r="BG190" i="16"/>
  <c r="BF190" i="16"/>
  <c r="T190" i="16"/>
  <c r="R190" i="16"/>
  <c r="P190" i="16"/>
  <c r="BI189" i="16"/>
  <c r="BH189" i="16"/>
  <c r="BG189" i="16"/>
  <c r="BF189" i="16"/>
  <c r="T189" i="16"/>
  <c r="R189" i="16"/>
  <c r="P189" i="16"/>
  <c r="BI188" i="16"/>
  <c r="BH188" i="16"/>
  <c r="BG188" i="16"/>
  <c r="BF188" i="16"/>
  <c r="T188" i="16"/>
  <c r="R188" i="16"/>
  <c r="P188" i="16"/>
  <c r="BI186" i="16"/>
  <c r="BH186" i="16"/>
  <c r="BG186" i="16"/>
  <c r="BF186" i="16"/>
  <c r="T186" i="16"/>
  <c r="R186" i="16"/>
  <c r="P186" i="16"/>
  <c r="BI185" i="16"/>
  <c r="BH185" i="16"/>
  <c r="BG185" i="16"/>
  <c r="BF185" i="16"/>
  <c r="T185" i="16"/>
  <c r="R185" i="16"/>
  <c r="P185" i="16"/>
  <c r="BI183" i="16"/>
  <c r="BH183" i="16"/>
  <c r="BG183" i="16"/>
  <c r="BF183" i="16"/>
  <c r="T183" i="16"/>
  <c r="R183" i="16"/>
  <c r="P183" i="16"/>
  <c r="BI182" i="16"/>
  <c r="BH182" i="16"/>
  <c r="BG182" i="16"/>
  <c r="BF182" i="16"/>
  <c r="T182" i="16"/>
  <c r="R182" i="16"/>
  <c r="P182" i="16"/>
  <c r="BI180" i="16"/>
  <c r="BH180" i="16"/>
  <c r="BG180" i="16"/>
  <c r="BF180" i="16"/>
  <c r="T180" i="16"/>
  <c r="R180" i="16"/>
  <c r="P180" i="16"/>
  <c r="BI179" i="16"/>
  <c r="BH179" i="16"/>
  <c r="BG179" i="16"/>
  <c r="BF179" i="16"/>
  <c r="T179" i="16"/>
  <c r="R179" i="16"/>
  <c r="P179" i="16"/>
  <c r="BI177" i="16"/>
  <c r="BH177" i="16"/>
  <c r="BG177" i="16"/>
  <c r="BF177" i="16"/>
  <c r="T177" i="16"/>
  <c r="R177" i="16"/>
  <c r="P177" i="16"/>
  <c r="BI176" i="16"/>
  <c r="BH176" i="16"/>
  <c r="BG176" i="16"/>
  <c r="BF176" i="16"/>
  <c r="T176" i="16"/>
  <c r="R176" i="16"/>
  <c r="P176" i="16"/>
  <c r="BI174" i="16"/>
  <c r="BH174" i="16"/>
  <c r="BG174" i="16"/>
  <c r="BF174" i="16"/>
  <c r="T174" i="16"/>
  <c r="R174" i="16"/>
  <c r="P174" i="16"/>
  <c r="BI173" i="16"/>
  <c r="BH173" i="16"/>
  <c r="BG173" i="16"/>
  <c r="BF173" i="16"/>
  <c r="T173" i="16"/>
  <c r="R173" i="16"/>
  <c r="P173" i="16"/>
  <c r="BI172" i="16"/>
  <c r="BH172" i="16"/>
  <c r="BG172" i="16"/>
  <c r="BF172" i="16"/>
  <c r="T172" i="16"/>
  <c r="R172" i="16"/>
  <c r="P172" i="16"/>
  <c r="BI171" i="16"/>
  <c r="BH171" i="16"/>
  <c r="BG171" i="16"/>
  <c r="BF171" i="16"/>
  <c r="T171" i="16"/>
  <c r="R171" i="16"/>
  <c r="P171" i="16"/>
  <c r="BI169" i="16"/>
  <c r="BH169" i="16"/>
  <c r="BG169" i="16"/>
  <c r="BF169" i="16"/>
  <c r="T169" i="16"/>
  <c r="R169" i="16"/>
  <c r="P169" i="16"/>
  <c r="BI168" i="16"/>
  <c r="BH168" i="16"/>
  <c r="BG168" i="16"/>
  <c r="BF168" i="16"/>
  <c r="T168" i="16"/>
  <c r="R168" i="16"/>
  <c r="P168" i="16"/>
  <c r="BI166" i="16"/>
  <c r="BH166" i="16"/>
  <c r="BG166" i="16"/>
  <c r="BF166" i="16"/>
  <c r="T166" i="16"/>
  <c r="R166" i="16"/>
  <c r="P166" i="16"/>
  <c r="BI165" i="16"/>
  <c r="BH165" i="16"/>
  <c r="BG165" i="16"/>
  <c r="BF165" i="16"/>
  <c r="T165" i="16"/>
  <c r="R165" i="16"/>
  <c r="P165" i="16"/>
  <c r="BI162" i="16"/>
  <c r="BH162" i="16"/>
  <c r="BG162" i="16"/>
  <c r="BF162" i="16"/>
  <c r="T162" i="16"/>
  <c r="R162" i="16"/>
  <c r="P162" i="16"/>
  <c r="BI161" i="16"/>
  <c r="BH161" i="16"/>
  <c r="BG161" i="16"/>
  <c r="BF161" i="16"/>
  <c r="T161" i="16"/>
  <c r="R161" i="16"/>
  <c r="P161" i="16"/>
  <c r="BI160" i="16"/>
  <c r="BH160" i="16"/>
  <c r="BG160" i="16"/>
  <c r="BF160" i="16"/>
  <c r="T160" i="16"/>
  <c r="R160" i="16"/>
  <c r="P160" i="16"/>
  <c r="BI159" i="16"/>
  <c r="BH159" i="16"/>
  <c r="BG159" i="16"/>
  <c r="BF159" i="16"/>
  <c r="T159" i="16"/>
  <c r="R159" i="16"/>
  <c r="P159" i="16"/>
  <c r="BI156" i="16"/>
  <c r="BH156" i="16"/>
  <c r="BG156" i="16"/>
  <c r="BF156" i="16"/>
  <c r="T156" i="16"/>
  <c r="R156" i="16"/>
  <c r="P156" i="16"/>
  <c r="BI155" i="16"/>
  <c r="BH155" i="16"/>
  <c r="BG155" i="16"/>
  <c r="BF155" i="16"/>
  <c r="T155" i="16"/>
  <c r="R155" i="16"/>
  <c r="P155" i="16"/>
  <c r="BI154" i="16"/>
  <c r="BH154" i="16"/>
  <c r="BG154" i="16"/>
  <c r="BF154" i="16"/>
  <c r="T154" i="16"/>
  <c r="R154" i="16"/>
  <c r="P154" i="16"/>
  <c r="BI153" i="16"/>
  <c r="BH153" i="16"/>
  <c r="BG153" i="16"/>
  <c r="BF153" i="16"/>
  <c r="T153" i="16"/>
  <c r="R153" i="16"/>
  <c r="P153" i="16"/>
  <c r="BI150" i="16"/>
  <c r="BH150" i="16"/>
  <c r="BG150" i="16"/>
  <c r="BF150" i="16"/>
  <c r="T150" i="16"/>
  <c r="R150" i="16"/>
  <c r="P150" i="16"/>
  <c r="BI149" i="16"/>
  <c r="BH149" i="16"/>
  <c r="BG149" i="16"/>
  <c r="BF149" i="16"/>
  <c r="T149" i="16"/>
  <c r="R149" i="16"/>
  <c r="P149" i="16"/>
  <c r="BI148" i="16"/>
  <c r="BH148" i="16"/>
  <c r="BG148" i="16"/>
  <c r="BF148" i="16"/>
  <c r="T148" i="16"/>
  <c r="R148" i="16"/>
  <c r="P148" i="16"/>
  <c r="BI147" i="16"/>
  <c r="BH147" i="16"/>
  <c r="BG147" i="16"/>
  <c r="BF147" i="16"/>
  <c r="T147" i="16"/>
  <c r="R147" i="16"/>
  <c r="P147" i="16"/>
  <c r="BI146" i="16"/>
  <c r="BH146" i="16"/>
  <c r="BG146" i="16"/>
  <c r="BF146" i="16"/>
  <c r="T146" i="16"/>
  <c r="R146" i="16"/>
  <c r="P146" i="16"/>
  <c r="BI145" i="16"/>
  <c r="BH145" i="16"/>
  <c r="BG145" i="16"/>
  <c r="BF145" i="16"/>
  <c r="T145" i="16"/>
  <c r="R145" i="16"/>
  <c r="P145" i="16"/>
  <c r="BI144" i="16"/>
  <c r="BH144" i="16"/>
  <c r="BG144" i="16"/>
  <c r="BF144" i="16"/>
  <c r="T144" i="16"/>
  <c r="R144" i="16"/>
  <c r="P144" i="16"/>
  <c r="BI143" i="16"/>
  <c r="BH143" i="16"/>
  <c r="BG143" i="16"/>
  <c r="BF143" i="16"/>
  <c r="T143" i="16"/>
  <c r="R143" i="16"/>
  <c r="P143" i="16"/>
  <c r="BI142" i="16"/>
  <c r="BH142" i="16"/>
  <c r="BG142" i="16"/>
  <c r="BF142" i="16"/>
  <c r="T142" i="16"/>
  <c r="R142" i="16"/>
  <c r="P142" i="16"/>
  <c r="BI141" i="16"/>
  <c r="BH141" i="16"/>
  <c r="BG141" i="16"/>
  <c r="BF141" i="16"/>
  <c r="T141" i="16"/>
  <c r="R141" i="16"/>
  <c r="P141" i="16"/>
  <c r="BI140" i="16"/>
  <c r="BH140" i="16"/>
  <c r="BG140" i="16"/>
  <c r="BF140" i="16"/>
  <c r="T140" i="16"/>
  <c r="R140" i="16"/>
  <c r="P140" i="16"/>
  <c r="BI139" i="16"/>
  <c r="BH139" i="16"/>
  <c r="BG139" i="16"/>
  <c r="BF139" i="16"/>
  <c r="T139" i="16"/>
  <c r="R139" i="16"/>
  <c r="P139" i="16"/>
  <c r="BI138" i="16"/>
  <c r="BH138" i="16"/>
  <c r="BG138" i="16"/>
  <c r="BF138" i="16"/>
  <c r="T138" i="16"/>
  <c r="R138" i="16"/>
  <c r="P138" i="16"/>
  <c r="BI137" i="16"/>
  <c r="BH137" i="16"/>
  <c r="BG137" i="16"/>
  <c r="BF137" i="16"/>
  <c r="T137" i="16"/>
  <c r="R137" i="16"/>
  <c r="P137" i="16"/>
  <c r="BI136" i="16"/>
  <c r="BH136" i="16"/>
  <c r="BG136" i="16"/>
  <c r="BF136" i="16"/>
  <c r="T136" i="16"/>
  <c r="R136" i="16"/>
  <c r="P136" i="16"/>
  <c r="BI135" i="16"/>
  <c r="BH135" i="16"/>
  <c r="BG135" i="16"/>
  <c r="BF135" i="16"/>
  <c r="T135" i="16"/>
  <c r="R135" i="16"/>
  <c r="P135" i="16"/>
  <c r="BI134" i="16"/>
  <c r="BH134" i="16"/>
  <c r="BG134" i="16"/>
  <c r="BF134" i="16"/>
  <c r="T134" i="16"/>
  <c r="R134" i="16"/>
  <c r="P134" i="16"/>
  <c r="BI133" i="16"/>
  <c r="BH133" i="16"/>
  <c r="BG133" i="16"/>
  <c r="BF133" i="16"/>
  <c r="T133" i="16"/>
  <c r="R133" i="16"/>
  <c r="P133" i="16"/>
  <c r="BI132" i="16"/>
  <c r="BH132" i="16"/>
  <c r="BG132" i="16"/>
  <c r="BF132" i="16"/>
  <c r="T132" i="16"/>
  <c r="R132" i="16"/>
  <c r="P132" i="16"/>
  <c r="BI131" i="16"/>
  <c r="BH131" i="16"/>
  <c r="BG131" i="16"/>
  <c r="BF131" i="16"/>
  <c r="T131" i="16"/>
  <c r="R131" i="16"/>
  <c r="P131" i="16"/>
  <c r="J125" i="16"/>
  <c r="J124" i="16"/>
  <c r="F124" i="16"/>
  <c r="F122" i="16"/>
  <c r="E120" i="16"/>
  <c r="J92" i="16"/>
  <c r="J91" i="16"/>
  <c r="F91" i="16"/>
  <c r="F89" i="16"/>
  <c r="E87" i="16"/>
  <c r="J18" i="16"/>
  <c r="E18" i="16"/>
  <c r="F125" i="16" s="1"/>
  <c r="J17" i="16"/>
  <c r="J12" i="16"/>
  <c r="J122" i="16" s="1"/>
  <c r="E7" i="16"/>
  <c r="E118" i="16" s="1"/>
  <c r="J37" i="15"/>
  <c r="J36" i="15"/>
  <c r="AY110" i="1"/>
  <c r="J35" i="15"/>
  <c r="AX110" i="1"/>
  <c r="BI215" i="15"/>
  <c r="BH215" i="15"/>
  <c r="BG215" i="15"/>
  <c r="BF215" i="15"/>
  <c r="T215" i="15"/>
  <c r="T214" i="15"/>
  <c r="R215" i="15"/>
  <c r="R214" i="15"/>
  <c r="P215" i="15"/>
  <c r="P214" i="15"/>
  <c r="BI213" i="15"/>
  <c r="BH213" i="15"/>
  <c r="BG213" i="15"/>
  <c r="BF213" i="15"/>
  <c r="T213" i="15"/>
  <c r="T212" i="15" s="1"/>
  <c r="R213" i="15"/>
  <c r="R212" i="15"/>
  <c r="P213" i="15"/>
  <c r="P212" i="15"/>
  <c r="BI211" i="15"/>
  <c r="BH211" i="15"/>
  <c r="BG211" i="15"/>
  <c r="BF211" i="15"/>
  <c r="T211" i="15"/>
  <c r="T210" i="15" s="1"/>
  <c r="R211" i="15"/>
  <c r="R210" i="15" s="1"/>
  <c r="P211" i="15"/>
  <c r="P210" i="15"/>
  <c r="BI209" i="15"/>
  <c r="BH209" i="15"/>
  <c r="BG209" i="15"/>
  <c r="BF209" i="15"/>
  <c r="T209" i="15"/>
  <c r="T208" i="15" s="1"/>
  <c r="R209" i="15"/>
  <c r="R208" i="15" s="1"/>
  <c r="P209" i="15"/>
  <c r="P208" i="15"/>
  <c r="P207" i="15"/>
  <c r="BI206" i="15"/>
  <c r="BH206" i="15"/>
  <c r="BG206" i="15"/>
  <c r="BF206" i="15"/>
  <c r="T206" i="15"/>
  <c r="T205" i="15" s="1"/>
  <c r="R206" i="15"/>
  <c r="R205" i="15"/>
  <c r="P206" i="15"/>
  <c r="P205" i="15"/>
  <c r="BI204" i="15"/>
  <c r="BH204" i="15"/>
  <c r="BG204" i="15"/>
  <c r="BF204" i="15"/>
  <c r="T204" i="15"/>
  <c r="R204" i="15"/>
  <c r="P204" i="15"/>
  <c r="BI203" i="15"/>
  <c r="BH203" i="15"/>
  <c r="BG203" i="15"/>
  <c r="BF203" i="15"/>
  <c r="T203" i="15"/>
  <c r="R203" i="15"/>
  <c r="P203" i="15"/>
  <c r="BI202" i="15"/>
  <c r="BH202" i="15"/>
  <c r="BG202" i="15"/>
  <c r="BF202" i="15"/>
  <c r="T202" i="15"/>
  <c r="R202" i="15"/>
  <c r="P202" i="15"/>
  <c r="BI201" i="15"/>
  <c r="BH201" i="15"/>
  <c r="BG201" i="15"/>
  <c r="BF201" i="15"/>
  <c r="T201" i="15"/>
  <c r="R201" i="15"/>
  <c r="P201" i="15"/>
  <c r="BI200" i="15"/>
  <c r="BH200" i="15"/>
  <c r="BG200" i="15"/>
  <c r="BF200" i="15"/>
  <c r="T200" i="15"/>
  <c r="R200" i="15"/>
  <c r="P200" i="15"/>
  <c r="BI199" i="15"/>
  <c r="BH199" i="15"/>
  <c r="BG199" i="15"/>
  <c r="BF199" i="15"/>
  <c r="T199" i="15"/>
  <c r="R199" i="15"/>
  <c r="P199" i="15"/>
  <c r="BI198" i="15"/>
  <c r="BH198" i="15"/>
  <c r="BG198" i="15"/>
  <c r="BF198" i="15"/>
  <c r="T198" i="15"/>
  <c r="R198" i="15"/>
  <c r="P198" i="15"/>
  <c r="BI196" i="15"/>
  <c r="BH196" i="15"/>
  <c r="BG196" i="15"/>
  <c r="BF196" i="15"/>
  <c r="T196" i="15"/>
  <c r="R196" i="15"/>
  <c r="P196" i="15"/>
  <c r="BI195" i="15"/>
  <c r="BH195" i="15"/>
  <c r="BG195" i="15"/>
  <c r="BF195" i="15"/>
  <c r="T195" i="15"/>
  <c r="R195" i="15"/>
  <c r="P195" i="15"/>
  <c r="BI194" i="15"/>
  <c r="BH194" i="15"/>
  <c r="BG194" i="15"/>
  <c r="BF194" i="15"/>
  <c r="T194" i="15"/>
  <c r="R194" i="15"/>
  <c r="P194" i="15"/>
  <c r="BI193" i="15"/>
  <c r="BH193" i="15"/>
  <c r="BG193" i="15"/>
  <c r="BF193" i="15"/>
  <c r="T193" i="15"/>
  <c r="R193" i="15"/>
  <c r="P193" i="15"/>
  <c r="BI192" i="15"/>
  <c r="BH192" i="15"/>
  <c r="BG192" i="15"/>
  <c r="BF192" i="15"/>
  <c r="T192" i="15"/>
  <c r="R192" i="15"/>
  <c r="P192" i="15"/>
  <c r="BI191" i="15"/>
  <c r="BH191" i="15"/>
  <c r="BG191" i="15"/>
  <c r="BF191" i="15"/>
  <c r="T191" i="15"/>
  <c r="R191" i="15"/>
  <c r="P191" i="15"/>
  <c r="BI190" i="15"/>
  <c r="BH190" i="15"/>
  <c r="BG190" i="15"/>
  <c r="BF190" i="15"/>
  <c r="T190" i="15"/>
  <c r="R190" i="15"/>
  <c r="P190" i="15"/>
  <c r="BI189" i="15"/>
  <c r="BH189" i="15"/>
  <c r="BG189" i="15"/>
  <c r="BF189" i="15"/>
  <c r="T189" i="15"/>
  <c r="R189" i="15"/>
  <c r="P189" i="15"/>
  <c r="BI188" i="15"/>
  <c r="BH188" i="15"/>
  <c r="BG188" i="15"/>
  <c r="BF188" i="15"/>
  <c r="T188" i="15"/>
  <c r="R188" i="15"/>
  <c r="P188" i="15"/>
  <c r="BI187" i="15"/>
  <c r="BH187" i="15"/>
  <c r="BG187" i="15"/>
  <c r="BF187" i="15"/>
  <c r="T187" i="15"/>
  <c r="R187" i="15"/>
  <c r="P187" i="15"/>
  <c r="BI186" i="15"/>
  <c r="BH186" i="15"/>
  <c r="BG186" i="15"/>
  <c r="BF186" i="15"/>
  <c r="T186" i="15"/>
  <c r="R186" i="15"/>
  <c r="P186" i="15"/>
  <c r="BI185" i="15"/>
  <c r="BH185" i="15"/>
  <c r="BG185" i="15"/>
  <c r="BF185" i="15"/>
  <c r="T185" i="15"/>
  <c r="R185" i="15"/>
  <c r="P185" i="15"/>
  <c r="BI184" i="15"/>
  <c r="BH184" i="15"/>
  <c r="BG184" i="15"/>
  <c r="BF184" i="15"/>
  <c r="T184" i="15"/>
  <c r="R184" i="15"/>
  <c r="P184" i="15"/>
  <c r="BI183" i="15"/>
  <c r="BH183" i="15"/>
  <c r="BG183" i="15"/>
  <c r="BF183" i="15"/>
  <c r="T183" i="15"/>
  <c r="R183" i="15"/>
  <c r="P183" i="15"/>
  <c r="BI182" i="15"/>
  <c r="BH182" i="15"/>
  <c r="BG182" i="15"/>
  <c r="BF182" i="15"/>
  <c r="T182" i="15"/>
  <c r="R182" i="15"/>
  <c r="P182" i="15"/>
  <c r="BI181" i="15"/>
  <c r="BH181" i="15"/>
  <c r="BG181" i="15"/>
  <c r="BF181" i="15"/>
  <c r="T181" i="15"/>
  <c r="R181" i="15"/>
  <c r="P181" i="15"/>
  <c r="BI180" i="15"/>
  <c r="BH180" i="15"/>
  <c r="BG180" i="15"/>
  <c r="BF180" i="15"/>
  <c r="T180" i="15"/>
  <c r="R180" i="15"/>
  <c r="P180" i="15"/>
  <c r="BI179" i="15"/>
  <c r="BH179" i="15"/>
  <c r="BG179" i="15"/>
  <c r="BF179" i="15"/>
  <c r="T179" i="15"/>
  <c r="R179" i="15"/>
  <c r="P179" i="15"/>
  <c r="BI178" i="15"/>
  <c r="BH178" i="15"/>
  <c r="BG178" i="15"/>
  <c r="BF178" i="15"/>
  <c r="T178" i="15"/>
  <c r="R178" i="15"/>
  <c r="P178" i="15"/>
  <c r="BI177" i="15"/>
  <c r="BH177" i="15"/>
  <c r="BG177" i="15"/>
  <c r="BF177" i="15"/>
  <c r="T177" i="15"/>
  <c r="R177" i="15"/>
  <c r="P177" i="15"/>
  <c r="BI176" i="15"/>
  <c r="BH176" i="15"/>
  <c r="BG176" i="15"/>
  <c r="BF176" i="15"/>
  <c r="T176" i="15"/>
  <c r="R176" i="15"/>
  <c r="P176" i="15"/>
  <c r="BI175" i="15"/>
  <c r="BH175" i="15"/>
  <c r="BG175" i="15"/>
  <c r="BF175" i="15"/>
  <c r="T175" i="15"/>
  <c r="R175" i="15"/>
  <c r="P175" i="15"/>
  <c r="BI174" i="15"/>
  <c r="BH174" i="15"/>
  <c r="BG174" i="15"/>
  <c r="BF174" i="15"/>
  <c r="T174" i="15"/>
  <c r="R174" i="15"/>
  <c r="P174" i="15"/>
  <c r="BI173" i="15"/>
  <c r="BH173" i="15"/>
  <c r="BG173" i="15"/>
  <c r="BF173" i="15"/>
  <c r="T173" i="15"/>
  <c r="R173" i="15"/>
  <c r="P173" i="15"/>
  <c r="BI172" i="15"/>
  <c r="BH172" i="15"/>
  <c r="BG172" i="15"/>
  <c r="BF172" i="15"/>
  <c r="T172" i="15"/>
  <c r="R172" i="15"/>
  <c r="P172" i="15"/>
  <c r="BI171" i="15"/>
  <c r="BH171" i="15"/>
  <c r="BG171" i="15"/>
  <c r="BF171" i="15"/>
  <c r="T171" i="15"/>
  <c r="R171" i="15"/>
  <c r="P171" i="15"/>
  <c r="BI170" i="15"/>
  <c r="BH170" i="15"/>
  <c r="BG170" i="15"/>
  <c r="BF170" i="15"/>
  <c r="T170" i="15"/>
  <c r="R170" i="15"/>
  <c r="P170" i="15"/>
  <c r="BI169" i="15"/>
  <c r="BH169" i="15"/>
  <c r="BG169" i="15"/>
  <c r="BF169" i="15"/>
  <c r="T169" i="15"/>
  <c r="R169" i="15"/>
  <c r="P169" i="15"/>
  <c r="BI168" i="15"/>
  <c r="BH168" i="15"/>
  <c r="BG168" i="15"/>
  <c r="BF168" i="15"/>
  <c r="T168" i="15"/>
  <c r="R168" i="15"/>
  <c r="P168" i="15"/>
  <c r="BI166" i="15"/>
  <c r="BH166" i="15"/>
  <c r="BG166" i="15"/>
  <c r="BF166" i="15"/>
  <c r="T166" i="15"/>
  <c r="R166" i="15"/>
  <c r="P166" i="15"/>
  <c r="BI165" i="15"/>
  <c r="BH165" i="15"/>
  <c r="BG165" i="15"/>
  <c r="BF165" i="15"/>
  <c r="T165" i="15"/>
  <c r="R165" i="15"/>
  <c r="P165" i="15"/>
  <c r="BI164" i="15"/>
  <c r="BH164" i="15"/>
  <c r="BG164" i="15"/>
  <c r="BF164" i="15"/>
  <c r="T164" i="15"/>
  <c r="R164" i="15"/>
  <c r="P164" i="15"/>
  <c r="BI163" i="15"/>
  <c r="BH163" i="15"/>
  <c r="BG163" i="15"/>
  <c r="BF163" i="15"/>
  <c r="T163" i="15"/>
  <c r="R163" i="15"/>
  <c r="P163" i="15"/>
  <c r="BI161" i="15"/>
  <c r="BH161" i="15"/>
  <c r="BG161" i="15"/>
  <c r="BF161" i="15"/>
  <c r="T161" i="15"/>
  <c r="T160" i="15"/>
  <c r="R161" i="15"/>
  <c r="R160" i="15"/>
  <c r="P161" i="15"/>
  <c r="P160" i="15" s="1"/>
  <c r="BI159" i="15"/>
  <c r="BH159" i="15"/>
  <c r="BG159" i="15"/>
  <c r="BF159" i="15"/>
  <c r="T159" i="15"/>
  <c r="R159" i="15"/>
  <c r="P159" i="15"/>
  <c r="BI158" i="15"/>
  <c r="BH158" i="15"/>
  <c r="BG158" i="15"/>
  <c r="BF158" i="15"/>
  <c r="T158" i="15"/>
  <c r="R158" i="15"/>
  <c r="P158" i="15"/>
  <c r="BI155" i="15"/>
  <c r="BH155" i="15"/>
  <c r="BG155" i="15"/>
  <c r="BF155" i="15"/>
  <c r="T155" i="15"/>
  <c r="R155" i="15"/>
  <c r="P155" i="15"/>
  <c r="BI154" i="15"/>
  <c r="BH154" i="15"/>
  <c r="BG154" i="15"/>
  <c r="BF154" i="15"/>
  <c r="T154" i="15"/>
  <c r="R154" i="15"/>
  <c r="P154" i="15"/>
  <c r="BI153" i="15"/>
  <c r="BH153" i="15"/>
  <c r="BG153" i="15"/>
  <c r="BF153" i="15"/>
  <c r="T153" i="15"/>
  <c r="R153" i="15"/>
  <c r="P153" i="15"/>
  <c r="BI152" i="15"/>
  <c r="BH152" i="15"/>
  <c r="BG152" i="15"/>
  <c r="BF152" i="15"/>
  <c r="T152" i="15"/>
  <c r="R152" i="15"/>
  <c r="P152" i="15"/>
  <c r="BI149" i="15"/>
  <c r="BH149" i="15"/>
  <c r="BG149" i="15"/>
  <c r="BF149" i="15"/>
  <c r="T149" i="15"/>
  <c r="R149" i="15"/>
  <c r="P149" i="15"/>
  <c r="BI148" i="15"/>
  <c r="BH148" i="15"/>
  <c r="BG148" i="15"/>
  <c r="BF148" i="15"/>
  <c r="T148" i="15"/>
  <c r="R148" i="15"/>
  <c r="P148" i="15"/>
  <c r="BI147" i="15"/>
  <c r="BH147" i="15"/>
  <c r="BG147" i="15"/>
  <c r="BF147" i="15"/>
  <c r="T147" i="15"/>
  <c r="R147" i="15"/>
  <c r="P147" i="15"/>
  <c r="BI146" i="15"/>
  <c r="BH146" i="15"/>
  <c r="BG146" i="15"/>
  <c r="BF146" i="15"/>
  <c r="T146" i="15"/>
  <c r="R146" i="15"/>
  <c r="P146" i="15"/>
  <c r="BI143" i="15"/>
  <c r="BH143" i="15"/>
  <c r="BG143" i="15"/>
  <c r="BF143" i="15"/>
  <c r="T143" i="15"/>
  <c r="R143" i="15"/>
  <c r="P143" i="15"/>
  <c r="BI142" i="15"/>
  <c r="BH142" i="15"/>
  <c r="BG142" i="15"/>
  <c r="BF142" i="15"/>
  <c r="T142" i="15"/>
  <c r="R142" i="15"/>
  <c r="P142" i="15"/>
  <c r="BI141" i="15"/>
  <c r="BH141" i="15"/>
  <c r="BG141" i="15"/>
  <c r="BF141" i="15"/>
  <c r="T141" i="15"/>
  <c r="R141" i="15"/>
  <c r="P141" i="15"/>
  <c r="BI140" i="15"/>
  <c r="BH140" i="15"/>
  <c r="BG140" i="15"/>
  <c r="BF140" i="15"/>
  <c r="T140" i="15"/>
  <c r="R140" i="15"/>
  <c r="P140" i="15"/>
  <c r="BI139" i="15"/>
  <c r="BH139" i="15"/>
  <c r="BG139" i="15"/>
  <c r="BF139" i="15"/>
  <c r="T139" i="15"/>
  <c r="R139" i="15"/>
  <c r="P139" i="15"/>
  <c r="BI138" i="15"/>
  <c r="BH138" i="15"/>
  <c r="BG138" i="15"/>
  <c r="BF138" i="15"/>
  <c r="T138" i="15"/>
  <c r="R138" i="15"/>
  <c r="P138" i="15"/>
  <c r="BI137" i="15"/>
  <c r="BH137" i="15"/>
  <c r="BG137" i="15"/>
  <c r="BF137" i="15"/>
  <c r="T137" i="15"/>
  <c r="R137" i="15"/>
  <c r="P137" i="15"/>
  <c r="BI136" i="15"/>
  <c r="BH136" i="15"/>
  <c r="BG136" i="15"/>
  <c r="BF136" i="15"/>
  <c r="T136" i="15"/>
  <c r="R136" i="15"/>
  <c r="P136" i="15"/>
  <c r="BI135" i="15"/>
  <c r="BH135" i="15"/>
  <c r="BG135" i="15"/>
  <c r="BF135" i="15"/>
  <c r="T135" i="15"/>
  <c r="R135" i="15"/>
  <c r="P135" i="15"/>
  <c r="BI134" i="15"/>
  <c r="BH134" i="15"/>
  <c r="BG134" i="15"/>
  <c r="BF134" i="15"/>
  <c r="T134" i="15"/>
  <c r="R134" i="15"/>
  <c r="P134" i="15"/>
  <c r="BI133" i="15"/>
  <c r="BH133" i="15"/>
  <c r="BG133" i="15"/>
  <c r="BF133" i="15"/>
  <c r="T133" i="15"/>
  <c r="R133" i="15"/>
  <c r="P133" i="15"/>
  <c r="BI132" i="15"/>
  <c r="BH132" i="15"/>
  <c r="BG132" i="15"/>
  <c r="BF132" i="15"/>
  <c r="T132" i="15"/>
  <c r="R132" i="15"/>
  <c r="P132" i="15"/>
  <c r="BI131" i="15"/>
  <c r="BH131" i="15"/>
  <c r="BG131" i="15"/>
  <c r="BF131" i="15"/>
  <c r="T131" i="15"/>
  <c r="R131" i="15"/>
  <c r="P131" i="15"/>
  <c r="J125" i="15"/>
  <c r="J124" i="15"/>
  <c r="F124" i="15"/>
  <c r="F122" i="15"/>
  <c r="E120" i="15"/>
  <c r="J92" i="15"/>
  <c r="J91" i="15"/>
  <c r="F91" i="15"/>
  <c r="F89" i="15"/>
  <c r="E87" i="15"/>
  <c r="J18" i="15"/>
  <c r="E18" i="15"/>
  <c r="F125" i="15" s="1"/>
  <c r="J17" i="15"/>
  <c r="J12" i="15"/>
  <c r="J122" i="15" s="1"/>
  <c r="E7" i="15"/>
  <c r="E85" i="15" s="1"/>
  <c r="J37" i="14"/>
  <c r="J36" i="14"/>
  <c r="AY109" i="1" s="1"/>
  <c r="J35" i="14"/>
  <c r="AX109" i="1"/>
  <c r="BI193" i="14"/>
  <c r="BH193" i="14"/>
  <c r="BG193" i="14"/>
  <c r="BF193" i="14"/>
  <c r="T193" i="14"/>
  <c r="T192" i="14"/>
  <c r="R193" i="14"/>
  <c r="R192" i="14"/>
  <c r="P193" i="14"/>
  <c r="P192" i="14"/>
  <c r="BI191" i="14"/>
  <c r="BH191" i="14"/>
  <c r="BG191" i="14"/>
  <c r="BF191" i="14"/>
  <c r="T191" i="14"/>
  <c r="T190" i="14"/>
  <c r="R191" i="14"/>
  <c r="R190" i="14"/>
  <c r="P191" i="14"/>
  <c r="P190" i="14"/>
  <c r="BI189" i="14"/>
  <c r="BH189" i="14"/>
  <c r="BG189" i="14"/>
  <c r="BF189" i="14"/>
  <c r="T189" i="14"/>
  <c r="T188" i="14"/>
  <c r="R189" i="14"/>
  <c r="R188" i="14"/>
  <c r="P189" i="14"/>
  <c r="P188" i="14" s="1"/>
  <c r="P185" i="14" s="1"/>
  <c r="BI187" i="14"/>
  <c r="BH187" i="14"/>
  <c r="BG187" i="14"/>
  <c r="BF187" i="14"/>
  <c r="T187" i="14"/>
  <c r="T186" i="14"/>
  <c r="T185" i="14" s="1"/>
  <c r="R187" i="14"/>
  <c r="R186" i="14" s="1"/>
  <c r="R185" i="14" s="1"/>
  <c r="P187" i="14"/>
  <c r="P186" i="14"/>
  <c r="BI184" i="14"/>
  <c r="BH184" i="14"/>
  <c r="BG184" i="14"/>
  <c r="BF184" i="14"/>
  <c r="T184" i="14"/>
  <c r="T183" i="14"/>
  <c r="R184" i="14"/>
  <c r="R183" i="14" s="1"/>
  <c r="P184" i="14"/>
  <c r="P183" i="14"/>
  <c r="BI180" i="14"/>
  <c r="BH180" i="14"/>
  <c r="BG180" i="14"/>
  <c r="BF180" i="14"/>
  <c r="T180" i="14"/>
  <c r="R180" i="14"/>
  <c r="P180" i="14"/>
  <c r="BI178" i="14"/>
  <c r="BH178" i="14"/>
  <c r="BG178" i="14"/>
  <c r="BF178" i="14"/>
  <c r="T178" i="14"/>
  <c r="R178" i="14"/>
  <c r="P178" i="14"/>
  <c r="BI176" i="14"/>
  <c r="BH176" i="14"/>
  <c r="BG176" i="14"/>
  <c r="BF176" i="14"/>
  <c r="T176" i="14"/>
  <c r="R176" i="14"/>
  <c r="P176" i="14"/>
  <c r="BI174" i="14"/>
  <c r="BH174" i="14"/>
  <c r="BG174" i="14"/>
  <c r="BF174" i="14"/>
  <c r="T174" i="14"/>
  <c r="R174" i="14"/>
  <c r="P174" i="14"/>
  <c r="BI172" i="14"/>
  <c r="BH172" i="14"/>
  <c r="BG172" i="14"/>
  <c r="BF172" i="14"/>
  <c r="T172" i="14"/>
  <c r="R172" i="14"/>
  <c r="P172" i="14"/>
  <c r="BI168" i="14"/>
  <c r="BH168" i="14"/>
  <c r="BG168" i="14"/>
  <c r="BF168" i="14"/>
  <c r="T168" i="14"/>
  <c r="R168" i="14"/>
  <c r="P168" i="14"/>
  <c r="BI166" i="14"/>
  <c r="BH166" i="14"/>
  <c r="BG166" i="14"/>
  <c r="BF166" i="14"/>
  <c r="T166" i="14"/>
  <c r="R166" i="14"/>
  <c r="P166" i="14"/>
  <c r="BI164" i="14"/>
  <c r="BH164" i="14"/>
  <c r="BG164" i="14"/>
  <c r="BF164" i="14"/>
  <c r="T164" i="14"/>
  <c r="R164" i="14"/>
  <c r="P164" i="14"/>
  <c r="BI162" i="14"/>
  <c r="BH162" i="14"/>
  <c r="BG162" i="14"/>
  <c r="BF162" i="14"/>
  <c r="T162" i="14"/>
  <c r="R162" i="14"/>
  <c r="P162" i="14"/>
  <c r="BI160" i="14"/>
  <c r="BH160" i="14"/>
  <c r="BG160" i="14"/>
  <c r="BF160" i="14"/>
  <c r="T160" i="14"/>
  <c r="R160" i="14"/>
  <c r="P160" i="14"/>
  <c r="BI157" i="14"/>
  <c r="BH157" i="14"/>
  <c r="BG157" i="14"/>
  <c r="BF157" i="14"/>
  <c r="T157" i="14"/>
  <c r="R157" i="14"/>
  <c r="P157" i="14"/>
  <c r="BI155" i="14"/>
  <c r="BH155" i="14"/>
  <c r="BG155" i="14"/>
  <c r="BF155" i="14"/>
  <c r="T155" i="14"/>
  <c r="R155" i="14"/>
  <c r="P155" i="14"/>
  <c r="BI152" i="14"/>
  <c r="BH152" i="14"/>
  <c r="BG152" i="14"/>
  <c r="BF152" i="14"/>
  <c r="T152" i="14"/>
  <c r="R152" i="14"/>
  <c r="P152" i="14"/>
  <c r="BI150" i="14"/>
  <c r="BH150" i="14"/>
  <c r="BG150" i="14"/>
  <c r="BF150" i="14"/>
  <c r="T150" i="14"/>
  <c r="R150" i="14"/>
  <c r="P150" i="14"/>
  <c r="BI148" i="14"/>
  <c r="BH148" i="14"/>
  <c r="BG148" i="14"/>
  <c r="BF148" i="14"/>
  <c r="T148" i="14"/>
  <c r="R148" i="14"/>
  <c r="P148" i="14"/>
  <c r="BI146" i="14"/>
  <c r="BH146" i="14"/>
  <c r="BG146" i="14"/>
  <c r="BF146" i="14"/>
  <c r="T146" i="14"/>
  <c r="R146" i="14"/>
  <c r="P146" i="14"/>
  <c r="BI143" i="14"/>
  <c r="BH143" i="14"/>
  <c r="BG143" i="14"/>
  <c r="BF143" i="14"/>
  <c r="T143" i="14"/>
  <c r="R143" i="14"/>
  <c r="P143" i="14"/>
  <c r="BI141" i="14"/>
  <c r="BH141" i="14"/>
  <c r="BG141" i="14"/>
  <c r="BF141" i="14"/>
  <c r="T141" i="14"/>
  <c r="R141" i="14"/>
  <c r="P141" i="14"/>
  <c r="BI138" i="14"/>
  <c r="BH138" i="14"/>
  <c r="BG138" i="14"/>
  <c r="BF138" i="14"/>
  <c r="T138" i="14"/>
  <c r="R138" i="14"/>
  <c r="P138" i="14"/>
  <c r="BI135" i="14"/>
  <c r="BH135" i="14"/>
  <c r="BG135" i="14"/>
  <c r="BF135" i="14"/>
  <c r="T135" i="14"/>
  <c r="R135" i="14"/>
  <c r="P135" i="14"/>
  <c r="BI133" i="14"/>
  <c r="BH133" i="14"/>
  <c r="BG133" i="14"/>
  <c r="BF133" i="14"/>
  <c r="T133" i="14"/>
  <c r="R133" i="14"/>
  <c r="P133" i="14"/>
  <c r="BI130" i="14"/>
  <c r="BH130" i="14"/>
  <c r="BG130" i="14"/>
  <c r="BF130" i="14"/>
  <c r="T130" i="14"/>
  <c r="R130" i="14"/>
  <c r="P130" i="14"/>
  <c r="BI128" i="14"/>
  <c r="BH128" i="14"/>
  <c r="BG128" i="14"/>
  <c r="BF128" i="14"/>
  <c r="T128" i="14"/>
  <c r="R128" i="14"/>
  <c r="P128" i="14"/>
  <c r="BI127" i="14"/>
  <c r="BH127" i="14"/>
  <c r="BG127" i="14"/>
  <c r="BF127" i="14"/>
  <c r="T127" i="14"/>
  <c r="R127" i="14"/>
  <c r="P127" i="14"/>
  <c r="J121" i="14"/>
  <c r="J120" i="14"/>
  <c r="F120" i="14"/>
  <c r="F118" i="14"/>
  <c r="E116" i="14"/>
  <c r="J92" i="14"/>
  <c r="J91" i="14"/>
  <c r="F91" i="14"/>
  <c r="F89" i="14"/>
  <c r="E87" i="14"/>
  <c r="J18" i="14"/>
  <c r="E18" i="14"/>
  <c r="F121" i="14" s="1"/>
  <c r="J17" i="14"/>
  <c r="J12" i="14"/>
  <c r="J118" i="14" s="1"/>
  <c r="E7" i="14"/>
  <c r="E85" i="14" s="1"/>
  <c r="J37" i="13"/>
  <c r="J36" i="13"/>
  <c r="AY108" i="1"/>
  <c r="J35" i="13"/>
  <c r="AX108" i="1"/>
  <c r="BI386" i="13"/>
  <c r="BH386" i="13"/>
  <c r="BG386" i="13"/>
  <c r="BF386" i="13"/>
  <c r="T386" i="13"/>
  <c r="T385" i="13"/>
  <c r="R386" i="13"/>
  <c r="R385" i="13"/>
  <c r="P386" i="13"/>
  <c r="P385" i="13" s="1"/>
  <c r="BI384" i="13"/>
  <c r="BH384" i="13"/>
  <c r="BG384" i="13"/>
  <c r="BF384" i="13"/>
  <c r="T384" i="13"/>
  <c r="T383" i="13"/>
  <c r="R384" i="13"/>
  <c r="R383" i="13"/>
  <c r="R378" i="13" s="1"/>
  <c r="P384" i="13"/>
  <c r="P383" i="13"/>
  <c r="BI382" i="13"/>
  <c r="BH382" i="13"/>
  <c r="BG382" i="13"/>
  <c r="BF382" i="13"/>
  <c r="T382" i="13"/>
  <c r="T381" i="13" s="1"/>
  <c r="R382" i="13"/>
  <c r="R381" i="13"/>
  <c r="P382" i="13"/>
  <c r="P381" i="13"/>
  <c r="BI380" i="13"/>
  <c r="BH380" i="13"/>
  <c r="BG380" i="13"/>
  <c r="BF380" i="13"/>
  <c r="T380" i="13"/>
  <c r="T379" i="13"/>
  <c r="T378" i="13" s="1"/>
  <c r="R380" i="13"/>
  <c r="R379" i="13"/>
  <c r="P380" i="13"/>
  <c r="P379" i="13" s="1"/>
  <c r="P378" i="13" s="1"/>
  <c r="BI375" i="13"/>
  <c r="BH375" i="13"/>
  <c r="BG375" i="13"/>
  <c r="BF375" i="13"/>
  <c r="T375" i="13"/>
  <c r="R375" i="13"/>
  <c r="P375" i="13"/>
  <c r="BI372" i="13"/>
  <c r="BH372" i="13"/>
  <c r="BG372" i="13"/>
  <c r="BF372" i="13"/>
  <c r="T372" i="13"/>
  <c r="R372" i="13"/>
  <c r="P372" i="13"/>
  <c r="BI369" i="13"/>
  <c r="BH369" i="13"/>
  <c r="BG369" i="13"/>
  <c r="BF369" i="13"/>
  <c r="T369" i="13"/>
  <c r="R369" i="13"/>
  <c r="P369" i="13"/>
  <c r="BI365" i="13"/>
  <c r="BH365" i="13"/>
  <c r="BG365" i="13"/>
  <c r="BF365" i="13"/>
  <c r="T365" i="13"/>
  <c r="R365" i="13"/>
  <c r="P365" i="13"/>
  <c r="BI362" i="13"/>
  <c r="BH362" i="13"/>
  <c r="BG362" i="13"/>
  <c r="BF362" i="13"/>
  <c r="T362" i="13"/>
  <c r="R362" i="13"/>
  <c r="P362" i="13"/>
  <c r="BI359" i="13"/>
  <c r="BH359" i="13"/>
  <c r="BG359" i="13"/>
  <c r="BF359" i="13"/>
  <c r="T359" i="13"/>
  <c r="R359" i="13"/>
  <c r="P359" i="13"/>
  <c r="BI356" i="13"/>
  <c r="BH356" i="13"/>
  <c r="BG356" i="13"/>
  <c r="BF356" i="13"/>
  <c r="T356" i="13"/>
  <c r="R356" i="13"/>
  <c r="P356" i="13"/>
  <c r="BI353" i="13"/>
  <c r="BH353" i="13"/>
  <c r="BG353" i="13"/>
  <c r="BF353" i="13"/>
  <c r="T353" i="13"/>
  <c r="R353" i="13"/>
  <c r="P353" i="13"/>
  <c r="BI349" i="13"/>
  <c r="BH349" i="13"/>
  <c r="BG349" i="13"/>
  <c r="BF349" i="13"/>
  <c r="T349" i="13"/>
  <c r="R349" i="13"/>
  <c r="P349" i="13"/>
  <c r="BI345" i="13"/>
  <c r="BH345" i="13"/>
  <c r="BG345" i="13"/>
  <c r="BF345" i="13"/>
  <c r="T345" i="13"/>
  <c r="R345" i="13"/>
  <c r="P345" i="13"/>
  <c r="BI341" i="13"/>
  <c r="BH341" i="13"/>
  <c r="BG341" i="13"/>
  <c r="BF341" i="13"/>
  <c r="T341" i="13"/>
  <c r="R341" i="13"/>
  <c r="P341" i="13"/>
  <c r="BI340" i="13"/>
  <c r="BH340" i="13"/>
  <c r="BG340" i="13"/>
  <c r="BF340" i="13"/>
  <c r="T340" i="13"/>
  <c r="R340" i="13"/>
  <c r="P340" i="13"/>
  <c r="BI339" i="13"/>
  <c r="BH339" i="13"/>
  <c r="BG339" i="13"/>
  <c r="BF339" i="13"/>
  <c r="T339" i="13"/>
  <c r="R339" i="13"/>
  <c r="P339" i="13"/>
  <c r="BI335" i="13"/>
  <c r="BH335" i="13"/>
  <c r="BG335" i="13"/>
  <c r="BF335" i="13"/>
  <c r="T335" i="13"/>
  <c r="R335" i="13"/>
  <c r="P335" i="13"/>
  <c r="BI331" i="13"/>
  <c r="BH331" i="13"/>
  <c r="BG331" i="13"/>
  <c r="BF331" i="13"/>
  <c r="T331" i="13"/>
  <c r="R331" i="13"/>
  <c r="P331" i="13"/>
  <c r="BI330" i="13"/>
  <c r="BH330" i="13"/>
  <c r="BG330" i="13"/>
  <c r="BF330" i="13"/>
  <c r="T330" i="13"/>
  <c r="R330" i="13"/>
  <c r="P330" i="13"/>
  <c r="BI329" i="13"/>
  <c r="BH329" i="13"/>
  <c r="BG329" i="13"/>
  <c r="BF329" i="13"/>
  <c r="T329" i="13"/>
  <c r="R329" i="13"/>
  <c r="P329" i="13"/>
  <c r="BI326" i="13"/>
  <c r="BH326" i="13"/>
  <c r="BG326" i="13"/>
  <c r="BF326" i="13"/>
  <c r="T326" i="13"/>
  <c r="R326" i="13"/>
  <c r="P326" i="13"/>
  <c r="BI323" i="13"/>
  <c r="BH323" i="13"/>
  <c r="BG323" i="13"/>
  <c r="BF323" i="13"/>
  <c r="T323" i="13"/>
  <c r="R323" i="13"/>
  <c r="P323" i="13"/>
  <c r="BI320" i="13"/>
  <c r="BH320" i="13"/>
  <c r="BG320" i="13"/>
  <c r="BF320" i="13"/>
  <c r="T320" i="13"/>
  <c r="R320" i="13"/>
  <c r="P320" i="13"/>
  <c r="BI317" i="13"/>
  <c r="BH317" i="13"/>
  <c r="BG317" i="13"/>
  <c r="BF317" i="13"/>
  <c r="T317" i="13"/>
  <c r="R317" i="13"/>
  <c r="P317" i="13"/>
  <c r="BI313" i="13"/>
  <c r="BH313" i="13"/>
  <c r="BG313" i="13"/>
  <c r="BF313" i="13"/>
  <c r="T313" i="13"/>
  <c r="R313" i="13"/>
  <c r="P313" i="13"/>
  <c r="BI310" i="13"/>
  <c r="BH310" i="13"/>
  <c r="BG310" i="13"/>
  <c r="BF310" i="13"/>
  <c r="T310" i="13"/>
  <c r="R310" i="13"/>
  <c r="P310" i="13"/>
  <c r="BI304" i="13"/>
  <c r="BH304" i="13"/>
  <c r="BG304" i="13"/>
  <c r="BF304" i="13"/>
  <c r="T304" i="13"/>
  <c r="R304" i="13"/>
  <c r="P304" i="13"/>
  <c r="BI301" i="13"/>
  <c r="BH301" i="13"/>
  <c r="BG301" i="13"/>
  <c r="BF301" i="13"/>
  <c r="T301" i="13"/>
  <c r="R301" i="13"/>
  <c r="P301" i="13"/>
  <c r="BI298" i="13"/>
  <c r="BH298" i="13"/>
  <c r="BG298" i="13"/>
  <c r="BF298" i="13"/>
  <c r="T298" i="13"/>
  <c r="R298" i="13"/>
  <c r="P298" i="13"/>
  <c r="BI295" i="13"/>
  <c r="BH295" i="13"/>
  <c r="BG295" i="13"/>
  <c r="BF295" i="13"/>
  <c r="T295" i="13"/>
  <c r="R295" i="13"/>
  <c r="P295" i="13"/>
  <c r="BI292" i="13"/>
  <c r="BH292" i="13"/>
  <c r="BG292" i="13"/>
  <c r="BF292" i="13"/>
  <c r="T292" i="13"/>
  <c r="R292" i="13"/>
  <c r="P292" i="13"/>
  <c r="BI289" i="13"/>
  <c r="BH289" i="13"/>
  <c r="BG289" i="13"/>
  <c r="BF289" i="13"/>
  <c r="T289" i="13"/>
  <c r="R289" i="13"/>
  <c r="P289" i="13"/>
  <c r="BI286" i="13"/>
  <c r="BH286" i="13"/>
  <c r="BG286" i="13"/>
  <c r="BF286" i="13"/>
  <c r="T286" i="13"/>
  <c r="R286" i="13"/>
  <c r="P286" i="13"/>
  <c r="BI283" i="13"/>
  <c r="BH283" i="13"/>
  <c r="BG283" i="13"/>
  <c r="BF283" i="13"/>
  <c r="T283" i="13"/>
  <c r="R283" i="13"/>
  <c r="P283" i="13"/>
  <c r="BI279" i="13"/>
  <c r="BH279" i="13"/>
  <c r="BG279" i="13"/>
  <c r="BF279" i="13"/>
  <c r="T279" i="13"/>
  <c r="R279" i="13"/>
  <c r="P279" i="13"/>
  <c r="BI276" i="13"/>
  <c r="BH276" i="13"/>
  <c r="BG276" i="13"/>
  <c r="BF276" i="13"/>
  <c r="T276" i="13"/>
  <c r="R276" i="13"/>
  <c r="P276" i="13"/>
  <c r="BI273" i="13"/>
  <c r="BH273" i="13"/>
  <c r="BG273" i="13"/>
  <c r="BF273" i="13"/>
  <c r="T273" i="13"/>
  <c r="R273" i="13"/>
  <c r="P273" i="13"/>
  <c r="BI270" i="13"/>
  <c r="BH270" i="13"/>
  <c r="BG270" i="13"/>
  <c r="BF270" i="13"/>
  <c r="T270" i="13"/>
  <c r="R270" i="13"/>
  <c r="P270" i="13"/>
  <c r="BI269" i="13"/>
  <c r="BH269" i="13"/>
  <c r="BG269" i="13"/>
  <c r="BF269" i="13"/>
  <c r="T269" i="13"/>
  <c r="R269" i="13"/>
  <c r="P269" i="13"/>
  <c r="BI263" i="13"/>
  <c r="BH263" i="13"/>
  <c r="BG263" i="13"/>
  <c r="BF263" i="13"/>
  <c r="T263" i="13"/>
  <c r="R263" i="13"/>
  <c r="P263" i="13"/>
  <c r="BI257" i="13"/>
  <c r="BH257" i="13"/>
  <c r="BG257" i="13"/>
  <c r="BF257" i="13"/>
  <c r="T257" i="13"/>
  <c r="R257" i="13"/>
  <c r="P257" i="13"/>
  <c r="BI254" i="13"/>
  <c r="BH254" i="13"/>
  <c r="BG254" i="13"/>
  <c r="BF254" i="13"/>
  <c r="T254" i="13"/>
  <c r="R254" i="13"/>
  <c r="P254" i="13"/>
  <c r="BI251" i="13"/>
  <c r="BH251" i="13"/>
  <c r="BG251" i="13"/>
  <c r="BF251" i="13"/>
  <c r="T251" i="13"/>
  <c r="R251" i="13"/>
  <c r="P251" i="13"/>
  <c r="BI248" i="13"/>
  <c r="BH248" i="13"/>
  <c r="BG248" i="13"/>
  <c r="BF248" i="13"/>
  <c r="T248" i="13"/>
  <c r="R248" i="13"/>
  <c r="P248" i="13"/>
  <c r="BI245" i="13"/>
  <c r="BH245" i="13"/>
  <c r="BG245" i="13"/>
  <c r="BF245" i="13"/>
  <c r="T245" i="13"/>
  <c r="R245" i="13"/>
  <c r="P245" i="13"/>
  <c r="BI239" i="13"/>
  <c r="BH239" i="13"/>
  <c r="BG239" i="13"/>
  <c r="BF239" i="13"/>
  <c r="T239" i="13"/>
  <c r="R239" i="13"/>
  <c r="P239" i="13"/>
  <c r="BI235" i="13"/>
  <c r="BH235" i="13"/>
  <c r="BG235" i="13"/>
  <c r="BF235" i="13"/>
  <c r="T235" i="13"/>
  <c r="R235" i="13"/>
  <c r="P235" i="13"/>
  <c r="BI231" i="13"/>
  <c r="BH231" i="13"/>
  <c r="BG231" i="13"/>
  <c r="BF231" i="13"/>
  <c r="T231" i="13"/>
  <c r="R231" i="13"/>
  <c r="P231" i="13"/>
  <c r="BI228" i="13"/>
  <c r="BH228" i="13"/>
  <c r="BG228" i="13"/>
  <c r="BF228" i="13"/>
  <c r="T228" i="13"/>
  <c r="R228" i="13"/>
  <c r="P228" i="13"/>
  <c r="BI225" i="13"/>
  <c r="BH225" i="13"/>
  <c r="BG225" i="13"/>
  <c r="BF225" i="13"/>
  <c r="T225" i="13"/>
  <c r="R225" i="13"/>
  <c r="P225" i="13"/>
  <c r="BI224" i="13"/>
  <c r="BH224" i="13"/>
  <c r="BG224" i="13"/>
  <c r="BF224" i="13"/>
  <c r="T224" i="13"/>
  <c r="R224" i="13"/>
  <c r="P224" i="13"/>
  <c r="BI221" i="13"/>
  <c r="BH221" i="13"/>
  <c r="BG221" i="13"/>
  <c r="BF221" i="13"/>
  <c r="T221" i="13"/>
  <c r="R221" i="13"/>
  <c r="P221" i="13"/>
  <c r="BI218" i="13"/>
  <c r="BH218" i="13"/>
  <c r="BG218" i="13"/>
  <c r="BF218" i="13"/>
  <c r="T218" i="13"/>
  <c r="R218" i="13"/>
  <c r="P218" i="13"/>
  <c r="BI213" i="13"/>
  <c r="BH213" i="13"/>
  <c r="BG213" i="13"/>
  <c r="BF213" i="13"/>
  <c r="T213" i="13"/>
  <c r="R213" i="13"/>
  <c r="P213" i="13"/>
  <c r="BI210" i="13"/>
  <c r="BH210" i="13"/>
  <c r="BG210" i="13"/>
  <c r="BF210" i="13"/>
  <c r="T210" i="13"/>
  <c r="R210" i="13"/>
  <c r="P210" i="13"/>
  <c r="BI207" i="13"/>
  <c r="BH207" i="13"/>
  <c r="BG207" i="13"/>
  <c r="BF207" i="13"/>
  <c r="T207" i="13"/>
  <c r="R207" i="13"/>
  <c r="P207" i="13"/>
  <c r="BI204" i="13"/>
  <c r="BH204" i="13"/>
  <c r="BG204" i="13"/>
  <c r="BF204" i="13"/>
  <c r="T204" i="13"/>
  <c r="R204" i="13"/>
  <c r="P204" i="13"/>
  <c r="BI201" i="13"/>
  <c r="BH201" i="13"/>
  <c r="BG201" i="13"/>
  <c r="BF201" i="13"/>
  <c r="T201" i="13"/>
  <c r="R201" i="13"/>
  <c r="P201" i="13"/>
  <c r="BI198" i="13"/>
  <c r="BH198" i="13"/>
  <c r="BG198" i="13"/>
  <c r="BF198" i="13"/>
  <c r="T198" i="13"/>
  <c r="R198" i="13"/>
  <c r="P198" i="13"/>
  <c r="BI195" i="13"/>
  <c r="BH195" i="13"/>
  <c r="BG195" i="13"/>
  <c r="BF195" i="13"/>
  <c r="T195" i="13"/>
  <c r="R195" i="13"/>
  <c r="P195" i="13"/>
  <c r="BI192" i="13"/>
  <c r="BH192" i="13"/>
  <c r="BG192" i="13"/>
  <c r="BF192" i="13"/>
  <c r="T192" i="13"/>
  <c r="R192" i="13"/>
  <c r="P192" i="13"/>
  <c r="BI189" i="13"/>
  <c r="BH189" i="13"/>
  <c r="BG189" i="13"/>
  <c r="BF189" i="13"/>
  <c r="T189" i="13"/>
  <c r="R189" i="13"/>
  <c r="P189" i="13"/>
  <c r="BI185" i="13"/>
  <c r="BH185" i="13"/>
  <c r="BG185" i="13"/>
  <c r="BF185" i="13"/>
  <c r="T185" i="13"/>
  <c r="R185" i="13"/>
  <c r="P185" i="13"/>
  <c r="BI182" i="13"/>
  <c r="BH182" i="13"/>
  <c r="BG182" i="13"/>
  <c r="BF182" i="13"/>
  <c r="T182" i="13"/>
  <c r="R182" i="13"/>
  <c r="P182" i="13"/>
  <c r="BI179" i="13"/>
  <c r="BH179" i="13"/>
  <c r="BG179" i="13"/>
  <c r="BF179" i="13"/>
  <c r="T179" i="13"/>
  <c r="R179" i="13"/>
  <c r="P179" i="13"/>
  <c r="BI175" i="13"/>
  <c r="BH175" i="13"/>
  <c r="BG175" i="13"/>
  <c r="BF175" i="13"/>
  <c r="T175" i="13"/>
  <c r="R175" i="13"/>
  <c r="P175" i="13"/>
  <c r="BI172" i="13"/>
  <c r="BH172" i="13"/>
  <c r="BG172" i="13"/>
  <c r="BF172" i="13"/>
  <c r="T172" i="13"/>
  <c r="R172" i="13"/>
  <c r="P172" i="13"/>
  <c r="BI169" i="13"/>
  <c r="BH169" i="13"/>
  <c r="BG169" i="13"/>
  <c r="BF169" i="13"/>
  <c r="T169" i="13"/>
  <c r="R169" i="13"/>
  <c r="P169" i="13"/>
  <c r="BI166" i="13"/>
  <c r="BH166" i="13"/>
  <c r="BG166" i="13"/>
  <c r="BF166" i="13"/>
  <c r="T166" i="13"/>
  <c r="R166" i="13"/>
  <c r="P166" i="13"/>
  <c r="BI163" i="13"/>
  <c r="BH163" i="13"/>
  <c r="BG163" i="13"/>
  <c r="BF163" i="13"/>
  <c r="T163" i="13"/>
  <c r="R163" i="13"/>
  <c r="P163" i="13"/>
  <c r="BI160" i="13"/>
  <c r="BH160" i="13"/>
  <c r="BG160" i="13"/>
  <c r="BF160" i="13"/>
  <c r="T160" i="13"/>
  <c r="R160" i="13"/>
  <c r="P160" i="13"/>
  <c r="BI156" i="13"/>
  <c r="BH156" i="13"/>
  <c r="BG156" i="13"/>
  <c r="BF156" i="13"/>
  <c r="T156" i="13"/>
  <c r="R156" i="13"/>
  <c r="P156" i="13"/>
  <c r="BI152" i="13"/>
  <c r="BH152" i="13"/>
  <c r="BG152" i="13"/>
  <c r="BF152" i="13"/>
  <c r="T152" i="13"/>
  <c r="R152" i="13"/>
  <c r="P152" i="13"/>
  <c r="BI149" i="13"/>
  <c r="BH149" i="13"/>
  <c r="BG149" i="13"/>
  <c r="BF149" i="13"/>
  <c r="T149" i="13"/>
  <c r="R149" i="13"/>
  <c r="P149" i="13"/>
  <c r="BI145" i="13"/>
  <c r="BH145" i="13"/>
  <c r="BG145" i="13"/>
  <c r="BF145" i="13"/>
  <c r="T145" i="13"/>
  <c r="R145" i="13"/>
  <c r="P145" i="13"/>
  <c r="BI141" i="13"/>
  <c r="BH141" i="13"/>
  <c r="BG141" i="13"/>
  <c r="BF141" i="13"/>
  <c r="T141" i="13"/>
  <c r="R141" i="13"/>
  <c r="P141" i="13"/>
  <c r="BI137" i="13"/>
  <c r="BH137" i="13"/>
  <c r="BG137" i="13"/>
  <c r="BF137" i="13"/>
  <c r="T137" i="13"/>
  <c r="R137" i="13"/>
  <c r="P137" i="13"/>
  <c r="BI133" i="13"/>
  <c r="BH133" i="13"/>
  <c r="BG133" i="13"/>
  <c r="BF133" i="13"/>
  <c r="T133" i="13"/>
  <c r="R133" i="13"/>
  <c r="P133" i="13"/>
  <c r="BI129" i="13"/>
  <c r="BH129" i="13"/>
  <c r="BG129" i="13"/>
  <c r="BF129" i="13"/>
  <c r="T129" i="13"/>
  <c r="R129" i="13"/>
  <c r="P129" i="13"/>
  <c r="J123" i="13"/>
  <c r="J122" i="13"/>
  <c r="F122" i="13"/>
  <c r="F120" i="13"/>
  <c r="E118" i="13"/>
  <c r="J92" i="13"/>
  <c r="J91" i="13"/>
  <c r="F91" i="13"/>
  <c r="F89" i="13"/>
  <c r="E87" i="13"/>
  <c r="J18" i="13"/>
  <c r="E18" i="13"/>
  <c r="F123" i="13" s="1"/>
  <c r="J17" i="13"/>
  <c r="J12" i="13"/>
  <c r="J89" i="13" s="1"/>
  <c r="E7" i="13"/>
  <c r="E116" i="13" s="1"/>
  <c r="J37" i="12"/>
  <c r="J36" i="12"/>
  <c r="AY107" i="1"/>
  <c r="J35" i="12"/>
  <c r="AX107" i="1"/>
  <c r="BI269" i="12"/>
  <c r="BH269" i="12"/>
  <c r="BG269" i="12"/>
  <c r="BF269" i="12"/>
  <c r="T269" i="12"/>
  <c r="T268" i="12"/>
  <c r="R269" i="12"/>
  <c r="R268" i="12"/>
  <c r="P269" i="12"/>
  <c r="P268" i="12"/>
  <c r="BI267" i="12"/>
  <c r="BH267" i="12"/>
  <c r="BG267" i="12"/>
  <c r="BF267" i="12"/>
  <c r="T267" i="12"/>
  <c r="T266" i="12"/>
  <c r="R267" i="12"/>
  <c r="R266" i="12"/>
  <c r="P267" i="12"/>
  <c r="P266" i="12" s="1"/>
  <c r="BI265" i="12"/>
  <c r="BH265" i="12"/>
  <c r="BG265" i="12"/>
  <c r="BF265" i="12"/>
  <c r="T265" i="12"/>
  <c r="T264" i="12"/>
  <c r="R265" i="12"/>
  <c r="R264" i="12"/>
  <c r="P265" i="12"/>
  <c r="P264" i="12"/>
  <c r="BI263" i="12"/>
  <c r="BH263" i="12"/>
  <c r="BG263" i="12"/>
  <c r="BF263" i="12"/>
  <c r="T263" i="12"/>
  <c r="T262" i="12" s="1"/>
  <c r="T261" i="12" s="1"/>
  <c r="R263" i="12"/>
  <c r="R262" i="12"/>
  <c r="P263" i="12"/>
  <c r="P262" i="12" s="1"/>
  <c r="BI260" i="12"/>
  <c r="BH260" i="12"/>
  <c r="BG260" i="12"/>
  <c r="BF260" i="12"/>
  <c r="T260" i="12"/>
  <c r="R260" i="12"/>
  <c r="P260" i="12"/>
  <c r="BI259" i="12"/>
  <c r="BH259" i="12"/>
  <c r="BG259" i="12"/>
  <c r="BF259" i="12"/>
  <c r="T259" i="12"/>
  <c r="R259" i="12"/>
  <c r="P259" i="12"/>
  <c r="BI257" i="12"/>
  <c r="BH257" i="12"/>
  <c r="BG257" i="12"/>
  <c r="BF257" i="12"/>
  <c r="T257" i="12"/>
  <c r="R257" i="12"/>
  <c r="P257" i="12"/>
  <c r="BI255" i="12"/>
  <c r="BH255" i="12"/>
  <c r="BG255" i="12"/>
  <c r="BF255" i="12"/>
  <c r="T255" i="12"/>
  <c r="R255" i="12"/>
  <c r="P255" i="12"/>
  <c r="BI254" i="12"/>
  <c r="BH254" i="12"/>
  <c r="BG254" i="12"/>
  <c r="BF254" i="12"/>
  <c r="T254" i="12"/>
  <c r="R254" i="12"/>
  <c r="P254" i="12"/>
  <c r="BI253" i="12"/>
  <c r="BH253" i="12"/>
  <c r="BG253" i="12"/>
  <c r="BF253" i="12"/>
  <c r="T253" i="12"/>
  <c r="R253" i="12"/>
  <c r="P253" i="12"/>
  <c r="BI252" i="12"/>
  <c r="BH252" i="12"/>
  <c r="BG252" i="12"/>
  <c r="BF252" i="12"/>
  <c r="T252" i="12"/>
  <c r="R252" i="12"/>
  <c r="P252" i="12"/>
  <c r="BI251" i="12"/>
  <c r="BH251" i="12"/>
  <c r="BG251" i="12"/>
  <c r="BF251" i="12"/>
  <c r="T251" i="12"/>
  <c r="R251" i="12"/>
  <c r="P251" i="12"/>
  <c r="BI250" i="12"/>
  <c r="BH250" i="12"/>
  <c r="BG250" i="12"/>
  <c r="BF250" i="12"/>
  <c r="T250" i="12"/>
  <c r="R250" i="12"/>
  <c r="P250" i="12"/>
  <c r="BI247" i="12"/>
  <c r="BH247" i="12"/>
  <c r="BG247" i="12"/>
  <c r="BF247" i="12"/>
  <c r="T247" i="12"/>
  <c r="T246" i="12" s="1"/>
  <c r="R247" i="12"/>
  <c r="R246" i="12"/>
  <c r="P247" i="12"/>
  <c r="P246" i="12" s="1"/>
  <c r="BI244" i="12"/>
  <c r="BH244" i="12"/>
  <c r="BG244" i="12"/>
  <c r="BF244" i="12"/>
  <c r="T244" i="12"/>
  <c r="R244" i="12"/>
  <c r="P244" i="12"/>
  <c r="BI242" i="12"/>
  <c r="BH242" i="12"/>
  <c r="BG242" i="12"/>
  <c r="BF242" i="12"/>
  <c r="T242" i="12"/>
  <c r="R242" i="12"/>
  <c r="P242" i="12"/>
  <c r="BI238" i="12"/>
  <c r="BH238" i="12"/>
  <c r="BG238" i="12"/>
  <c r="BF238" i="12"/>
  <c r="T238" i="12"/>
  <c r="R238" i="12"/>
  <c r="P238" i="12"/>
  <c r="BI236" i="12"/>
  <c r="BH236" i="12"/>
  <c r="BG236" i="12"/>
  <c r="BF236" i="12"/>
  <c r="T236" i="12"/>
  <c r="R236" i="12"/>
  <c r="P236" i="12"/>
  <c r="BI232" i="12"/>
  <c r="BH232" i="12"/>
  <c r="BG232" i="12"/>
  <c r="BF232" i="12"/>
  <c r="T232" i="12"/>
  <c r="R232" i="12"/>
  <c r="P232" i="12"/>
  <c r="BI227" i="12"/>
  <c r="BH227" i="12"/>
  <c r="BG227" i="12"/>
  <c r="BF227" i="12"/>
  <c r="T227" i="12"/>
  <c r="R227" i="12"/>
  <c r="P227" i="12"/>
  <c r="BI224" i="12"/>
  <c r="BH224" i="12"/>
  <c r="BG224" i="12"/>
  <c r="BF224" i="12"/>
  <c r="T224" i="12"/>
  <c r="R224" i="12"/>
  <c r="P224" i="12"/>
  <c r="BI222" i="12"/>
  <c r="BH222" i="12"/>
  <c r="BG222" i="12"/>
  <c r="BF222" i="12"/>
  <c r="T222" i="12"/>
  <c r="R222" i="12"/>
  <c r="P222" i="12"/>
  <c r="BI219" i="12"/>
  <c r="BH219" i="12"/>
  <c r="BG219" i="12"/>
  <c r="BF219" i="12"/>
  <c r="T219" i="12"/>
  <c r="R219" i="12"/>
  <c r="P219" i="12"/>
  <c r="BI217" i="12"/>
  <c r="BH217" i="12"/>
  <c r="BG217" i="12"/>
  <c r="BF217" i="12"/>
  <c r="T217" i="12"/>
  <c r="R217" i="12"/>
  <c r="P217" i="12"/>
  <c r="BI215" i="12"/>
  <c r="BH215" i="12"/>
  <c r="BG215" i="12"/>
  <c r="BF215" i="12"/>
  <c r="T215" i="12"/>
  <c r="R215" i="12"/>
  <c r="P215" i="12"/>
  <c r="BI213" i="12"/>
  <c r="BH213" i="12"/>
  <c r="BG213" i="12"/>
  <c r="BF213" i="12"/>
  <c r="T213" i="12"/>
  <c r="R213" i="12"/>
  <c r="P213" i="12"/>
  <c r="BI210" i="12"/>
  <c r="BH210" i="12"/>
  <c r="BG210" i="12"/>
  <c r="BF210" i="12"/>
  <c r="T210" i="12"/>
  <c r="R210" i="12"/>
  <c r="P210" i="12"/>
  <c r="BI208" i="12"/>
  <c r="BH208" i="12"/>
  <c r="BG208" i="12"/>
  <c r="BF208" i="12"/>
  <c r="T208" i="12"/>
  <c r="R208" i="12"/>
  <c r="P208" i="12"/>
  <c r="BI206" i="12"/>
  <c r="BH206" i="12"/>
  <c r="BG206" i="12"/>
  <c r="BF206" i="12"/>
  <c r="T206" i="12"/>
  <c r="R206" i="12"/>
  <c r="P206" i="12"/>
  <c r="BI204" i="12"/>
  <c r="BH204" i="12"/>
  <c r="BG204" i="12"/>
  <c r="BF204" i="12"/>
  <c r="T204" i="12"/>
  <c r="R204" i="12"/>
  <c r="P204" i="12"/>
  <c r="BI202" i="12"/>
  <c r="BH202" i="12"/>
  <c r="BG202" i="12"/>
  <c r="BF202" i="12"/>
  <c r="T202" i="12"/>
  <c r="R202" i="12"/>
  <c r="P202" i="12"/>
  <c r="BI200" i="12"/>
  <c r="BH200" i="12"/>
  <c r="BG200" i="12"/>
  <c r="BF200" i="12"/>
  <c r="T200" i="12"/>
  <c r="R200" i="12"/>
  <c r="P200" i="12"/>
  <c r="BI198" i="12"/>
  <c r="BH198" i="12"/>
  <c r="BG198" i="12"/>
  <c r="BF198" i="12"/>
  <c r="T198" i="12"/>
  <c r="R198" i="12"/>
  <c r="P198" i="12"/>
  <c r="BI196" i="12"/>
  <c r="BH196" i="12"/>
  <c r="BG196" i="12"/>
  <c r="BF196" i="12"/>
  <c r="T196" i="12"/>
  <c r="R196" i="12"/>
  <c r="P196" i="12"/>
  <c r="BI194" i="12"/>
  <c r="BH194" i="12"/>
  <c r="BG194" i="12"/>
  <c r="BF194" i="12"/>
  <c r="T194" i="12"/>
  <c r="R194" i="12"/>
  <c r="P194" i="12"/>
  <c r="BI192" i="12"/>
  <c r="BH192" i="12"/>
  <c r="BG192" i="12"/>
  <c r="BF192" i="12"/>
  <c r="T192" i="12"/>
  <c r="R192" i="12"/>
  <c r="P192" i="12"/>
  <c r="BI189" i="12"/>
  <c r="BH189" i="12"/>
  <c r="BG189" i="12"/>
  <c r="BF189" i="12"/>
  <c r="T189" i="12"/>
  <c r="R189" i="12"/>
  <c r="P189" i="12"/>
  <c r="BI187" i="12"/>
  <c r="BH187" i="12"/>
  <c r="BG187" i="12"/>
  <c r="BF187" i="12"/>
  <c r="T187" i="12"/>
  <c r="R187" i="12"/>
  <c r="P187" i="12"/>
  <c r="BI184" i="12"/>
  <c r="BH184" i="12"/>
  <c r="BG184" i="12"/>
  <c r="BF184" i="12"/>
  <c r="T184" i="12"/>
  <c r="R184" i="12"/>
  <c r="P184" i="12"/>
  <c r="BI182" i="12"/>
  <c r="BH182" i="12"/>
  <c r="BG182" i="12"/>
  <c r="BF182" i="12"/>
  <c r="T182" i="12"/>
  <c r="R182" i="12"/>
  <c r="P182" i="12"/>
  <c r="BI180" i="12"/>
  <c r="BH180" i="12"/>
  <c r="BG180" i="12"/>
  <c r="BF180" i="12"/>
  <c r="T180" i="12"/>
  <c r="R180" i="12"/>
  <c r="P180" i="12"/>
  <c r="BI178" i="12"/>
  <c r="BH178" i="12"/>
  <c r="BG178" i="12"/>
  <c r="BF178" i="12"/>
  <c r="T178" i="12"/>
  <c r="R178" i="12"/>
  <c r="P178" i="12"/>
  <c r="BI170" i="12"/>
  <c r="BH170" i="12"/>
  <c r="BG170" i="12"/>
  <c r="BF170" i="12"/>
  <c r="T170" i="12"/>
  <c r="T167" i="12" s="1"/>
  <c r="R170" i="12"/>
  <c r="R167" i="12" s="1"/>
  <c r="P170" i="12"/>
  <c r="P167" i="12"/>
  <c r="BI168" i="12"/>
  <c r="BH168" i="12"/>
  <c r="BG168" i="12"/>
  <c r="BF168" i="12"/>
  <c r="T168" i="12"/>
  <c r="R168" i="12"/>
  <c r="P168" i="12"/>
  <c r="BI164" i="12"/>
  <c r="BH164" i="12"/>
  <c r="BG164" i="12"/>
  <c r="BF164" i="12"/>
  <c r="T164" i="12"/>
  <c r="R164" i="12"/>
  <c r="P164" i="12"/>
  <c r="BI162" i="12"/>
  <c r="BH162" i="12"/>
  <c r="BG162" i="12"/>
  <c r="BF162" i="12"/>
  <c r="T162" i="12"/>
  <c r="R162" i="12"/>
  <c r="P162" i="12"/>
  <c r="BI157" i="12"/>
  <c r="BH157" i="12"/>
  <c r="BG157" i="12"/>
  <c r="BF157" i="12"/>
  <c r="T157" i="12"/>
  <c r="R157" i="12"/>
  <c r="P157" i="12"/>
  <c r="BI154" i="12"/>
  <c r="BH154" i="12"/>
  <c r="BG154" i="12"/>
  <c r="BF154" i="12"/>
  <c r="T154" i="12"/>
  <c r="R154" i="12"/>
  <c r="P154" i="12"/>
  <c r="BI152" i="12"/>
  <c r="BH152" i="12"/>
  <c r="BG152" i="12"/>
  <c r="BF152" i="12"/>
  <c r="T152" i="12"/>
  <c r="R152" i="12"/>
  <c r="P152" i="12"/>
  <c r="BI150" i="12"/>
  <c r="BH150" i="12"/>
  <c r="BG150" i="12"/>
  <c r="BF150" i="12"/>
  <c r="T150" i="12"/>
  <c r="R150" i="12"/>
  <c r="P150" i="12"/>
  <c r="BI147" i="12"/>
  <c r="BH147" i="12"/>
  <c r="BG147" i="12"/>
  <c r="BF147" i="12"/>
  <c r="T147" i="12"/>
  <c r="R147" i="12"/>
  <c r="P147" i="12"/>
  <c r="BI141" i="12"/>
  <c r="BH141" i="12"/>
  <c r="BG141" i="12"/>
  <c r="BF141" i="12"/>
  <c r="T141" i="12"/>
  <c r="R141" i="12"/>
  <c r="P141" i="12"/>
  <c r="BI137" i="12"/>
  <c r="BH137" i="12"/>
  <c r="BG137" i="12"/>
  <c r="BF137" i="12"/>
  <c r="T137" i="12"/>
  <c r="R137" i="12"/>
  <c r="P137" i="12"/>
  <c r="BI135" i="12"/>
  <c r="BH135" i="12"/>
  <c r="BG135" i="12"/>
  <c r="BF135" i="12"/>
  <c r="T135" i="12"/>
  <c r="R135" i="12"/>
  <c r="P135" i="12"/>
  <c r="J129" i="12"/>
  <c r="J128" i="12"/>
  <c r="F128" i="12"/>
  <c r="F126" i="12"/>
  <c r="E124" i="12"/>
  <c r="J92" i="12"/>
  <c r="J91" i="12"/>
  <c r="F91" i="12"/>
  <c r="F89" i="12"/>
  <c r="E87" i="12"/>
  <c r="J18" i="12"/>
  <c r="E18" i="12"/>
  <c r="F129" i="12" s="1"/>
  <c r="J17" i="12"/>
  <c r="J12" i="12"/>
  <c r="J126" i="12"/>
  <c r="E7" i="12"/>
  <c r="E85" i="12"/>
  <c r="J39" i="11"/>
  <c r="J38" i="11"/>
  <c r="AY106" i="1" s="1"/>
  <c r="J37" i="11"/>
  <c r="AX106" i="1"/>
  <c r="BI136" i="11"/>
  <c r="BH136" i="11"/>
  <c r="BG136" i="11"/>
  <c r="BF136" i="11"/>
  <c r="T136" i="11"/>
  <c r="T135" i="11"/>
  <c r="R136" i="11"/>
  <c r="R135" i="11" s="1"/>
  <c r="P136" i="11"/>
  <c r="P135" i="11" s="1"/>
  <c r="BI134" i="11"/>
  <c r="BH134" i="11"/>
  <c r="BG134" i="11"/>
  <c r="BF134" i="11"/>
  <c r="T134" i="11"/>
  <c r="T133" i="11" s="1"/>
  <c r="R134" i="11"/>
  <c r="R133" i="11"/>
  <c r="P134" i="11"/>
  <c r="P133" i="11"/>
  <c r="BI132" i="11"/>
  <c r="BH132" i="11"/>
  <c r="BG132" i="11"/>
  <c r="BF132" i="11"/>
  <c r="T132" i="11"/>
  <c r="T131" i="11" s="1"/>
  <c r="R132" i="11"/>
  <c r="R131" i="11"/>
  <c r="R130" i="11" s="1"/>
  <c r="P132" i="11"/>
  <c r="P131" i="11"/>
  <c r="BI129" i="11"/>
  <c r="BH129" i="11"/>
  <c r="BG129" i="11"/>
  <c r="BF129" i="11"/>
  <c r="T129" i="11"/>
  <c r="T128" i="11"/>
  <c r="T127" i="11"/>
  <c r="R129" i="11"/>
  <c r="R128" i="11"/>
  <c r="R127" i="11" s="1"/>
  <c r="P129" i="11"/>
  <c r="P128" i="11"/>
  <c r="P127" i="11" s="1"/>
  <c r="J123" i="11"/>
  <c r="J122" i="11"/>
  <c r="F122" i="11"/>
  <c r="F120" i="11"/>
  <c r="E118" i="11"/>
  <c r="J94" i="11"/>
  <c r="J93" i="11"/>
  <c r="F93" i="11"/>
  <c r="F91" i="11"/>
  <c r="E89" i="11"/>
  <c r="J20" i="11"/>
  <c r="E20" i="11"/>
  <c r="F94" i="11" s="1"/>
  <c r="J19" i="11"/>
  <c r="J14" i="11"/>
  <c r="J91" i="11" s="1"/>
  <c r="E7" i="11"/>
  <c r="E85" i="11" s="1"/>
  <c r="J39" i="10"/>
  <c r="J38" i="10"/>
  <c r="AY105" i="1"/>
  <c r="J37" i="10"/>
  <c r="AX105" i="1"/>
  <c r="BI136" i="10"/>
  <c r="BH136" i="10"/>
  <c r="BG136" i="10"/>
  <c r="BF136" i="10"/>
  <c r="T136" i="10"/>
  <c r="T135" i="10"/>
  <c r="R136" i="10"/>
  <c r="R135" i="10"/>
  <c r="P136" i="10"/>
  <c r="P135" i="10" s="1"/>
  <c r="BI134" i="10"/>
  <c r="BH134" i="10"/>
  <c r="BG134" i="10"/>
  <c r="BF134" i="10"/>
  <c r="T134" i="10"/>
  <c r="T133" i="10"/>
  <c r="R134" i="10"/>
  <c r="R133" i="10"/>
  <c r="R130" i="10" s="1"/>
  <c r="P134" i="10"/>
  <c r="P133" i="10"/>
  <c r="BI132" i="10"/>
  <c r="BH132" i="10"/>
  <c r="BG132" i="10"/>
  <c r="BF132" i="10"/>
  <c r="T132" i="10"/>
  <c r="T131" i="10" s="1"/>
  <c r="R132" i="10"/>
  <c r="R131" i="10"/>
  <c r="P132" i="10"/>
  <c r="P131" i="10" s="1"/>
  <c r="P130" i="10" s="1"/>
  <c r="BI129" i="10"/>
  <c r="BH129" i="10"/>
  <c r="BG129" i="10"/>
  <c r="BF129" i="10"/>
  <c r="T129" i="10"/>
  <c r="T128" i="10"/>
  <c r="T127" i="10"/>
  <c r="R129" i="10"/>
  <c r="R128" i="10" s="1"/>
  <c r="R127" i="10" s="1"/>
  <c r="P129" i="10"/>
  <c r="P128" i="10"/>
  <c r="P127" i="10" s="1"/>
  <c r="J123" i="10"/>
  <c r="J122" i="10"/>
  <c r="F122" i="10"/>
  <c r="F120" i="10"/>
  <c r="E118" i="10"/>
  <c r="J94" i="10"/>
  <c r="J93" i="10"/>
  <c r="F93" i="10"/>
  <c r="F91" i="10"/>
  <c r="E89" i="10"/>
  <c r="J20" i="10"/>
  <c r="E20" i="10"/>
  <c r="F123" i="10" s="1"/>
  <c r="J19" i="10"/>
  <c r="J14" i="10"/>
  <c r="J120" i="10"/>
  <c r="E7" i="10"/>
  <c r="E114" i="10" s="1"/>
  <c r="J39" i="9"/>
  <c r="J38" i="9"/>
  <c r="AY104" i="1" s="1"/>
  <c r="J37" i="9"/>
  <c r="AX104" i="1"/>
  <c r="BI136" i="9"/>
  <c r="BH136" i="9"/>
  <c r="BG136" i="9"/>
  <c r="BF136" i="9"/>
  <c r="T136" i="9"/>
  <c r="T135" i="9" s="1"/>
  <c r="R136" i="9"/>
  <c r="R135" i="9"/>
  <c r="P136" i="9"/>
  <c r="P135" i="9" s="1"/>
  <c r="BI134" i="9"/>
  <c r="BH134" i="9"/>
  <c r="BG134" i="9"/>
  <c r="BF134" i="9"/>
  <c r="T134" i="9"/>
  <c r="T133" i="9"/>
  <c r="R134" i="9"/>
  <c r="R133" i="9" s="1"/>
  <c r="P134" i="9"/>
  <c r="P133" i="9" s="1"/>
  <c r="BI132" i="9"/>
  <c r="BH132" i="9"/>
  <c r="BG132" i="9"/>
  <c r="BF132" i="9"/>
  <c r="T132" i="9"/>
  <c r="T131" i="9"/>
  <c r="T130" i="9" s="1"/>
  <c r="R132" i="9"/>
  <c r="R131" i="9"/>
  <c r="R130" i="9" s="1"/>
  <c r="P132" i="9"/>
  <c r="P131" i="9"/>
  <c r="BI129" i="9"/>
  <c r="BH129" i="9"/>
  <c r="BG129" i="9"/>
  <c r="BF129" i="9"/>
  <c r="T129" i="9"/>
  <c r="T128" i="9" s="1"/>
  <c r="T127" i="9" s="1"/>
  <c r="R129" i="9"/>
  <c r="R128" i="9" s="1"/>
  <c r="R127" i="9" s="1"/>
  <c r="R126" i="9" s="1"/>
  <c r="P129" i="9"/>
  <c r="P128" i="9" s="1"/>
  <c r="P127" i="9" s="1"/>
  <c r="J123" i="9"/>
  <c r="J122" i="9"/>
  <c r="F122" i="9"/>
  <c r="F120" i="9"/>
  <c r="E118" i="9"/>
  <c r="J94" i="9"/>
  <c r="J93" i="9"/>
  <c r="F93" i="9"/>
  <c r="F91" i="9"/>
  <c r="E89" i="9"/>
  <c r="J20" i="9"/>
  <c r="E20" i="9"/>
  <c r="F123" i="9" s="1"/>
  <c r="J19" i="9"/>
  <c r="J14" i="9"/>
  <c r="J91" i="9" s="1"/>
  <c r="E7" i="9"/>
  <c r="E114" i="9" s="1"/>
  <c r="J39" i="8"/>
  <c r="J38" i="8"/>
  <c r="AY103" i="1" s="1"/>
  <c r="J37" i="8"/>
  <c r="AX103" i="1" s="1"/>
  <c r="BI136" i="8"/>
  <c r="BH136" i="8"/>
  <c r="BG136" i="8"/>
  <c r="BF136" i="8"/>
  <c r="T136" i="8"/>
  <c r="T135" i="8" s="1"/>
  <c r="T130" i="8" s="1"/>
  <c r="R136" i="8"/>
  <c r="R135" i="8" s="1"/>
  <c r="P136" i="8"/>
  <c r="P135" i="8"/>
  <c r="BI134" i="8"/>
  <c r="BH134" i="8"/>
  <c r="BG134" i="8"/>
  <c r="BF134" i="8"/>
  <c r="T134" i="8"/>
  <c r="T133" i="8"/>
  <c r="R134" i="8"/>
  <c r="R133" i="8" s="1"/>
  <c r="P134" i="8"/>
  <c r="P133" i="8"/>
  <c r="BI132" i="8"/>
  <c r="BH132" i="8"/>
  <c r="BG132" i="8"/>
  <c r="BF132" i="8"/>
  <c r="T132" i="8"/>
  <c r="T131" i="8"/>
  <c r="R132" i="8"/>
  <c r="R131" i="8" s="1"/>
  <c r="P132" i="8"/>
  <c r="P131" i="8" s="1"/>
  <c r="BI129" i="8"/>
  <c r="BH129" i="8"/>
  <c r="BG129" i="8"/>
  <c r="BF129" i="8"/>
  <c r="T129" i="8"/>
  <c r="T128" i="8" s="1"/>
  <c r="T127" i="8" s="1"/>
  <c r="T126" i="8" s="1"/>
  <c r="R129" i="8"/>
  <c r="R128" i="8"/>
  <c r="R127" i="8"/>
  <c r="P129" i="8"/>
  <c r="P128" i="8"/>
  <c r="P127" i="8"/>
  <c r="J123" i="8"/>
  <c r="J122" i="8"/>
  <c r="F122" i="8"/>
  <c r="F120" i="8"/>
  <c r="E118" i="8"/>
  <c r="J94" i="8"/>
  <c r="J93" i="8"/>
  <c r="F93" i="8"/>
  <c r="F91" i="8"/>
  <c r="E89" i="8"/>
  <c r="J20" i="8"/>
  <c r="E20" i="8"/>
  <c r="F123" i="8" s="1"/>
  <c r="J19" i="8"/>
  <c r="J14" i="8"/>
  <c r="J91" i="8"/>
  <c r="E7" i="8"/>
  <c r="E85" i="8" s="1"/>
  <c r="J39" i="7"/>
  <c r="J38" i="7"/>
  <c r="AY102" i="1" s="1"/>
  <c r="J37" i="7"/>
  <c r="AX102" i="1" s="1"/>
  <c r="BI136" i="7"/>
  <c r="BH136" i="7"/>
  <c r="BG136" i="7"/>
  <c r="BF136" i="7"/>
  <c r="T136" i="7"/>
  <c r="T135" i="7" s="1"/>
  <c r="R136" i="7"/>
  <c r="R135" i="7"/>
  <c r="P136" i="7"/>
  <c r="P135" i="7"/>
  <c r="BI134" i="7"/>
  <c r="BH134" i="7"/>
  <c r="BG134" i="7"/>
  <c r="BF134" i="7"/>
  <c r="T134" i="7"/>
  <c r="T133" i="7" s="1"/>
  <c r="R134" i="7"/>
  <c r="R133" i="7" s="1"/>
  <c r="P134" i="7"/>
  <c r="P133" i="7"/>
  <c r="BI132" i="7"/>
  <c r="BH132" i="7"/>
  <c r="BG132" i="7"/>
  <c r="BF132" i="7"/>
  <c r="T132" i="7"/>
  <c r="T131" i="7" s="1"/>
  <c r="T130" i="7" s="1"/>
  <c r="R132" i="7"/>
  <c r="R131" i="7"/>
  <c r="R130" i="7" s="1"/>
  <c r="P132" i="7"/>
  <c r="P131" i="7" s="1"/>
  <c r="P130" i="7" s="1"/>
  <c r="BI129" i="7"/>
  <c r="BH129" i="7"/>
  <c r="BG129" i="7"/>
  <c r="BF129" i="7"/>
  <c r="T129" i="7"/>
  <c r="T128" i="7" s="1"/>
  <c r="T127" i="7" s="1"/>
  <c r="R129" i="7"/>
  <c r="R128" i="7"/>
  <c r="R127" i="7" s="1"/>
  <c r="P129" i="7"/>
  <c r="P128" i="7" s="1"/>
  <c r="P127" i="7" s="1"/>
  <c r="J123" i="7"/>
  <c r="J122" i="7"/>
  <c r="F122" i="7"/>
  <c r="F120" i="7"/>
  <c r="E118" i="7"/>
  <c r="J94" i="7"/>
  <c r="J93" i="7"/>
  <c r="F93" i="7"/>
  <c r="F91" i="7"/>
  <c r="E89" i="7"/>
  <c r="J20" i="7"/>
  <c r="E20" i="7"/>
  <c r="F94" i="7" s="1"/>
  <c r="J19" i="7"/>
  <c r="J14" i="7"/>
  <c r="J120" i="7" s="1"/>
  <c r="E7" i="7"/>
  <c r="E114" i="7" s="1"/>
  <c r="J39" i="6"/>
  <c r="J38" i="6"/>
  <c r="AY101" i="1" s="1"/>
  <c r="J37" i="6"/>
  <c r="AX101" i="1"/>
  <c r="BI293" i="6"/>
  <c r="BH293" i="6"/>
  <c r="BG293" i="6"/>
  <c r="BF293" i="6"/>
  <c r="T293" i="6"/>
  <c r="T292" i="6" s="1"/>
  <c r="R293" i="6"/>
  <c r="R292" i="6"/>
  <c r="P293" i="6"/>
  <c r="P292" i="6"/>
  <c r="BI291" i="6"/>
  <c r="BH291" i="6"/>
  <c r="BG291" i="6"/>
  <c r="BF291" i="6"/>
  <c r="T291" i="6"/>
  <c r="T290" i="6"/>
  <c r="R291" i="6"/>
  <c r="R290" i="6" s="1"/>
  <c r="P291" i="6"/>
  <c r="P290" i="6"/>
  <c r="P287" i="6" s="1"/>
  <c r="BI289" i="6"/>
  <c r="BH289" i="6"/>
  <c r="BG289" i="6"/>
  <c r="BF289" i="6"/>
  <c r="T289" i="6"/>
  <c r="T288" i="6"/>
  <c r="R289" i="6"/>
  <c r="R288" i="6" s="1"/>
  <c r="P289" i="6"/>
  <c r="P288" i="6"/>
  <c r="BI286" i="6"/>
  <c r="BH286" i="6"/>
  <c r="BG286" i="6"/>
  <c r="BF286" i="6"/>
  <c r="T286" i="6"/>
  <c r="R286" i="6"/>
  <c r="P286" i="6"/>
  <c r="BI285" i="6"/>
  <c r="BH285" i="6"/>
  <c r="BG285" i="6"/>
  <c r="BF285" i="6"/>
  <c r="T285" i="6"/>
  <c r="R285" i="6"/>
  <c r="P285" i="6"/>
  <c r="BI283" i="6"/>
  <c r="BH283" i="6"/>
  <c r="BG283" i="6"/>
  <c r="BF283" i="6"/>
  <c r="T283" i="6"/>
  <c r="R283" i="6"/>
  <c r="P283" i="6"/>
  <c r="BI282" i="6"/>
  <c r="BH282" i="6"/>
  <c r="BG282" i="6"/>
  <c r="BF282" i="6"/>
  <c r="T282" i="6"/>
  <c r="R282" i="6"/>
  <c r="P282" i="6"/>
  <c r="BI280" i="6"/>
  <c r="BH280" i="6"/>
  <c r="BG280" i="6"/>
  <c r="BF280" i="6"/>
  <c r="T280" i="6"/>
  <c r="R280" i="6"/>
  <c r="P280" i="6"/>
  <c r="BI279" i="6"/>
  <c r="BH279" i="6"/>
  <c r="BG279" i="6"/>
  <c r="BF279" i="6"/>
  <c r="T279" i="6"/>
  <c r="R279" i="6"/>
  <c r="P279" i="6"/>
  <c r="BI278" i="6"/>
  <c r="BH278" i="6"/>
  <c r="BG278" i="6"/>
  <c r="BF278" i="6"/>
  <c r="T278" i="6"/>
  <c r="R278" i="6"/>
  <c r="P278" i="6"/>
  <c r="BI277" i="6"/>
  <c r="BH277" i="6"/>
  <c r="BG277" i="6"/>
  <c r="BF277" i="6"/>
  <c r="T277" i="6"/>
  <c r="R277" i="6"/>
  <c r="P277" i="6"/>
  <c r="BI275" i="6"/>
  <c r="BH275" i="6"/>
  <c r="BG275" i="6"/>
  <c r="BF275" i="6"/>
  <c r="T275" i="6"/>
  <c r="R275" i="6"/>
  <c r="P275" i="6"/>
  <c r="BI274" i="6"/>
  <c r="BH274" i="6"/>
  <c r="BG274" i="6"/>
  <c r="BF274" i="6"/>
  <c r="T274" i="6"/>
  <c r="R274" i="6"/>
  <c r="P274" i="6"/>
  <c r="BI273" i="6"/>
  <c r="BH273" i="6"/>
  <c r="BG273" i="6"/>
  <c r="BF273" i="6"/>
  <c r="T273" i="6"/>
  <c r="R273" i="6"/>
  <c r="P273" i="6"/>
  <c r="BI272" i="6"/>
  <c r="BH272" i="6"/>
  <c r="BG272" i="6"/>
  <c r="BF272" i="6"/>
  <c r="T272" i="6"/>
  <c r="R272" i="6"/>
  <c r="P272" i="6"/>
  <c r="BI271" i="6"/>
  <c r="BH271" i="6"/>
  <c r="BG271" i="6"/>
  <c r="BF271" i="6"/>
  <c r="T271" i="6"/>
  <c r="R271" i="6"/>
  <c r="P271" i="6"/>
  <c r="BI270" i="6"/>
  <c r="BH270" i="6"/>
  <c r="BG270" i="6"/>
  <c r="BF270" i="6"/>
  <c r="T270" i="6"/>
  <c r="R270" i="6"/>
  <c r="P270" i="6"/>
  <c r="BI269" i="6"/>
  <c r="BH269" i="6"/>
  <c r="BG269" i="6"/>
  <c r="BF269" i="6"/>
  <c r="T269" i="6"/>
  <c r="R269" i="6"/>
  <c r="P269" i="6"/>
  <c r="BI268" i="6"/>
  <c r="BH268" i="6"/>
  <c r="BG268" i="6"/>
  <c r="BF268" i="6"/>
  <c r="T268" i="6"/>
  <c r="R268" i="6"/>
  <c r="P268" i="6"/>
  <c r="BI267" i="6"/>
  <c r="BH267" i="6"/>
  <c r="BG267" i="6"/>
  <c r="BF267" i="6"/>
  <c r="T267" i="6"/>
  <c r="R267" i="6"/>
  <c r="P267" i="6"/>
  <c r="BI266" i="6"/>
  <c r="BH266" i="6"/>
  <c r="BG266" i="6"/>
  <c r="BF266" i="6"/>
  <c r="T266" i="6"/>
  <c r="R266" i="6"/>
  <c r="P266" i="6"/>
  <c r="BI265" i="6"/>
  <c r="BH265" i="6"/>
  <c r="BG265" i="6"/>
  <c r="BF265" i="6"/>
  <c r="T265" i="6"/>
  <c r="R265" i="6"/>
  <c r="P265" i="6"/>
  <c r="BI264" i="6"/>
  <c r="BH264" i="6"/>
  <c r="BG264" i="6"/>
  <c r="BF264" i="6"/>
  <c r="T264" i="6"/>
  <c r="R264" i="6"/>
  <c r="P264" i="6"/>
  <c r="BI263" i="6"/>
  <c r="BH263" i="6"/>
  <c r="BG263" i="6"/>
  <c r="BF263" i="6"/>
  <c r="T263" i="6"/>
  <c r="R263" i="6"/>
  <c r="P263" i="6"/>
  <c r="BI262" i="6"/>
  <c r="BH262" i="6"/>
  <c r="BG262" i="6"/>
  <c r="BF262" i="6"/>
  <c r="T262" i="6"/>
  <c r="R262" i="6"/>
  <c r="P262" i="6"/>
  <c r="BI261" i="6"/>
  <c r="BH261" i="6"/>
  <c r="BG261" i="6"/>
  <c r="BF261" i="6"/>
  <c r="T261" i="6"/>
  <c r="R261" i="6"/>
  <c r="P261" i="6"/>
  <c r="BI260" i="6"/>
  <c r="BH260" i="6"/>
  <c r="BG260" i="6"/>
  <c r="BF260" i="6"/>
  <c r="T260" i="6"/>
  <c r="R260" i="6"/>
  <c r="P260" i="6"/>
  <c r="BI259" i="6"/>
  <c r="BH259" i="6"/>
  <c r="BG259" i="6"/>
  <c r="BF259" i="6"/>
  <c r="T259" i="6"/>
  <c r="R259" i="6"/>
  <c r="P259" i="6"/>
  <c r="BI258" i="6"/>
  <c r="BH258" i="6"/>
  <c r="BG258" i="6"/>
  <c r="BF258" i="6"/>
  <c r="T258" i="6"/>
  <c r="R258" i="6"/>
  <c r="P258" i="6"/>
  <c r="BI256" i="6"/>
  <c r="BH256" i="6"/>
  <c r="BG256" i="6"/>
  <c r="BF256" i="6"/>
  <c r="T256" i="6"/>
  <c r="R256" i="6"/>
  <c r="P256" i="6"/>
  <c r="BI255" i="6"/>
  <c r="BH255" i="6"/>
  <c r="BG255" i="6"/>
  <c r="BF255" i="6"/>
  <c r="T255" i="6"/>
  <c r="R255" i="6"/>
  <c r="P255" i="6"/>
  <c r="BI254" i="6"/>
  <c r="BH254" i="6"/>
  <c r="BG254" i="6"/>
  <c r="BF254" i="6"/>
  <c r="T254" i="6"/>
  <c r="R254" i="6"/>
  <c r="P254" i="6"/>
  <c r="BI253" i="6"/>
  <c r="BH253" i="6"/>
  <c r="BG253" i="6"/>
  <c r="BF253" i="6"/>
  <c r="T253" i="6"/>
  <c r="R253" i="6"/>
  <c r="P253" i="6"/>
  <c r="BI252" i="6"/>
  <c r="BH252" i="6"/>
  <c r="BG252" i="6"/>
  <c r="BF252" i="6"/>
  <c r="T252" i="6"/>
  <c r="R252" i="6"/>
  <c r="P252" i="6"/>
  <c r="BI251" i="6"/>
  <c r="BH251" i="6"/>
  <c r="BG251" i="6"/>
  <c r="BF251" i="6"/>
  <c r="T251" i="6"/>
  <c r="R251" i="6"/>
  <c r="P251" i="6"/>
  <c r="BI250" i="6"/>
  <c r="BH250" i="6"/>
  <c r="BG250" i="6"/>
  <c r="BF250" i="6"/>
  <c r="T250" i="6"/>
  <c r="R250" i="6"/>
  <c r="P250" i="6"/>
  <c r="BI249" i="6"/>
  <c r="BH249" i="6"/>
  <c r="BG249" i="6"/>
  <c r="BF249" i="6"/>
  <c r="T249" i="6"/>
  <c r="R249" i="6"/>
  <c r="P249" i="6"/>
  <c r="BI248" i="6"/>
  <c r="BH248" i="6"/>
  <c r="BG248" i="6"/>
  <c r="BF248" i="6"/>
  <c r="T248" i="6"/>
  <c r="R248" i="6"/>
  <c r="P248" i="6"/>
  <c r="BI247" i="6"/>
  <c r="BH247" i="6"/>
  <c r="BG247" i="6"/>
  <c r="BF247" i="6"/>
  <c r="T247" i="6"/>
  <c r="R247" i="6"/>
  <c r="P247" i="6"/>
  <c r="BI245" i="6"/>
  <c r="BH245" i="6"/>
  <c r="BG245" i="6"/>
  <c r="BF245" i="6"/>
  <c r="T245" i="6"/>
  <c r="R245" i="6"/>
  <c r="P245" i="6"/>
  <c r="BI244" i="6"/>
  <c r="BH244" i="6"/>
  <c r="BG244" i="6"/>
  <c r="BF244" i="6"/>
  <c r="T244" i="6"/>
  <c r="R244" i="6"/>
  <c r="P244" i="6"/>
  <c r="BI243" i="6"/>
  <c r="BH243" i="6"/>
  <c r="BG243" i="6"/>
  <c r="BF243" i="6"/>
  <c r="T243" i="6"/>
  <c r="R243" i="6"/>
  <c r="P243" i="6"/>
  <c r="BI242" i="6"/>
  <c r="BH242" i="6"/>
  <c r="BG242" i="6"/>
  <c r="BF242" i="6"/>
  <c r="T242" i="6"/>
  <c r="R242" i="6"/>
  <c r="P242" i="6"/>
  <c r="BI241" i="6"/>
  <c r="BH241" i="6"/>
  <c r="BG241" i="6"/>
  <c r="BF241" i="6"/>
  <c r="T241" i="6"/>
  <c r="R241" i="6"/>
  <c r="P241" i="6"/>
  <c r="BI240" i="6"/>
  <c r="BH240" i="6"/>
  <c r="BG240" i="6"/>
  <c r="BF240" i="6"/>
  <c r="T240" i="6"/>
  <c r="R240" i="6"/>
  <c r="P240" i="6"/>
  <c r="BI239" i="6"/>
  <c r="BH239" i="6"/>
  <c r="BG239" i="6"/>
  <c r="BF239" i="6"/>
  <c r="T239" i="6"/>
  <c r="R239" i="6"/>
  <c r="P239" i="6"/>
  <c r="BI238" i="6"/>
  <c r="BH238" i="6"/>
  <c r="BG238" i="6"/>
  <c r="BF238" i="6"/>
  <c r="T238" i="6"/>
  <c r="R238" i="6"/>
  <c r="P238" i="6"/>
  <c r="BI237" i="6"/>
  <c r="BH237" i="6"/>
  <c r="BG237" i="6"/>
  <c r="BF237" i="6"/>
  <c r="T237" i="6"/>
  <c r="R237" i="6"/>
  <c r="P237" i="6"/>
  <c r="BI236" i="6"/>
  <c r="BH236" i="6"/>
  <c r="BG236" i="6"/>
  <c r="BF236" i="6"/>
  <c r="T236" i="6"/>
  <c r="R236" i="6"/>
  <c r="P236" i="6"/>
  <c r="BI235" i="6"/>
  <c r="BH235" i="6"/>
  <c r="BG235" i="6"/>
  <c r="BF235" i="6"/>
  <c r="T235" i="6"/>
  <c r="R235" i="6"/>
  <c r="P235" i="6"/>
  <c r="BI234" i="6"/>
  <c r="BH234" i="6"/>
  <c r="BG234" i="6"/>
  <c r="BF234" i="6"/>
  <c r="T234" i="6"/>
  <c r="R234" i="6"/>
  <c r="P234" i="6"/>
  <c r="BI233" i="6"/>
  <c r="BH233" i="6"/>
  <c r="BG233" i="6"/>
  <c r="BF233" i="6"/>
  <c r="T233" i="6"/>
  <c r="R233" i="6"/>
  <c r="P233" i="6"/>
  <c r="BI232" i="6"/>
  <c r="BH232" i="6"/>
  <c r="BG232" i="6"/>
  <c r="BF232" i="6"/>
  <c r="T232" i="6"/>
  <c r="R232" i="6"/>
  <c r="P232" i="6"/>
  <c r="BI231" i="6"/>
  <c r="BH231" i="6"/>
  <c r="BG231" i="6"/>
  <c r="BF231" i="6"/>
  <c r="T231" i="6"/>
  <c r="R231" i="6"/>
  <c r="P231" i="6"/>
  <c r="BI230" i="6"/>
  <c r="BH230" i="6"/>
  <c r="BG230" i="6"/>
  <c r="BF230" i="6"/>
  <c r="T230" i="6"/>
  <c r="R230" i="6"/>
  <c r="P230" i="6"/>
  <c r="BI229" i="6"/>
  <c r="BH229" i="6"/>
  <c r="BG229" i="6"/>
  <c r="BF229" i="6"/>
  <c r="T229" i="6"/>
  <c r="R229" i="6"/>
  <c r="P229" i="6"/>
  <c r="BI228" i="6"/>
  <c r="BH228" i="6"/>
  <c r="BG228" i="6"/>
  <c r="BF228" i="6"/>
  <c r="T228" i="6"/>
  <c r="R228" i="6"/>
  <c r="P228" i="6"/>
  <c r="BI227" i="6"/>
  <c r="BH227" i="6"/>
  <c r="BG227" i="6"/>
  <c r="BF227" i="6"/>
  <c r="T227" i="6"/>
  <c r="R227" i="6"/>
  <c r="P227" i="6"/>
  <c r="BI226" i="6"/>
  <c r="BH226" i="6"/>
  <c r="BG226" i="6"/>
  <c r="BF226" i="6"/>
  <c r="T226" i="6"/>
  <c r="R226" i="6"/>
  <c r="P226" i="6"/>
  <c r="BI225" i="6"/>
  <c r="BH225" i="6"/>
  <c r="BG225" i="6"/>
  <c r="BF225" i="6"/>
  <c r="T225" i="6"/>
  <c r="R225" i="6"/>
  <c r="P225" i="6"/>
  <c r="BI224" i="6"/>
  <c r="BH224" i="6"/>
  <c r="BG224" i="6"/>
  <c r="BF224" i="6"/>
  <c r="T224" i="6"/>
  <c r="R224" i="6"/>
  <c r="P224" i="6"/>
  <c r="BI223" i="6"/>
  <c r="BH223" i="6"/>
  <c r="BG223" i="6"/>
  <c r="BF223" i="6"/>
  <c r="T223" i="6"/>
  <c r="R223" i="6"/>
  <c r="P223" i="6"/>
  <c r="BI222" i="6"/>
  <c r="BH222" i="6"/>
  <c r="BG222" i="6"/>
  <c r="BF222" i="6"/>
  <c r="T222" i="6"/>
  <c r="R222" i="6"/>
  <c r="P222" i="6"/>
  <c r="BI221" i="6"/>
  <c r="BH221" i="6"/>
  <c r="BG221" i="6"/>
  <c r="BF221" i="6"/>
  <c r="T221" i="6"/>
  <c r="R221" i="6"/>
  <c r="P221" i="6"/>
  <c r="BI220" i="6"/>
  <c r="BH220" i="6"/>
  <c r="BG220" i="6"/>
  <c r="BF220" i="6"/>
  <c r="T220" i="6"/>
  <c r="R220" i="6"/>
  <c r="P220" i="6"/>
  <c r="BI219" i="6"/>
  <c r="BH219" i="6"/>
  <c r="BG219" i="6"/>
  <c r="BF219" i="6"/>
  <c r="T219" i="6"/>
  <c r="R219" i="6"/>
  <c r="P219" i="6"/>
  <c r="BI218" i="6"/>
  <c r="BH218" i="6"/>
  <c r="BG218" i="6"/>
  <c r="BF218" i="6"/>
  <c r="T218" i="6"/>
  <c r="R218" i="6"/>
  <c r="P218" i="6"/>
  <c r="BI217" i="6"/>
  <c r="BH217" i="6"/>
  <c r="BG217" i="6"/>
  <c r="BF217" i="6"/>
  <c r="T217" i="6"/>
  <c r="R217" i="6"/>
  <c r="P217" i="6"/>
  <c r="BI216" i="6"/>
  <c r="BH216" i="6"/>
  <c r="BG216" i="6"/>
  <c r="BF216" i="6"/>
  <c r="T216" i="6"/>
  <c r="R216" i="6"/>
  <c r="P216" i="6"/>
  <c r="BI215" i="6"/>
  <c r="BH215" i="6"/>
  <c r="BG215" i="6"/>
  <c r="BF215" i="6"/>
  <c r="T215" i="6"/>
  <c r="R215" i="6"/>
  <c r="P215" i="6"/>
  <c r="BI214" i="6"/>
  <c r="BH214" i="6"/>
  <c r="BG214" i="6"/>
  <c r="BF214" i="6"/>
  <c r="T214" i="6"/>
  <c r="R214" i="6"/>
  <c r="P214" i="6"/>
  <c r="BI213" i="6"/>
  <c r="BH213" i="6"/>
  <c r="BG213" i="6"/>
  <c r="BF213" i="6"/>
  <c r="T213" i="6"/>
  <c r="R213" i="6"/>
  <c r="P213" i="6"/>
  <c r="BI212" i="6"/>
  <c r="BH212" i="6"/>
  <c r="BG212" i="6"/>
  <c r="BF212" i="6"/>
  <c r="T212" i="6"/>
  <c r="R212" i="6"/>
  <c r="P212" i="6"/>
  <c r="BI211" i="6"/>
  <c r="BH211" i="6"/>
  <c r="BG211" i="6"/>
  <c r="BF211" i="6"/>
  <c r="T211" i="6"/>
  <c r="R211" i="6"/>
  <c r="P211" i="6"/>
  <c r="BI210" i="6"/>
  <c r="BH210" i="6"/>
  <c r="BG210" i="6"/>
  <c r="BF210" i="6"/>
  <c r="T210" i="6"/>
  <c r="R210" i="6"/>
  <c r="P210" i="6"/>
  <c r="BI209" i="6"/>
  <c r="BH209" i="6"/>
  <c r="BG209" i="6"/>
  <c r="BF209" i="6"/>
  <c r="T209" i="6"/>
  <c r="R209" i="6"/>
  <c r="P209" i="6"/>
  <c r="BI208" i="6"/>
  <c r="BH208" i="6"/>
  <c r="BG208" i="6"/>
  <c r="BF208" i="6"/>
  <c r="T208" i="6"/>
  <c r="R208" i="6"/>
  <c r="P208" i="6"/>
  <c r="BI207" i="6"/>
  <c r="BH207" i="6"/>
  <c r="BG207" i="6"/>
  <c r="BF207" i="6"/>
  <c r="T207" i="6"/>
  <c r="R207" i="6"/>
  <c r="P207" i="6"/>
  <c r="BI206" i="6"/>
  <c r="BH206" i="6"/>
  <c r="BG206" i="6"/>
  <c r="BF206" i="6"/>
  <c r="T206" i="6"/>
  <c r="R206" i="6"/>
  <c r="P206" i="6"/>
  <c r="BI205" i="6"/>
  <c r="BH205" i="6"/>
  <c r="BG205" i="6"/>
  <c r="BF205" i="6"/>
  <c r="T205" i="6"/>
  <c r="R205" i="6"/>
  <c r="P205" i="6"/>
  <c r="BI204" i="6"/>
  <c r="BH204" i="6"/>
  <c r="BG204" i="6"/>
  <c r="BF204" i="6"/>
  <c r="T204" i="6"/>
  <c r="R204" i="6"/>
  <c r="P204" i="6"/>
  <c r="BI203" i="6"/>
  <c r="BH203" i="6"/>
  <c r="BG203" i="6"/>
  <c r="BF203" i="6"/>
  <c r="T203" i="6"/>
  <c r="R203" i="6"/>
  <c r="P203" i="6"/>
  <c r="BI202" i="6"/>
  <c r="BH202" i="6"/>
  <c r="BG202" i="6"/>
  <c r="BF202" i="6"/>
  <c r="T202" i="6"/>
  <c r="R202" i="6"/>
  <c r="P202" i="6"/>
  <c r="BI201" i="6"/>
  <c r="BH201" i="6"/>
  <c r="BG201" i="6"/>
  <c r="BF201" i="6"/>
  <c r="T201" i="6"/>
  <c r="R201" i="6"/>
  <c r="P201" i="6"/>
  <c r="BI200" i="6"/>
  <c r="BH200" i="6"/>
  <c r="BG200" i="6"/>
  <c r="BF200" i="6"/>
  <c r="T200" i="6"/>
  <c r="R200" i="6"/>
  <c r="P200" i="6"/>
  <c r="BI199" i="6"/>
  <c r="BH199" i="6"/>
  <c r="BG199" i="6"/>
  <c r="BF199" i="6"/>
  <c r="T199" i="6"/>
  <c r="R199" i="6"/>
  <c r="P199" i="6"/>
  <c r="BI198" i="6"/>
  <c r="BH198" i="6"/>
  <c r="BG198" i="6"/>
  <c r="BF198" i="6"/>
  <c r="T198" i="6"/>
  <c r="R198" i="6"/>
  <c r="P198" i="6"/>
  <c r="BI197" i="6"/>
  <c r="BH197" i="6"/>
  <c r="BG197" i="6"/>
  <c r="BF197" i="6"/>
  <c r="T197" i="6"/>
  <c r="R197" i="6"/>
  <c r="P197" i="6"/>
  <c r="BI195" i="6"/>
  <c r="BH195" i="6"/>
  <c r="BG195" i="6"/>
  <c r="BF195" i="6"/>
  <c r="T195" i="6"/>
  <c r="R195" i="6"/>
  <c r="P195" i="6"/>
  <c r="BI194" i="6"/>
  <c r="BH194" i="6"/>
  <c r="BG194" i="6"/>
  <c r="BF194" i="6"/>
  <c r="T194" i="6"/>
  <c r="R194" i="6"/>
  <c r="P194" i="6"/>
  <c r="BI193" i="6"/>
  <c r="BH193" i="6"/>
  <c r="BG193" i="6"/>
  <c r="BF193" i="6"/>
  <c r="T193" i="6"/>
  <c r="R193" i="6"/>
  <c r="P193" i="6"/>
  <c r="BI192" i="6"/>
  <c r="BH192" i="6"/>
  <c r="BG192" i="6"/>
  <c r="BF192" i="6"/>
  <c r="T192" i="6"/>
  <c r="R192" i="6"/>
  <c r="P192" i="6"/>
  <c r="BI191" i="6"/>
  <c r="BH191" i="6"/>
  <c r="BG191" i="6"/>
  <c r="BF191" i="6"/>
  <c r="T191" i="6"/>
  <c r="R191" i="6"/>
  <c r="P191" i="6"/>
  <c r="BI190" i="6"/>
  <c r="BH190" i="6"/>
  <c r="BG190" i="6"/>
  <c r="BF190" i="6"/>
  <c r="T190" i="6"/>
  <c r="R190" i="6"/>
  <c r="P190" i="6"/>
  <c r="BI189" i="6"/>
  <c r="BH189" i="6"/>
  <c r="BG189" i="6"/>
  <c r="BF189" i="6"/>
  <c r="T189" i="6"/>
  <c r="R189" i="6"/>
  <c r="P189" i="6"/>
  <c r="BI188" i="6"/>
  <c r="BH188" i="6"/>
  <c r="BG188" i="6"/>
  <c r="BF188" i="6"/>
  <c r="T188" i="6"/>
  <c r="R188" i="6"/>
  <c r="P188" i="6"/>
  <c r="BI187" i="6"/>
  <c r="BH187" i="6"/>
  <c r="BG187" i="6"/>
  <c r="BF187" i="6"/>
  <c r="T187" i="6"/>
  <c r="R187" i="6"/>
  <c r="P187" i="6"/>
  <c r="BI186" i="6"/>
  <c r="BH186" i="6"/>
  <c r="BG186" i="6"/>
  <c r="BF186" i="6"/>
  <c r="T186" i="6"/>
  <c r="R186" i="6"/>
  <c r="P186" i="6"/>
  <c r="BI185" i="6"/>
  <c r="BH185" i="6"/>
  <c r="BG185" i="6"/>
  <c r="BF185" i="6"/>
  <c r="T185" i="6"/>
  <c r="R185" i="6"/>
  <c r="P185" i="6"/>
  <c r="BI184" i="6"/>
  <c r="BH184" i="6"/>
  <c r="BG184" i="6"/>
  <c r="BF184" i="6"/>
  <c r="T184" i="6"/>
  <c r="R184" i="6"/>
  <c r="P184" i="6"/>
  <c r="BI183" i="6"/>
  <c r="BH183" i="6"/>
  <c r="BG183" i="6"/>
  <c r="BF183" i="6"/>
  <c r="T183" i="6"/>
  <c r="R183" i="6"/>
  <c r="P183" i="6"/>
  <c r="BI182" i="6"/>
  <c r="BH182" i="6"/>
  <c r="BG182" i="6"/>
  <c r="BF182" i="6"/>
  <c r="T182" i="6"/>
  <c r="R182" i="6"/>
  <c r="P182" i="6"/>
  <c r="BI181" i="6"/>
  <c r="BH181" i="6"/>
  <c r="BG181" i="6"/>
  <c r="BF181" i="6"/>
  <c r="T181" i="6"/>
  <c r="R181" i="6"/>
  <c r="P181" i="6"/>
  <c r="BI180" i="6"/>
  <c r="BH180" i="6"/>
  <c r="BG180" i="6"/>
  <c r="BF180" i="6"/>
  <c r="T180" i="6"/>
  <c r="R180" i="6"/>
  <c r="P180" i="6"/>
  <c r="BI179" i="6"/>
  <c r="BH179" i="6"/>
  <c r="BG179" i="6"/>
  <c r="BF179" i="6"/>
  <c r="T179" i="6"/>
  <c r="R179" i="6"/>
  <c r="P179" i="6"/>
  <c r="BI178" i="6"/>
  <c r="BH178" i="6"/>
  <c r="BG178" i="6"/>
  <c r="BF178" i="6"/>
  <c r="T178" i="6"/>
  <c r="R178" i="6"/>
  <c r="P178" i="6"/>
  <c r="BI177" i="6"/>
  <c r="BH177" i="6"/>
  <c r="BG177" i="6"/>
  <c r="BF177" i="6"/>
  <c r="T177" i="6"/>
  <c r="R177" i="6"/>
  <c r="P177" i="6"/>
  <c r="BI176" i="6"/>
  <c r="BH176" i="6"/>
  <c r="BG176" i="6"/>
  <c r="BF176" i="6"/>
  <c r="T176" i="6"/>
  <c r="R176" i="6"/>
  <c r="P176" i="6"/>
  <c r="BI175" i="6"/>
  <c r="BH175" i="6"/>
  <c r="BG175" i="6"/>
  <c r="BF175" i="6"/>
  <c r="T175" i="6"/>
  <c r="R175" i="6"/>
  <c r="P175" i="6"/>
  <c r="BI174" i="6"/>
  <c r="BH174" i="6"/>
  <c r="BG174" i="6"/>
  <c r="BF174" i="6"/>
  <c r="T174" i="6"/>
  <c r="R174" i="6"/>
  <c r="P174" i="6"/>
  <c r="BI173" i="6"/>
  <c r="BH173" i="6"/>
  <c r="BG173" i="6"/>
  <c r="BF173" i="6"/>
  <c r="T173" i="6"/>
  <c r="R173" i="6"/>
  <c r="P173" i="6"/>
  <c r="BI172" i="6"/>
  <c r="BH172" i="6"/>
  <c r="BG172" i="6"/>
  <c r="BF172" i="6"/>
  <c r="T172" i="6"/>
  <c r="R172" i="6"/>
  <c r="P172" i="6"/>
  <c r="BI171" i="6"/>
  <c r="BH171" i="6"/>
  <c r="BG171" i="6"/>
  <c r="BF171" i="6"/>
  <c r="T171" i="6"/>
  <c r="R171" i="6"/>
  <c r="P171" i="6"/>
  <c r="BI170" i="6"/>
  <c r="BH170" i="6"/>
  <c r="BG170" i="6"/>
  <c r="BF170" i="6"/>
  <c r="T170" i="6"/>
  <c r="R170" i="6"/>
  <c r="P170" i="6"/>
  <c r="BI169" i="6"/>
  <c r="BH169" i="6"/>
  <c r="BG169" i="6"/>
  <c r="BF169" i="6"/>
  <c r="T169" i="6"/>
  <c r="R169" i="6"/>
  <c r="P169" i="6"/>
  <c r="BI168" i="6"/>
  <c r="BH168" i="6"/>
  <c r="BG168" i="6"/>
  <c r="BF168" i="6"/>
  <c r="T168" i="6"/>
  <c r="R168" i="6"/>
  <c r="P168" i="6"/>
  <c r="BI165" i="6"/>
  <c r="BH165" i="6"/>
  <c r="BG165" i="6"/>
  <c r="BF165" i="6"/>
  <c r="T165" i="6"/>
  <c r="T164" i="6" s="1"/>
  <c r="R165" i="6"/>
  <c r="R164" i="6"/>
  <c r="P165" i="6"/>
  <c r="P164" i="6"/>
  <c r="BI162" i="6"/>
  <c r="BH162" i="6"/>
  <c r="BG162" i="6"/>
  <c r="BF162" i="6"/>
  <c r="T162" i="6"/>
  <c r="R162" i="6"/>
  <c r="P162" i="6"/>
  <c r="BI161" i="6"/>
  <c r="BH161" i="6"/>
  <c r="BG161" i="6"/>
  <c r="BF161" i="6"/>
  <c r="T161" i="6"/>
  <c r="R161" i="6"/>
  <c r="P161" i="6"/>
  <c r="BI159" i="6"/>
  <c r="BH159" i="6"/>
  <c r="BG159" i="6"/>
  <c r="BF159" i="6"/>
  <c r="T159" i="6"/>
  <c r="T158" i="6"/>
  <c r="R159" i="6"/>
  <c r="R158" i="6"/>
  <c r="P159" i="6"/>
  <c r="P158" i="6"/>
  <c r="BI157" i="6"/>
  <c r="BH157" i="6"/>
  <c r="BG157" i="6"/>
  <c r="BF157" i="6"/>
  <c r="T157" i="6"/>
  <c r="R157" i="6"/>
  <c r="P157" i="6"/>
  <c r="BI154" i="6"/>
  <c r="BH154" i="6"/>
  <c r="BG154" i="6"/>
  <c r="BF154" i="6"/>
  <c r="T154" i="6"/>
  <c r="R154" i="6"/>
  <c r="P154" i="6"/>
  <c r="BI153" i="6"/>
  <c r="BH153" i="6"/>
  <c r="BG153" i="6"/>
  <c r="BF153" i="6"/>
  <c r="T153" i="6"/>
  <c r="R153" i="6"/>
  <c r="P153" i="6"/>
  <c r="BI152" i="6"/>
  <c r="BH152" i="6"/>
  <c r="BG152" i="6"/>
  <c r="BF152" i="6"/>
  <c r="T152" i="6"/>
  <c r="R152" i="6"/>
  <c r="P152" i="6"/>
  <c r="BI151" i="6"/>
  <c r="BH151" i="6"/>
  <c r="BG151" i="6"/>
  <c r="BF151" i="6"/>
  <c r="T151" i="6"/>
  <c r="R151" i="6"/>
  <c r="P151" i="6"/>
  <c r="BI148" i="6"/>
  <c r="BH148" i="6"/>
  <c r="BG148" i="6"/>
  <c r="BF148" i="6"/>
  <c r="T148" i="6"/>
  <c r="R148" i="6"/>
  <c r="P148" i="6"/>
  <c r="BI147" i="6"/>
  <c r="BH147" i="6"/>
  <c r="BG147" i="6"/>
  <c r="BF147" i="6"/>
  <c r="T147" i="6"/>
  <c r="R147" i="6"/>
  <c r="P147" i="6"/>
  <c r="BI146" i="6"/>
  <c r="BH146" i="6"/>
  <c r="BG146" i="6"/>
  <c r="BF146" i="6"/>
  <c r="T146" i="6"/>
  <c r="R146" i="6"/>
  <c r="P146" i="6"/>
  <c r="BI145" i="6"/>
  <c r="BH145" i="6"/>
  <c r="BG145" i="6"/>
  <c r="BF145" i="6"/>
  <c r="T145" i="6"/>
  <c r="R145" i="6"/>
  <c r="P145" i="6"/>
  <c r="BI144" i="6"/>
  <c r="BH144" i="6"/>
  <c r="BG144" i="6"/>
  <c r="BF144" i="6"/>
  <c r="T144" i="6"/>
  <c r="R144" i="6"/>
  <c r="P144" i="6"/>
  <c r="BI143" i="6"/>
  <c r="BH143" i="6"/>
  <c r="BG143" i="6"/>
  <c r="BF143" i="6"/>
  <c r="T143" i="6"/>
  <c r="R143" i="6"/>
  <c r="P143" i="6"/>
  <c r="BI142" i="6"/>
  <c r="BH142" i="6"/>
  <c r="BG142" i="6"/>
  <c r="BF142" i="6"/>
  <c r="T142" i="6"/>
  <c r="R142" i="6"/>
  <c r="P142" i="6"/>
  <c r="BI141" i="6"/>
  <c r="BH141" i="6"/>
  <c r="BG141" i="6"/>
  <c r="BF141" i="6"/>
  <c r="T141" i="6"/>
  <c r="R141" i="6"/>
  <c r="P141" i="6"/>
  <c r="BI140" i="6"/>
  <c r="BH140" i="6"/>
  <c r="BG140" i="6"/>
  <c r="BF140" i="6"/>
  <c r="T140" i="6"/>
  <c r="R140" i="6"/>
  <c r="P140" i="6"/>
  <c r="J134" i="6"/>
  <c r="J133" i="6"/>
  <c r="F133" i="6"/>
  <c r="F131" i="6"/>
  <c r="E129" i="6"/>
  <c r="J94" i="6"/>
  <c r="J93" i="6"/>
  <c r="F93" i="6"/>
  <c r="F91" i="6"/>
  <c r="E89" i="6"/>
  <c r="J20" i="6"/>
  <c r="E20" i="6"/>
  <c r="F134" i="6" s="1"/>
  <c r="J19" i="6"/>
  <c r="J14" i="6"/>
  <c r="J131" i="6"/>
  <c r="E7" i="6"/>
  <c r="E125" i="6" s="1"/>
  <c r="J39" i="5"/>
  <c r="J38" i="5"/>
  <c r="AY100" i="1" s="1"/>
  <c r="J37" i="5"/>
  <c r="AX100" i="1"/>
  <c r="BI1412" i="5"/>
  <c r="BH1412" i="5"/>
  <c r="BG1412" i="5"/>
  <c r="BF1412" i="5"/>
  <c r="T1412" i="5"/>
  <c r="T1411" i="5" s="1"/>
  <c r="R1412" i="5"/>
  <c r="R1411" i="5"/>
  <c r="P1412" i="5"/>
  <c r="P1411" i="5" s="1"/>
  <c r="BI1410" i="5"/>
  <c r="BH1410" i="5"/>
  <c r="BG1410" i="5"/>
  <c r="BF1410" i="5"/>
  <c r="T1410" i="5"/>
  <c r="T1409" i="5" s="1"/>
  <c r="R1410" i="5"/>
  <c r="R1409" i="5"/>
  <c r="P1410" i="5"/>
  <c r="P1409" i="5" s="1"/>
  <c r="BI1408" i="5"/>
  <c r="BH1408" i="5"/>
  <c r="BG1408" i="5"/>
  <c r="BF1408" i="5"/>
  <c r="T1408" i="5"/>
  <c r="T1407" i="5" s="1"/>
  <c r="R1408" i="5"/>
  <c r="R1407" i="5" s="1"/>
  <c r="R1404" i="5" s="1"/>
  <c r="P1408" i="5"/>
  <c r="P1407" i="5" s="1"/>
  <c r="BI1406" i="5"/>
  <c r="BH1406" i="5"/>
  <c r="BG1406" i="5"/>
  <c r="BF1406" i="5"/>
  <c r="T1406" i="5"/>
  <c r="T1405" i="5" s="1"/>
  <c r="R1406" i="5"/>
  <c r="R1405" i="5"/>
  <c r="P1406" i="5"/>
  <c r="P1405" i="5" s="1"/>
  <c r="BI1402" i="5"/>
  <c r="BH1402" i="5"/>
  <c r="BG1402" i="5"/>
  <c r="BF1402" i="5"/>
  <c r="T1402" i="5"/>
  <c r="R1402" i="5"/>
  <c r="P1402" i="5"/>
  <c r="BI1400" i="5"/>
  <c r="BH1400" i="5"/>
  <c r="BG1400" i="5"/>
  <c r="BF1400" i="5"/>
  <c r="T1400" i="5"/>
  <c r="R1400" i="5"/>
  <c r="P1400" i="5"/>
  <c r="BI1398" i="5"/>
  <c r="BH1398" i="5"/>
  <c r="BG1398" i="5"/>
  <c r="BF1398" i="5"/>
  <c r="T1398" i="5"/>
  <c r="R1398" i="5"/>
  <c r="P1398" i="5"/>
  <c r="BI1396" i="5"/>
  <c r="BH1396" i="5"/>
  <c r="BG1396" i="5"/>
  <c r="BF1396" i="5"/>
  <c r="T1396" i="5"/>
  <c r="R1396" i="5"/>
  <c r="P1396" i="5"/>
  <c r="BI1394" i="5"/>
  <c r="BH1394" i="5"/>
  <c r="BG1394" i="5"/>
  <c r="BF1394" i="5"/>
  <c r="T1394" i="5"/>
  <c r="R1394" i="5"/>
  <c r="P1394" i="5"/>
  <c r="BI1391" i="5"/>
  <c r="BH1391" i="5"/>
  <c r="BG1391" i="5"/>
  <c r="BF1391" i="5"/>
  <c r="T1391" i="5"/>
  <c r="R1391" i="5"/>
  <c r="P1391" i="5"/>
  <c r="BI1390" i="5"/>
  <c r="BH1390" i="5"/>
  <c r="BG1390" i="5"/>
  <c r="BF1390" i="5"/>
  <c r="T1390" i="5"/>
  <c r="R1390" i="5"/>
  <c r="P1390" i="5"/>
  <c r="BI1389" i="5"/>
  <c r="BH1389" i="5"/>
  <c r="BG1389" i="5"/>
  <c r="BF1389" i="5"/>
  <c r="T1389" i="5"/>
  <c r="R1389" i="5"/>
  <c r="P1389" i="5"/>
  <c r="BI1388" i="5"/>
  <c r="BH1388" i="5"/>
  <c r="BG1388" i="5"/>
  <c r="BF1388" i="5"/>
  <c r="T1388" i="5"/>
  <c r="R1388" i="5"/>
  <c r="P1388" i="5"/>
  <c r="BI1387" i="5"/>
  <c r="BH1387" i="5"/>
  <c r="BG1387" i="5"/>
  <c r="BF1387" i="5"/>
  <c r="T1387" i="5"/>
  <c r="R1387" i="5"/>
  <c r="P1387" i="5"/>
  <c r="BI1386" i="5"/>
  <c r="BH1386" i="5"/>
  <c r="BG1386" i="5"/>
  <c r="BF1386" i="5"/>
  <c r="T1386" i="5"/>
  <c r="R1386" i="5"/>
  <c r="P1386" i="5"/>
  <c r="BI1385" i="5"/>
  <c r="BH1385" i="5"/>
  <c r="BG1385" i="5"/>
  <c r="BF1385" i="5"/>
  <c r="T1385" i="5"/>
  <c r="R1385" i="5"/>
  <c r="P1385" i="5"/>
  <c r="BI1384" i="5"/>
  <c r="BH1384" i="5"/>
  <c r="BG1384" i="5"/>
  <c r="BF1384" i="5"/>
  <c r="T1384" i="5"/>
  <c r="R1384" i="5"/>
  <c r="P1384" i="5"/>
  <c r="BI1383" i="5"/>
  <c r="BH1383" i="5"/>
  <c r="BG1383" i="5"/>
  <c r="BF1383" i="5"/>
  <c r="T1383" i="5"/>
  <c r="R1383" i="5"/>
  <c r="P1383" i="5"/>
  <c r="BI1382" i="5"/>
  <c r="BH1382" i="5"/>
  <c r="BG1382" i="5"/>
  <c r="BF1382" i="5"/>
  <c r="T1382" i="5"/>
  <c r="R1382" i="5"/>
  <c r="P1382" i="5"/>
  <c r="BI1381" i="5"/>
  <c r="BH1381" i="5"/>
  <c r="BG1381" i="5"/>
  <c r="BF1381" i="5"/>
  <c r="T1381" i="5"/>
  <c r="R1381" i="5"/>
  <c r="P1381" i="5"/>
  <c r="BI1380" i="5"/>
  <c r="BH1380" i="5"/>
  <c r="BG1380" i="5"/>
  <c r="BF1380" i="5"/>
  <c r="T1380" i="5"/>
  <c r="R1380" i="5"/>
  <c r="P1380" i="5"/>
  <c r="BI1379" i="5"/>
  <c r="BH1379" i="5"/>
  <c r="BG1379" i="5"/>
  <c r="BF1379" i="5"/>
  <c r="T1379" i="5"/>
  <c r="R1379" i="5"/>
  <c r="P1379" i="5"/>
  <c r="BI1378" i="5"/>
  <c r="BH1378" i="5"/>
  <c r="BG1378" i="5"/>
  <c r="BF1378" i="5"/>
  <c r="T1378" i="5"/>
  <c r="R1378" i="5"/>
  <c r="P1378" i="5"/>
  <c r="BI1377" i="5"/>
  <c r="BH1377" i="5"/>
  <c r="BG1377" i="5"/>
  <c r="BF1377" i="5"/>
  <c r="T1377" i="5"/>
  <c r="R1377" i="5"/>
  <c r="P1377" i="5"/>
  <c r="BI1376" i="5"/>
  <c r="BH1376" i="5"/>
  <c r="BG1376" i="5"/>
  <c r="BF1376" i="5"/>
  <c r="T1376" i="5"/>
  <c r="R1376" i="5"/>
  <c r="P1376" i="5"/>
  <c r="BI1375" i="5"/>
  <c r="BH1375" i="5"/>
  <c r="BG1375" i="5"/>
  <c r="BF1375" i="5"/>
  <c r="T1375" i="5"/>
  <c r="R1375" i="5"/>
  <c r="P1375" i="5"/>
  <c r="BI1374" i="5"/>
  <c r="BH1374" i="5"/>
  <c r="BG1374" i="5"/>
  <c r="BF1374" i="5"/>
  <c r="T1374" i="5"/>
  <c r="R1374" i="5"/>
  <c r="P1374" i="5"/>
  <c r="BI1373" i="5"/>
  <c r="BH1373" i="5"/>
  <c r="BG1373" i="5"/>
  <c r="BF1373" i="5"/>
  <c r="T1373" i="5"/>
  <c r="R1373" i="5"/>
  <c r="P1373" i="5"/>
  <c r="BI1372" i="5"/>
  <c r="BH1372" i="5"/>
  <c r="BG1372" i="5"/>
  <c r="BF1372" i="5"/>
  <c r="T1372" i="5"/>
  <c r="R1372" i="5"/>
  <c r="P1372" i="5"/>
  <c r="BI1371" i="5"/>
  <c r="BH1371" i="5"/>
  <c r="BG1371" i="5"/>
  <c r="BF1371" i="5"/>
  <c r="T1371" i="5"/>
  <c r="R1371" i="5"/>
  <c r="P1371" i="5"/>
  <c r="BI1370" i="5"/>
  <c r="BH1370" i="5"/>
  <c r="BG1370" i="5"/>
  <c r="BF1370" i="5"/>
  <c r="T1370" i="5"/>
  <c r="R1370" i="5"/>
  <c r="P1370" i="5"/>
  <c r="BI1369" i="5"/>
  <c r="BH1369" i="5"/>
  <c r="BG1369" i="5"/>
  <c r="BF1369" i="5"/>
  <c r="T1369" i="5"/>
  <c r="R1369" i="5"/>
  <c r="P1369" i="5"/>
  <c r="BI1368" i="5"/>
  <c r="BH1368" i="5"/>
  <c r="BG1368" i="5"/>
  <c r="BF1368" i="5"/>
  <c r="T1368" i="5"/>
  <c r="R1368" i="5"/>
  <c r="P1368" i="5"/>
  <c r="BI1367" i="5"/>
  <c r="BH1367" i="5"/>
  <c r="BG1367" i="5"/>
  <c r="BF1367" i="5"/>
  <c r="T1367" i="5"/>
  <c r="R1367" i="5"/>
  <c r="P1367" i="5"/>
  <c r="BI1366" i="5"/>
  <c r="BH1366" i="5"/>
  <c r="BG1366" i="5"/>
  <c r="BF1366" i="5"/>
  <c r="T1366" i="5"/>
  <c r="R1366" i="5"/>
  <c r="P1366" i="5"/>
  <c r="BI1365" i="5"/>
  <c r="BH1365" i="5"/>
  <c r="BG1365" i="5"/>
  <c r="BF1365" i="5"/>
  <c r="T1365" i="5"/>
  <c r="R1365" i="5"/>
  <c r="P1365" i="5"/>
  <c r="BI1364" i="5"/>
  <c r="BH1364" i="5"/>
  <c r="BG1364" i="5"/>
  <c r="BF1364" i="5"/>
  <c r="T1364" i="5"/>
  <c r="R1364" i="5"/>
  <c r="P1364" i="5"/>
  <c r="BI1363" i="5"/>
  <c r="BH1363" i="5"/>
  <c r="BG1363" i="5"/>
  <c r="BF1363" i="5"/>
  <c r="T1363" i="5"/>
  <c r="R1363" i="5"/>
  <c r="P1363" i="5"/>
  <c r="BI1362" i="5"/>
  <c r="BH1362" i="5"/>
  <c r="BG1362" i="5"/>
  <c r="BF1362" i="5"/>
  <c r="T1362" i="5"/>
  <c r="R1362" i="5"/>
  <c r="P1362" i="5"/>
  <c r="BI1361" i="5"/>
  <c r="BH1361" i="5"/>
  <c r="BG1361" i="5"/>
  <c r="BF1361" i="5"/>
  <c r="T1361" i="5"/>
  <c r="R1361" i="5"/>
  <c r="P1361" i="5"/>
  <c r="BI1360" i="5"/>
  <c r="BH1360" i="5"/>
  <c r="BG1360" i="5"/>
  <c r="BF1360" i="5"/>
  <c r="T1360" i="5"/>
  <c r="R1360" i="5"/>
  <c r="P1360" i="5"/>
  <c r="BI1359" i="5"/>
  <c r="BH1359" i="5"/>
  <c r="BG1359" i="5"/>
  <c r="BF1359" i="5"/>
  <c r="T1359" i="5"/>
  <c r="R1359" i="5"/>
  <c r="P1359" i="5"/>
  <c r="BI1358" i="5"/>
  <c r="BH1358" i="5"/>
  <c r="BG1358" i="5"/>
  <c r="BF1358" i="5"/>
  <c r="T1358" i="5"/>
  <c r="R1358" i="5"/>
  <c r="P1358" i="5"/>
  <c r="BI1357" i="5"/>
  <c r="BH1357" i="5"/>
  <c r="BG1357" i="5"/>
  <c r="BF1357" i="5"/>
  <c r="T1357" i="5"/>
  <c r="R1357" i="5"/>
  <c r="P1357" i="5"/>
  <c r="BI1356" i="5"/>
  <c r="BH1356" i="5"/>
  <c r="BG1356" i="5"/>
  <c r="BF1356" i="5"/>
  <c r="T1356" i="5"/>
  <c r="R1356" i="5"/>
  <c r="P1356" i="5"/>
  <c r="BI1355" i="5"/>
  <c r="BH1355" i="5"/>
  <c r="BG1355" i="5"/>
  <c r="BF1355" i="5"/>
  <c r="T1355" i="5"/>
  <c r="R1355" i="5"/>
  <c r="P1355" i="5"/>
  <c r="BI1354" i="5"/>
  <c r="BH1354" i="5"/>
  <c r="BG1354" i="5"/>
  <c r="BF1354" i="5"/>
  <c r="T1354" i="5"/>
  <c r="R1354" i="5"/>
  <c r="P1354" i="5"/>
  <c r="BI1353" i="5"/>
  <c r="BH1353" i="5"/>
  <c r="BG1353" i="5"/>
  <c r="BF1353" i="5"/>
  <c r="T1353" i="5"/>
  <c r="R1353" i="5"/>
  <c r="P1353" i="5"/>
  <c r="BI1352" i="5"/>
  <c r="BH1352" i="5"/>
  <c r="BG1352" i="5"/>
  <c r="BF1352" i="5"/>
  <c r="T1352" i="5"/>
  <c r="R1352" i="5"/>
  <c r="P1352" i="5"/>
  <c r="BI1351" i="5"/>
  <c r="BH1351" i="5"/>
  <c r="BG1351" i="5"/>
  <c r="BF1351" i="5"/>
  <c r="T1351" i="5"/>
  <c r="R1351" i="5"/>
  <c r="P1351" i="5"/>
  <c r="BI1350" i="5"/>
  <c r="BH1350" i="5"/>
  <c r="BG1350" i="5"/>
  <c r="BF1350" i="5"/>
  <c r="T1350" i="5"/>
  <c r="R1350" i="5"/>
  <c r="P1350" i="5"/>
  <c r="BI1349" i="5"/>
  <c r="BH1349" i="5"/>
  <c r="BG1349" i="5"/>
  <c r="BF1349" i="5"/>
  <c r="T1349" i="5"/>
  <c r="R1349" i="5"/>
  <c r="P1349" i="5"/>
  <c r="BI1348" i="5"/>
  <c r="BH1348" i="5"/>
  <c r="BG1348" i="5"/>
  <c r="BF1348" i="5"/>
  <c r="T1348" i="5"/>
  <c r="R1348" i="5"/>
  <c r="P1348" i="5"/>
  <c r="BI1347" i="5"/>
  <c r="BH1347" i="5"/>
  <c r="BG1347" i="5"/>
  <c r="BF1347" i="5"/>
  <c r="T1347" i="5"/>
  <c r="R1347" i="5"/>
  <c r="P1347" i="5"/>
  <c r="BI1346" i="5"/>
  <c r="BH1346" i="5"/>
  <c r="BG1346" i="5"/>
  <c r="BF1346" i="5"/>
  <c r="T1346" i="5"/>
  <c r="R1346" i="5"/>
  <c r="P1346" i="5"/>
  <c r="BI1345" i="5"/>
  <c r="BH1345" i="5"/>
  <c r="BG1345" i="5"/>
  <c r="BF1345" i="5"/>
  <c r="T1345" i="5"/>
  <c r="R1345" i="5"/>
  <c r="P1345" i="5"/>
  <c r="BI1344" i="5"/>
  <c r="BH1344" i="5"/>
  <c r="BG1344" i="5"/>
  <c r="BF1344" i="5"/>
  <c r="T1344" i="5"/>
  <c r="R1344" i="5"/>
  <c r="P1344" i="5"/>
  <c r="BI1343" i="5"/>
  <c r="BH1343" i="5"/>
  <c r="BG1343" i="5"/>
  <c r="BF1343" i="5"/>
  <c r="T1343" i="5"/>
  <c r="R1343" i="5"/>
  <c r="P1343" i="5"/>
  <c r="BI1342" i="5"/>
  <c r="BH1342" i="5"/>
  <c r="BG1342" i="5"/>
  <c r="BF1342" i="5"/>
  <c r="T1342" i="5"/>
  <c r="R1342" i="5"/>
  <c r="P1342" i="5"/>
  <c r="BI1341" i="5"/>
  <c r="BH1341" i="5"/>
  <c r="BG1341" i="5"/>
  <c r="BF1341" i="5"/>
  <c r="T1341" i="5"/>
  <c r="R1341" i="5"/>
  <c r="P1341" i="5"/>
  <c r="BI1340" i="5"/>
  <c r="BH1340" i="5"/>
  <c r="BG1340" i="5"/>
  <c r="BF1340" i="5"/>
  <c r="T1340" i="5"/>
  <c r="R1340" i="5"/>
  <c r="P1340" i="5"/>
  <c r="BI1339" i="5"/>
  <c r="BH1339" i="5"/>
  <c r="BG1339" i="5"/>
  <c r="BF1339" i="5"/>
  <c r="T1339" i="5"/>
  <c r="R1339" i="5"/>
  <c r="P1339" i="5"/>
  <c r="BI1338" i="5"/>
  <c r="BH1338" i="5"/>
  <c r="BG1338" i="5"/>
  <c r="BF1338" i="5"/>
  <c r="T1338" i="5"/>
  <c r="R1338" i="5"/>
  <c r="P1338" i="5"/>
  <c r="BI1337" i="5"/>
  <c r="BH1337" i="5"/>
  <c r="BG1337" i="5"/>
  <c r="BF1337" i="5"/>
  <c r="T1337" i="5"/>
  <c r="R1337" i="5"/>
  <c r="P1337" i="5"/>
  <c r="BI1336" i="5"/>
  <c r="BH1336" i="5"/>
  <c r="BG1336" i="5"/>
  <c r="BF1336" i="5"/>
  <c r="T1336" i="5"/>
  <c r="R1336" i="5"/>
  <c r="P1336" i="5"/>
  <c r="BI1335" i="5"/>
  <c r="BH1335" i="5"/>
  <c r="BG1335" i="5"/>
  <c r="BF1335" i="5"/>
  <c r="T1335" i="5"/>
  <c r="R1335" i="5"/>
  <c r="P1335" i="5"/>
  <c r="BI1334" i="5"/>
  <c r="BH1334" i="5"/>
  <c r="BG1334" i="5"/>
  <c r="BF1334" i="5"/>
  <c r="T1334" i="5"/>
  <c r="R1334" i="5"/>
  <c r="P1334" i="5"/>
  <c r="BI1333" i="5"/>
  <c r="BH1333" i="5"/>
  <c r="BG1333" i="5"/>
  <c r="BF1333" i="5"/>
  <c r="T1333" i="5"/>
  <c r="R1333" i="5"/>
  <c r="P1333" i="5"/>
  <c r="BI1332" i="5"/>
  <c r="BH1332" i="5"/>
  <c r="BG1332" i="5"/>
  <c r="BF1332" i="5"/>
  <c r="T1332" i="5"/>
  <c r="R1332" i="5"/>
  <c r="P1332" i="5"/>
  <c r="BI1331" i="5"/>
  <c r="BH1331" i="5"/>
  <c r="BG1331" i="5"/>
  <c r="BF1331" i="5"/>
  <c r="T1331" i="5"/>
  <c r="R1331" i="5"/>
  <c r="P1331" i="5"/>
  <c r="BI1330" i="5"/>
  <c r="BH1330" i="5"/>
  <c r="BG1330" i="5"/>
  <c r="BF1330" i="5"/>
  <c r="T1330" i="5"/>
  <c r="R1330" i="5"/>
  <c r="P1330" i="5"/>
  <c r="BI1329" i="5"/>
  <c r="BH1329" i="5"/>
  <c r="BG1329" i="5"/>
  <c r="BF1329" i="5"/>
  <c r="T1329" i="5"/>
  <c r="R1329" i="5"/>
  <c r="P1329" i="5"/>
  <c r="BI1328" i="5"/>
  <c r="BH1328" i="5"/>
  <c r="BG1328" i="5"/>
  <c r="BF1328" i="5"/>
  <c r="T1328" i="5"/>
  <c r="R1328" i="5"/>
  <c r="P1328" i="5"/>
  <c r="BI1327" i="5"/>
  <c r="BH1327" i="5"/>
  <c r="BG1327" i="5"/>
  <c r="BF1327" i="5"/>
  <c r="T1327" i="5"/>
  <c r="R1327" i="5"/>
  <c r="P1327" i="5"/>
  <c r="BI1326" i="5"/>
  <c r="BH1326" i="5"/>
  <c r="BG1326" i="5"/>
  <c r="BF1326" i="5"/>
  <c r="T1326" i="5"/>
  <c r="R1326" i="5"/>
  <c r="P1326" i="5"/>
  <c r="BI1325" i="5"/>
  <c r="BH1325" i="5"/>
  <c r="BG1325" i="5"/>
  <c r="BF1325" i="5"/>
  <c r="T1325" i="5"/>
  <c r="R1325" i="5"/>
  <c r="P1325" i="5"/>
  <c r="BI1324" i="5"/>
  <c r="BH1324" i="5"/>
  <c r="BG1324" i="5"/>
  <c r="BF1324" i="5"/>
  <c r="T1324" i="5"/>
  <c r="R1324" i="5"/>
  <c r="P1324" i="5"/>
  <c r="BI1323" i="5"/>
  <c r="BH1323" i="5"/>
  <c r="BG1323" i="5"/>
  <c r="BF1323" i="5"/>
  <c r="T1323" i="5"/>
  <c r="R1323" i="5"/>
  <c r="P1323" i="5"/>
  <c r="BI1322" i="5"/>
  <c r="BH1322" i="5"/>
  <c r="BG1322" i="5"/>
  <c r="BF1322" i="5"/>
  <c r="T1322" i="5"/>
  <c r="R1322" i="5"/>
  <c r="P1322" i="5"/>
  <c r="BI1321" i="5"/>
  <c r="BH1321" i="5"/>
  <c r="BG1321" i="5"/>
  <c r="BF1321" i="5"/>
  <c r="T1321" i="5"/>
  <c r="R1321" i="5"/>
  <c r="P1321" i="5"/>
  <c r="BI1320" i="5"/>
  <c r="BH1320" i="5"/>
  <c r="BG1320" i="5"/>
  <c r="BF1320" i="5"/>
  <c r="T1320" i="5"/>
  <c r="R1320" i="5"/>
  <c r="P1320" i="5"/>
  <c r="BI1319" i="5"/>
  <c r="BH1319" i="5"/>
  <c r="BG1319" i="5"/>
  <c r="BF1319" i="5"/>
  <c r="T1319" i="5"/>
  <c r="R1319" i="5"/>
  <c r="P1319" i="5"/>
  <c r="BI1318" i="5"/>
  <c r="BH1318" i="5"/>
  <c r="BG1318" i="5"/>
  <c r="BF1318" i="5"/>
  <c r="T1318" i="5"/>
  <c r="R1318" i="5"/>
  <c r="P1318" i="5"/>
  <c r="BI1317" i="5"/>
  <c r="BH1317" i="5"/>
  <c r="BG1317" i="5"/>
  <c r="BF1317" i="5"/>
  <c r="T1317" i="5"/>
  <c r="R1317" i="5"/>
  <c r="P1317" i="5"/>
  <c r="BI1316" i="5"/>
  <c r="BH1316" i="5"/>
  <c r="BG1316" i="5"/>
  <c r="BF1316" i="5"/>
  <c r="T1316" i="5"/>
  <c r="R1316" i="5"/>
  <c r="P1316" i="5"/>
  <c r="BI1315" i="5"/>
  <c r="BH1315" i="5"/>
  <c r="BG1315" i="5"/>
  <c r="BF1315" i="5"/>
  <c r="T1315" i="5"/>
  <c r="R1315" i="5"/>
  <c r="P1315" i="5"/>
  <c r="BI1314" i="5"/>
  <c r="BH1314" i="5"/>
  <c r="BG1314" i="5"/>
  <c r="BF1314" i="5"/>
  <c r="T1314" i="5"/>
  <c r="R1314" i="5"/>
  <c r="P1314" i="5"/>
  <c r="BI1313" i="5"/>
  <c r="BH1313" i="5"/>
  <c r="BG1313" i="5"/>
  <c r="BF1313" i="5"/>
  <c r="T1313" i="5"/>
  <c r="R1313" i="5"/>
  <c r="P1313" i="5"/>
  <c r="BI1312" i="5"/>
  <c r="BH1312" i="5"/>
  <c r="BG1312" i="5"/>
  <c r="BF1312" i="5"/>
  <c r="T1312" i="5"/>
  <c r="R1312" i="5"/>
  <c r="P1312" i="5"/>
  <c r="BI1311" i="5"/>
  <c r="BH1311" i="5"/>
  <c r="BG1311" i="5"/>
  <c r="BF1311" i="5"/>
  <c r="T1311" i="5"/>
  <c r="R1311" i="5"/>
  <c r="P1311" i="5"/>
  <c r="BI1310" i="5"/>
  <c r="BH1310" i="5"/>
  <c r="BG1310" i="5"/>
  <c r="BF1310" i="5"/>
  <c r="T1310" i="5"/>
  <c r="R1310" i="5"/>
  <c r="P1310" i="5"/>
  <c r="BI1309" i="5"/>
  <c r="BH1309" i="5"/>
  <c r="BG1309" i="5"/>
  <c r="BF1309" i="5"/>
  <c r="T1309" i="5"/>
  <c r="R1309" i="5"/>
  <c r="P1309" i="5"/>
  <c r="BI1308" i="5"/>
  <c r="BH1308" i="5"/>
  <c r="BG1308" i="5"/>
  <c r="BF1308" i="5"/>
  <c r="T1308" i="5"/>
  <c r="R1308" i="5"/>
  <c r="P1308" i="5"/>
  <c r="BI1307" i="5"/>
  <c r="BH1307" i="5"/>
  <c r="BG1307" i="5"/>
  <c r="BF1307" i="5"/>
  <c r="T1307" i="5"/>
  <c r="R1307" i="5"/>
  <c r="P1307" i="5"/>
  <c r="BI1306" i="5"/>
  <c r="BH1306" i="5"/>
  <c r="BG1306" i="5"/>
  <c r="BF1306" i="5"/>
  <c r="T1306" i="5"/>
  <c r="R1306" i="5"/>
  <c r="P1306" i="5"/>
  <c r="BI1305" i="5"/>
  <c r="BH1305" i="5"/>
  <c r="BG1305" i="5"/>
  <c r="BF1305" i="5"/>
  <c r="T1305" i="5"/>
  <c r="R1305" i="5"/>
  <c r="P1305" i="5"/>
  <c r="BI1304" i="5"/>
  <c r="BH1304" i="5"/>
  <c r="BG1304" i="5"/>
  <c r="BF1304" i="5"/>
  <c r="T1304" i="5"/>
  <c r="R1304" i="5"/>
  <c r="P1304" i="5"/>
  <c r="BI1303" i="5"/>
  <c r="BH1303" i="5"/>
  <c r="BG1303" i="5"/>
  <c r="BF1303" i="5"/>
  <c r="T1303" i="5"/>
  <c r="R1303" i="5"/>
  <c r="P1303" i="5"/>
  <c r="BI1302" i="5"/>
  <c r="BH1302" i="5"/>
  <c r="BG1302" i="5"/>
  <c r="BF1302" i="5"/>
  <c r="T1302" i="5"/>
  <c r="R1302" i="5"/>
  <c r="P1302" i="5"/>
  <c r="BI1301" i="5"/>
  <c r="BH1301" i="5"/>
  <c r="BG1301" i="5"/>
  <c r="BF1301" i="5"/>
  <c r="T1301" i="5"/>
  <c r="R1301" i="5"/>
  <c r="P1301" i="5"/>
  <c r="BI1300" i="5"/>
  <c r="BH1300" i="5"/>
  <c r="BG1300" i="5"/>
  <c r="BF1300" i="5"/>
  <c r="T1300" i="5"/>
  <c r="R1300" i="5"/>
  <c r="P1300" i="5"/>
  <c r="BI1299" i="5"/>
  <c r="BH1299" i="5"/>
  <c r="BG1299" i="5"/>
  <c r="BF1299" i="5"/>
  <c r="T1299" i="5"/>
  <c r="R1299" i="5"/>
  <c r="P1299" i="5"/>
  <c r="BI1298" i="5"/>
  <c r="BH1298" i="5"/>
  <c r="BG1298" i="5"/>
  <c r="BF1298" i="5"/>
  <c r="T1298" i="5"/>
  <c r="R1298" i="5"/>
  <c r="P1298" i="5"/>
  <c r="BI1297" i="5"/>
  <c r="BH1297" i="5"/>
  <c r="BG1297" i="5"/>
  <c r="BF1297" i="5"/>
  <c r="T1297" i="5"/>
  <c r="R1297" i="5"/>
  <c r="P1297" i="5"/>
  <c r="BI1290" i="5"/>
  <c r="BH1290" i="5"/>
  <c r="BG1290" i="5"/>
  <c r="BF1290" i="5"/>
  <c r="T1290" i="5"/>
  <c r="R1290" i="5"/>
  <c r="P1290" i="5"/>
  <c r="BI1280" i="5"/>
  <c r="BH1280" i="5"/>
  <c r="BG1280" i="5"/>
  <c r="BF1280" i="5"/>
  <c r="T1280" i="5"/>
  <c r="R1280" i="5"/>
  <c r="P1280" i="5"/>
  <c r="BI1278" i="5"/>
  <c r="BH1278" i="5"/>
  <c r="BG1278" i="5"/>
  <c r="BF1278" i="5"/>
  <c r="T1278" i="5"/>
  <c r="R1278" i="5"/>
  <c r="P1278" i="5"/>
  <c r="BI1271" i="5"/>
  <c r="BH1271" i="5"/>
  <c r="BG1271" i="5"/>
  <c r="BF1271" i="5"/>
  <c r="T1271" i="5"/>
  <c r="R1271" i="5"/>
  <c r="P1271" i="5"/>
  <c r="BI1265" i="5"/>
  <c r="BH1265" i="5"/>
  <c r="BG1265" i="5"/>
  <c r="BF1265" i="5"/>
  <c r="T1265" i="5"/>
  <c r="R1265" i="5"/>
  <c r="P1265" i="5"/>
  <c r="BI1263" i="5"/>
  <c r="BH1263" i="5"/>
  <c r="BG1263" i="5"/>
  <c r="BF1263" i="5"/>
  <c r="T1263" i="5"/>
  <c r="R1263" i="5"/>
  <c r="P1263" i="5"/>
  <c r="BI1261" i="5"/>
  <c r="BH1261" i="5"/>
  <c r="BG1261" i="5"/>
  <c r="BF1261" i="5"/>
  <c r="T1261" i="5"/>
  <c r="R1261" i="5"/>
  <c r="P1261" i="5"/>
  <c r="BI1259" i="5"/>
  <c r="BH1259" i="5"/>
  <c r="BG1259" i="5"/>
  <c r="BF1259" i="5"/>
  <c r="T1259" i="5"/>
  <c r="R1259" i="5"/>
  <c r="P1259" i="5"/>
  <c r="BI1254" i="5"/>
  <c r="BH1254" i="5"/>
  <c r="BG1254" i="5"/>
  <c r="BF1254" i="5"/>
  <c r="T1254" i="5"/>
  <c r="R1254" i="5"/>
  <c r="P1254" i="5"/>
  <c r="BI1252" i="5"/>
  <c r="BH1252" i="5"/>
  <c r="BG1252" i="5"/>
  <c r="BF1252" i="5"/>
  <c r="T1252" i="5"/>
  <c r="R1252" i="5"/>
  <c r="P1252" i="5"/>
  <c r="BI1221" i="5"/>
  <c r="BH1221" i="5"/>
  <c r="BG1221" i="5"/>
  <c r="BF1221" i="5"/>
  <c r="T1221" i="5"/>
  <c r="R1221" i="5"/>
  <c r="P1221" i="5"/>
  <c r="BI1213" i="5"/>
  <c r="BH1213" i="5"/>
  <c r="BG1213" i="5"/>
  <c r="BF1213" i="5"/>
  <c r="T1213" i="5"/>
  <c r="R1213" i="5"/>
  <c r="P1213" i="5"/>
  <c r="BI1211" i="5"/>
  <c r="BH1211" i="5"/>
  <c r="BG1211" i="5"/>
  <c r="BF1211" i="5"/>
  <c r="T1211" i="5"/>
  <c r="R1211" i="5"/>
  <c r="P1211" i="5"/>
  <c r="BI1209" i="5"/>
  <c r="BH1209" i="5"/>
  <c r="BG1209" i="5"/>
  <c r="BF1209" i="5"/>
  <c r="T1209" i="5"/>
  <c r="R1209" i="5"/>
  <c r="P1209" i="5"/>
  <c r="BI1207" i="5"/>
  <c r="BH1207" i="5"/>
  <c r="BG1207" i="5"/>
  <c r="BF1207" i="5"/>
  <c r="T1207" i="5"/>
  <c r="R1207" i="5"/>
  <c r="P1207" i="5"/>
  <c r="BI1186" i="5"/>
  <c r="BH1186" i="5"/>
  <c r="BG1186" i="5"/>
  <c r="BF1186" i="5"/>
  <c r="T1186" i="5"/>
  <c r="R1186" i="5"/>
  <c r="P1186" i="5"/>
  <c r="BI1184" i="5"/>
  <c r="BH1184" i="5"/>
  <c r="BG1184" i="5"/>
  <c r="BF1184" i="5"/>
  <c r="T1184" i="5"/>
  <c r="R1184" i="5"/>
  <c r="P1184" i="5"/>
  <c r="BI1182" i="5"/>
  <c r="BH1182" i="5"/>
  <c r="BG1182" i="5"/>
  <c r="BF1182" i="5"/>
  <c r="T1182" i="5"/>
  <c r="R1182" i="5"/>
  <c r="P1182" i="5"/>
  <c r="BI1174" i="5"/>
  <c r="BH1174" i="5"/>
  <c r="BG1174" i="5"/>
  <c r="BF1174" i="5"/>
  <c r="T1174" i="5"/>
  <c r="R1174" i="5"/>
  <c r="P1174" i="5"/>
  <c r="BI1169" i="5"/>
  <c r="BH1169" i="5"/>
  <c r="BG1169" i="5"/>
  <c r="BF1169" i="5"/>
  <c r="T1169" i="5"/>
  <c r="R1169" i="5"/>
  <c r="P1169" i="5"/>
  <c r="BI1167" i="5"/>
  <c r="BH1167" i="5"/>
  <c r="BG1167" i="5"/>
  <c r="BF1167" i="5"/>
  <c r="T1167" i="5"/>
  <c r="R1167" i="5"/>
  <c r="P1167" i="5"/>
  <c r="BI1165" i="5"/>
  <c r="BH1165" i="5"/>
  <c r="BG1165" i="5"/>
  <c r="BF1165" i="5"/>
  <c r="T1165" i="5"/>
  <c r="R1165" i="5"/>
  <c r="P1165" i="5"/>
  <c r="BI1160" i="5"/>
  <c r="BH1160" i="5"/>
  <c r="BG1160" i="5"/>
  <c r="BF1160" i="5"/>
  <c r="T1160" i="5"/>
  <c r="R1160" i="5"/>
  <c r="P1160" i="5"/>
  <c r="BI1156" i="5"/>
  <c r="BH1156" i="5"/>
  <c r="BG1156" i="5"/>
  <c r="BF1156" i="5"/>
  <c r="T1156" i="5"/>
  <c r="R1156" i="5"/>
  <c r="P1156" i="5"/>
  <c r="BI1154" i="5"/>
  <c r="BH1154" i="5"/>
  <c r="BG1154" i="5"/>
  <c r="BF1154" i="5"/>
  <c r="T1154" i="5"/>
  <c r="R1154" i="5"/>
  <c r="P1154" i="5"/>
  <c r="BI1152" i="5"/>
  <c r="BH1152" i="5"/>
  <c r="BG1152" i="5"/>
  <c r="BF1152" i="5"/>
  <c r="T1152" i="5"/>
  <c r="R1152" i="5"/>
  <c r="P1152" i="5"/>
  <c r="BI1148" i="5"/>
  <c r="BH1148" i="5"/>
  <c r="BG1148" i="5"/>
  <c r="BF1148" i="5"/>
  <c r="T1148" i="5"/>
  <c r="R1148" i="5"/>
  <c r="P1148" i="5"/>
  <c r="BI1146" i="5"/>
  <c r="BH1146" i="5"/>
  <c r="BG1146" i="5"/>
  <c r="BF1146" i="5"/>
  <c r="T1146" i="5"/>
  <c r="R1146" i="5"/>
  <c r="P1146" i="5"/>
  <c r="BI1141" i="5"/>
  <c r="BH1141" i="5"/>
  <c r="BG1141" i="5"/>
  <c r="BF1141" i="5"/>
  <c r="T1141" i="5"/>
  <c r="R1141" i="5"/>
  <c r="P1141" i="5"/>
  <c r="BI1139" i="5"/>
  <c r="BH1139" i="5"/>
  <c r="BG1139" i="5"/>
  <c r="BF1139" i="5"/>
  <c r="T1139" i="5"/>
  <c r="R1139" i="5"/>
  <c r="P1139" i="5"/>
  <c r="BI1128" i="5"/>
  <c r="BH1128" i="5"/>
  <c r="BG1128" i="5"/>
  <c r="BF1128" i="5"/>
  <c r="T1128" i="5"/>
  <c r="R1128" i="5"/>
  <c r="P1128" i="5"/>
  <c r="BI1121" i="5"/>
  <c r="BH1121" i="5"/>
  <c r="BG1121" i="5"/>
  <c r="BF1121" i="5"/>
  <c r="T1121" i="5"/>
  <c r="R1121" i="5"/>
  <c r="P1121" i="5"/>
  <c r="BI1117" i="5"/>
  <c r="BH1117" i="5"/>
  <c r="BG1117" i="5"/>
  <c r="BF1117" i="5"/>
  <c r="T1117" i="5"/>
  <c r="R1117" i="5"/>
  <c r="P1117" i="5"/>
  <c r="BI1112" i="5"/>
  <c r="BH1112" i="5"/>
  <c r="BG1112" i="5"/>
  <c r="BF1112" i="5"/>
  <c r="T1112" i="5"/>
  <c r="R1112" i="5"/>
  <c r="P1112" i="5"/>
  <c r="BI1110" i="5"/>
  <c r="BH1110" i="5"/>
  <c r="BG1110" i="5"/>
  <c r="BF1110" i="5"/>
  <c r="T1110" i="5"/>
  <c r="R1110" i="5"/>
  <c r="P1110" i="5"/>
  <c r="BI1108" i="5"/>
  <c r="BH1108" i="5"/>
  <c r="BG1108" i="5"/>
  <c r="BF1108" i="5"/>
  <c r="T1108" i="5"/>
  <c r="R1108" i="5"/>
  <c r="P1108" i="5"/>
  <c r="BI1106" i="5"/>
  <c r="BH1106" i="5"/>
  <c r="BG1106" i="5"/>
  <c r="BF1106" i="5"/>
  <c r="T1106" i="5"/>
  <c r="R1106" i="5"/>
  <c r="P1106" i="5"/>
  <c r="BI1104" i="5"/>
  <c r="BH1104" i="5"/>
  <c r="BG1104" i="5"/>
  <c r="BF1104" i="5"/>
  <c r="T1104" i="5"/>
  <c r="R1104" i="5"/>
  <c r="P1104" i="5"/>
  <c r="BI1102" i="5"/>
  <c r="BH1102" i="5"/>
  <c r="BG1102" i="5"/>
  <c r="BF1102" i="5"/>
  <c r="T1102" i="5"/>
  <c r="R1102" i="5"/>
  <c r="P1102" i="5"/>
  <c r="BI1100" i="5"/>
  <c r="BH1100" i="5"/>
  <c r="BG1100" i="5"/>
  <c r="BF1100" i="5"/>
  <c r="T1100" i="5"/>
  <c r="R1100" i="5"/>
  <c r="P1100" i="5"/>
  <c r="BI1098" i="5"/>
  <c r="BH1098" i="5"/>
  <c r="BG1098" i="5"/>
  <c r="BF1098" i="5"/>
  <c r="T1098" i="5"/>
  <c r="R1098" i="5"/>
  <c r="P1098" i="5"/>
  <c r="BI1096" i="5"/>
  <c r="BH1096" i="5"/>
  <c r="BG1096" i="5"/>
  <c r="BF1096" i="5"/>
  <c r="T1096" i="5"/>
  <c r="R1096" i="5"/>
  <c r="P1096" i="5"/>
  <c r="BI1094" i="5"/>
  <c r="BH1094" i="5"/>
  <c r="BG1094" i="5"/>
  <c r="BF1094" i="5"/>
  <c r="T1094" i="5"/>
  <c r="R1094" i="5"/>
  <c r="P1094" i="5"/>
  <c r="BI1092" i="5"/>
  <c r="BH1092" i="5"/>
  <c r="BG1092" i="5"/>
  <c r="BF1092" i="5"/>
  <c r="T1092" i="5"/>
  <c r="R1092" i="5"/>
  <c r="P1092" i="5"/>
  <c r="BI1090" i="5"/>
  <c r="BH1090" i="5"/>
  <c r="BG1090" i="5"/>
  <c r="BF1090" i="5"/>
  <c r="T1090" i="5"/>
  <c r="R1090" i="5"/>
  <c r="P1090" i="5"/>
  <c r="BI1088" i="5"/>
  <c r="BH1088" i="5"/>
  <c r="BG1088" i="5"/>
  <c r="BF1088" i="5"/>
  <c r="T1088" i="5"/>
  <c r="R1088" i="5"/>
  <c r="P1088" i="5"/>
  <c r="BI1086" i="5"/>
  <c r="BH1086" i="5"/>
  <c r="BG1086" i="5"/>
  <c r="BF1086" i="5"/>
  <c r="T1086" i="5"/>
  <c r="R1086" i="5"/>
  <c r="P1086" i="5"/>
  <c r="BI1084" i="5"/>
  <c r="BH1084" i="5"/>
  <c r="BG1084" i="5"/>
  <c r="BF1084" i="5"/>
  <c r="T1084" i="5"/>
  <c r="R1084" i="5"/>
  <c r="P1084" i="5"/>
  <c r="BI1082" i="5"/>
  <c r="BH1082" i="5"/>
  <c r="BG1082" i="5"/>
  <c r="BF1082" i="5"/>
  <c r="T1082" i="5"/>
  <c r="R1082" i="5"/>
  <c r="P1082" i="5"/>
  <c r="BI1080" i="5"/>
  <c r="BH1080" i="5"/>
  <c r="BG1080" i="5"/>
  <c r="BF1080" i="5"/>
  <c r="T1080" i="5"/>
  <c r="R1080" i="5"/>
  <c r="P1080" i="5"/>
  <c r="BI1078" i="5"/>
  <c r="BH1078" i="5"/>
  <c r="BG1078" i="5"/>
  <c r="BF1078" i="5"/>
  <c r="T1078" i="5"/>
  <c r="R1078" i="5"/>
  <c r="P1078" i="5"/>
  <c r="BI1076" i="5"/>
  <c r="BH1076" i="5"/>
  <c r="BG1076" i="5"/>
  <c r="BF1076" i="5"/>
  <c r="T1076" i="5"/>
  <c r="R1076" i="5"/>
  <c r="P1076" i="5"/>
  <c r="BI1074" i="5"/>
  <c r="BH1074" i="5"/>
  <c r="BG1074" i="5"/>
  <c r="BF1074" i="5"/>
  <c r="T1074" i="5"/>
  <c r="R1074" i="5"/>
  <c r="P1074" i="5"/>
  <c r="BI1072" i="5"/>
  <c r="BH1072" i="5"/>
  <c r="BG1072" i="5"/>
  <c r="BF1072" i="5"/>
  <c r="T1072" i="5"/>
  <c r="R1072" i="5"/>
  <c r="P1072" i="5"/>
  <c r="BI1070" i="5"/>
  <c r="BH1070" i="5"/>
  <c r="BG1070" i="5"/>
  <c r="BF1070" i="5"/>
  <c r="T1070" i="5"/>
  <c r="R1070" i="5"/>
  <c r="P1070" i="5"/>
  <c r="BI1068" i="5"/>
  <c r="BH1068" i="5"/>
  <c r="BG1068" i="5"/>
  <c r="BF1068" i="5"/>
  <c r="T1068" i="5"/>
  <c r="R1068" i="5"/>
  <c r="P1068" i="5"/>
  <c r="BI1066" i="5"/>
  <c r="BH1066" i="5"/>
  <c r="BG1066" i="5"/>
  <c r="BF1066" i="5"/>
  <c r="T1066" i="5"/>
  <c r="R1066" i="5"/>
  <c r="P1066" i="5"/>
  <c r="BI1064" i="5"/>
  <c r="BH1064" i="5"/>
  <c r="BG1064" i="5"/>
  <c r="BF1064" i="5"/>
  <c r="T1064" i="5"/>
  <c r="R1064" i="5"/>
  <c r="P1064" i="5"/>
  <c r="BI1062" i="5"/>
  <c r="BH1062" i="5"/>
  <c r="BG1062" i="5"/>
  <c r="BF1062" i="5"/>
  <c r="T1062" i="5"/>
  <c r="R1062" i="5"/>
  <c r="P1062" i="5"/>
  <c r="BI1060" i="5"/>
  <c r="BH1060" i="5"/>
  <c r="BG1060" i="5"/>
  <c r="BF1060" i="5"/>
  <c r="T1060" i="5"/>
  <c r="R1060" i="5"/>
  <c r="P1060" i="5"/>
  <c r="BI1058" i="5"/>
  <c r="BH1058" i="5"/>
  <c r="BG1058" i="5"/>
  <c r="BF1058" i="5"/>
  <c r="T1058" i="5"/>
  <c r="R1058" i="5"/>
  <c r="P1058" i="5"/>
  <c r="BI1056" i="5"/>
  <c r="BH1056" i="5"/>
  <c r="BG1056" i="5"/>
  <c r="BF1056" i="5"/>
  <c r="T1056" i="5"/>
  <c r="R1056" i="5"/>
  <c r="P1056" i="5"/>
  <c r="BI1054" i="5"/>
  <c r="BH1054" i="5"/>
  <c r="BG1054" i="5"/>
  <c r="BF1054" i="5"/>
  <c r="T1054" i="5"/>
  <c r="R1054" i="5"/>
  <c r="P1054" i="5"/>
  <c r="BI1052" i="5"/>
  <c r="BH1052" i="5"/>
  <c r="BG1052" i="5"/>
  <c r="BF1052" i="5"/>
  <c r="T1052" i="5"/>
  <c r="R1052" i="5"/>
  <c r="P1052" i="5"/>
  <c r="BI1038" i="5"/>
  <c r="BH1038" i="5"/>
  <c r="BG1038" i="5"/>
  <c r="BF1038" i="5"/>
  <c r="T1038" i="5"/>
  <c r="R1038" i="5"/>
  <c r="P1038" i="5"/>
  <c r="BI1036" i="5"/>
  <c r="BH1036" i="5"/>
  <c r="BG1036" i="5"/>
  <c r="BF1036" i="5"/>
  <c r="T1036" i="5"/>
  <c r="R1036" i="5"/>
  <c r="P1036" i="5"/>
  <c r="BI1035" i="5"/>
  <c r="BH1035" i="5"/>
  <c r="BG1035" i="5"/>
  <c r="BF1035" i="5"/>
  <c r="T1035" i="5"/>
  <c r="R1035" i="5"/>
  <c r="P1035" i="5"/>
  <c r="BI1032" i="5"/>
  <c r="BH1032" i="5"/>
  <c r="BG1032" i="5"/>
  <c r="BF1032" i="5"/>
  <c r="T1032" i="5"/>
  <c r="R1032" i="5"/>
  <c r="P1032" i="5"/>
  <c r="BI1030" i="5"/>
  <c r="BH1030" i="5"/>
  <c r="BG1030" i="5"/>
  <c r="BF1030" i="5"/>
  <c r="T1030" i="5"/>
  <c r="R1030" i="5"/>
  <c r="P1030" i="5"/>
  <c r="BI1028" i="5"/>
  <c r="BH1028" i="5"/>
  <c r="BG1028" i="5"/>
  <c r="BF1028" i="5"/>
  <c r="T1028" i="5"/>
  <c r="R1028" i="5"/>
  <c r="P1028" i="5"/>
  <c r="BI1025" i="5"/>
  <c r="BH1025" i="5"/>
  <c r="BG1025" i="5"/>
  <c r="BF1025" i="5"/>
  <c r="T1025" i="5"/>
  <c r="R1025" i="5"/>
  <c r="P1025" i="5"/>
  <c r="BI1023" i="5"/>
  <c r="BH1023" i="5"/>
  <c r="BG1023" i="5"/>
  <c r="BF1023" i="5"/>
  <c r="T1023" i="5"/>
  <c r="R1023" i="5"/>
  <c r="P1023" i="5"/>
  <c r="BI1019" i="5"/>
  <c r="BH1019" i="5"/>
  <c r="BG1019" i="5"/>
  <c r="BF1019" i="5"/>
  <c r="T1019" i="5"/>
  <c r="R1019" i="5"/>
  <c r="P1019" i="5"/>
  <c r="BI1015" i="5"/>
  <c r="BH1015" i="5"/>
  <c r="BG1015" i="5"/>
  <c r="BF1015" i="5"/>
  <c r="T1015" i="5"/>
  <c r="R1015" i="5"/>
  <c r="P1015" i="5"/>
  <c r="BI1008" i="5"/>
  <c r="BH1008" i="5"/>
  <c r="BG1008" i="5"/>
  <c r="BF1008" i="5"/>
  <c r="T1008" i="5"/>
  <c r="R1008" i="5"/>
  <c r="P1008" i="5"/>
  <c r="BI1006" i="5"/>
  <c r="BH1006" i="5"/>
  <c r="BG1006" i="5"/>
  <c r="BF1006" i="5"/>
  <c r="T1006" i="5"/>
  <c r="R1006" i="5"/>
  <c r="P1006" i="5"/>
  <c r="BI1004" i="5"/>
  <c r="BH1004" i="5"/>
  <c r="BG1004" i="5"/>
  <c r="BF1004" i="5"/>
  <c r="T1004" i="5"/>
  <c r="R1004" i="5"/>
  <c r="P1004" i="5"/>
  <c r="BI1002" i="5"/>
  <c r="BH1002" i="5"/>
  <c r="BG1002" i="5"/>
  <c r="BF1002" i="5"/>
  <c r="T1002" i="5"/>
  <c r="R1002" i="5"/>
  <c r="P1002" i="5"/>
  <c r="BI998" i="5"/>
  <c r="BH998" i="5"/>
  <c r="BG998" i="5"/>
  <c r="BF998" i="5"/>
  <c r="T998" i="5"/>
  <c r="R998" i="5"/>
  <c r="P998" i="5"/>
  <c r="BI995" i="5"/>
  <c r="BH995" i="5"/>
  <c r="BG995" i="5"/>
  <c r="BF995" i="5"/>
  <c r="T995" i="5"/>
  <c r="R995" i="5"/>
  <c r="P995" i="5"/>
  <c r="BI993" i="5"/>
  <c r="BH993" i="5"/>
  <c r="BG993" i="5"/>
  <c r="BF993" i="5"/>
  <c r="T993" i="5"/>
  <c r="R993" i="5"/>
  <c r="P993" i="5"/>
  <c r="BI990" i="5"/>
  <c r="BH990" i="5"/>
  <c r="BG990" i="5"/>
  <c r="BF990" i="5"/>
  <c r="T990" i="5"/>
  <c r="R990" i="5"/>
  <c r="P990" i="5"/>
  <c r="BI987" i="5"/>
  <c r="BH987" i="5"/>
  <c r="BG987" i="5"/>
  <c r="BF987" i="5"/>
  <c r="T987" i="5"/>
  <c r="R987" i="5"/>
  <c r="P987" i="5"/>
  <c r="BI985" i="5"/>
  <c r="BH985" i="5"/>
  <c r="BG985" i="5"/>
  <c r="BF985" i="5"/>
  <c r="T985" i="5"/>
  <c r="R985" i="5"/>
  <c r="P985" i="5"/>
  <c r="BI983" i="5"/>
  <c r="BH983" i="5"/>
  <c r="BG983" i="5"/>
  <c r="BF983" i="5"/>
  <c r="T983" i="5"/>
  <c r="R983" i="5"/>
  <c r="P983" i="5"/>
  <c r="BI980" i="5"/>
  <c r="BH980" i="5"/>
  <c r="BG980" i="5"/>
  <c r="BF980" i="5"/>
  <c r="T980" i="5"/>
  <c r="R980" i="5"/>
  <c r="P980" i="5"/>
  <c r="BI978" i="5"/>
  <c r="BH978" i="5"/>
  <c r="BG978" i="5"/>
  <c r="BF978" i="5"/>
  <c r="T978" i="5"/>
  <c r="R978" i="5"/>
  <c r="P978" i="5"/>
  <c r="BI975" i="5"/>
  <c r="BH975" i="5"/>
  <c r="BG975" i="5"/>
  <c r="BF975" i="5"/>
  <c r="T975" i="5"/>
  <c r="R975" i="5"/>
  <c r="P975" i="5"/>
  <c r="BI973" i="5"/>
  <c r="BH973" i="5"/>
  <c r="BG973" i="5"/>
  <c r="BF973" i="5"/>
  <c r="T973" i="5"/>
  <c r="R973" i="5"/>
  <c r="P973" i="5"/>
  <c r="BI951" i="5"/>
  <c r="BH951" i="5"/>
  <c r="BG951" i="5"/>
  <c r="BF951" i="5"/>
  <c r="T951" i="5"/>
  <c r="R951" i="5"/>
  <c r="P951" i="5"/>
  <c r="BI944" i="5"/>
  <c r="BH944" i="5"/>
  <c r="BG944" i="5"/>
  <c r="BF944" i="5"/>
  <c r="T944" i="5"/>
  <c r="R944" i="5"/>
  <c r="P944" i="5"/>
  <c r="BI941" i="5"/>
  <c r="BH941" i="5"/>
  <c r="BG941" i="5"/>
  <c r="BF941" i="5"/>
  <c r="T941" i="5"/>
  <c r="R941" i="5"/>
  <c r="P941" i="5"/>
  <c r="BI938" i="5"/>
  <c r="BH938" i="5"/>
  <c r="BG938" i="5"/>
  <c r="BF938" i="5"/>
  <c r="T938" i="5"/>
  <c r="R938" i="5"/>
  <c r="P938" i="5"/>
  <c r="BI931" i="5"/>
  <c r="BH931" i="5"/>
  <c r="BG931" i="5"/>
  <c r="BF931" i="5"/>
  <c r="T931" i="5"/>
  <c r="R931" i="5"/>
  <c r="P931" i="5"/>
  <c r="BI919" i="5"/>
  <c r="BH919" i="5"/>
  <c r="BG919" i="5"/>
  <c r="BF919" i="5"/>
  <c r="T919" i="5"/>
  <c r="R919" i="5"/>
  <c r="P919" i="5"/>
  <c r="BI917" i="5"/>
  <c r="BH917" i="5"/>
  <c r="BG917" i="5"/>
  <c r="BF917" i="5"/>
  <c r="T917" i="5"/>
  <c r="R917" i="5"/>
  <c r="P917" i="5"/>
  <c r="BI915" i="5"/>
  <c r="BH915" i="5"/>
  <c r="BG915" i="5"/>
  <c r="BF915" i="5"/>
  <c r="T915" i="5"/>
  <c r="R915" i="5"/>
  <c r="P915" i="5"/>
  <c r="BI913" i="5"/>
  <c r="BH913" i="5"/>
  <c r="BG913" i="5"/>
  <c r="BF913" i="5"/>
  <c r="T913" i="5"/>
  <c r="R913" i="5"/>
  <c r="P913" i="5"/>
  <c r="BI911" i="5"/>
  <c r="BH911" i="5"/>
  <c r="BG911" i="5"/>
  <c r="BF911" i="5"/>
  <c r="T911" i="5"/>
  <c r="R911" i="5"/>
  <c r="P911" i="5"/>
  <c r="BI909" i="5"/>
  <c r="BH909" i="5"/>
  <c r="BG909" i="5"/>
  <c r="BF909" i="5"/>
  <c r="T909" i="5"/>
  <c r="R909" i="5"/>
  <c r="P909" i="5"/>
  <c r="BI907" i="5"/>
  <c r="BH907" i="5"/>
  <c r="BG907" i="5"/>
  <c r="BF907" i="5"/>
  <c r="T907" i="5"/>
  <c r="R907" i="5"/>
  <c r="P907" i="5"/>
  <c r="BI902" i="5"/>
  <c r="BH902" i="5"/>
  <c r="BG902" i="5"/>
  <c r="BF902" i="5"/>
  <c r="T902" i="5"/>
  <c r="R902" i="5"/>
  <c r="P902" i="5"/>
  <c r="BI898" i="5"/>
  <c r="BH898" i="5"/>
  <c r="BG898" i="5"/>
  <c r="BF898" i="5"/>
  <c r="T898" i="5"/>
  <c r="R898" i="5"/>
  <c r="P898" i="5"/>
  <c r="BI896" i="5"/>
  <c r="BH896" i="5"/>
  <c r="BG896" i="5"/>
  <c r="BF896" i="5"/>
  <c r="T896" i="5"/>
  <c r="R896" i="5"/>
  <c r="P896" i="5"/>
  <c r="BI894" i="5"/>
  <c r="BH894" i="5"/>
  <c r="BG894" i="5"/>
  <c r="BF894" i="5"/>
  <c r="T894" i="5"/>
  <c r="R894" i="5"/>
  <c r="P894" i="5"/>
  <c r="BI892" i="5"/>
  <c r="BH892" i="5"/>
  <c r="BG892" i="5"/>
  <c r="BF892" i="5"/>
  <c r="T892" i="5"/>
  <c r="R892" i="5"/>
  <c r="P892" i="5"/>
  <c r="BI890" i="5"/>
  <c r="BH890" i="5"/>
  <c r="BG890" i="5"/>
  <c r="BF890" i="5"/>
  <c r="T890" i="5"/>
  <c r="R890" i="5"/>
  <c r="P890" i="5"/>
  <c r="BI886" i="5"/>
  <c r="BH886" i="5"/>
  <c r="BG886" i="5"/>
  <c r="BF886" i="5"/>
  <c r="T886" i="5"/>
  <c r="R886" i="5"/>
  <c r="P886" i="5"/>
  <c r="BI884" i="5"/>
  <c r="BH884" i="5"/>
  <c r="BG884" i="5"/>
  <c r="BF884" i="5"/>
  <c r="T884" i="5"/>
  <c r="R884" i="5"/>
  <c r="P884" i="5"/>
  <c r="BI880" i="5"/>
  <c r="BH880" i="5"/>
  <c r="BG880" i="5"/>
  <c r="BF880" i="5"/>
  <c r="T880" i="5"/>
  <c r="R880" i="5"/>
  <c r="P880" i="5"/>
  <c r="BI878" i="5"/>
  <c r="BH878" i="5"/>
  <c r="BG878" i="5"/>
  <c r="BF878" i="5"/>
  <c r="T878" i="5"/>
  <c r="R878" i="5"/>
  <c r="P878" i="5"/>
  <c r="BI876" i="5"/>
  <c r="BH876" i="5"/>
  <c r="BG876" i="5"/>
  <c r="BF876" i="5"/>
  <c r="T876" i="5"/>
  <c r="R876" i="5"/>
  <c r="P876" i="5"/>
  <c r="BI873" i="5"/>
  <c r="BH873" i="5"/>
  <c r="BG873" i="5"/>
  <c r="BF873" i="5"/>
  <c r="T873" i="5"/>
  <c r="R873" i="5"/>
  <c r="P873" i="5"/>
  <c r="BI871" i="5"/>
  <c r="BH871" i="5"/>
  <c r="BG871" i="5"/>
  <c r="BF871" i="5"/>
  <c r="T871" i="5"/>
  <c r="R871" i="5"/>
  <c r="P871" i="5"/>
  <c r="BI869" i="5"/>
  <c r="BH869" i="5"/>
  <c r="BG869" i="5"/>
  <c r="BF869" i="5"/>
  <c r="T869" i="5"/>
  <c r="R869" i="5"/>
  <c r="P869" i="5"/>
  <c r="BI867" i="5"/>
  <c r="BH867" i="5"/>
  <c r="BG867" i="5"/>
  <c r="BF867" i="5"/>
  <c r="T867" i="5"/>
  <c r="R867" i="5"/>
  <c r="P867" i="5"/>
  <c r="BI865" i="5"/>
  <c r="BH865" i="5"/>
  <c r="BG865" i="5"/>
  <c r="BF865" i="5"/>
  <c r="T865" i="5"/>
  <c r="R865" i="5"/>
  <c r="P865" i="5"/>
  <c r="BI863" i="5"/>
  <c r="BH863" i="5"/>
  <c r="BG863" i="5"/>
  <c r="BF863" i="5"/>
  <c r="T863" i="5"/>
  <c r="R863" i="5"/>
  <c r="P863" i="5"/>
  <c r="BI861" i="5"/>
  <c r="BH861" i="5"/>
  <c r="BG861" i="5"/>
  <c r="BF861" i="5"/>
  <c r="T861" i="5"/>
  <c r="R861" i="5"/>
  <c r="P861" i="5"/>
  <c r="BI859" i="5"/>
  <c r="BH859" i="5"/>
  <c r="BG859" i="5"/>
  <c r="BF859" i="5"/>
  <c r="T859" i="5"/>
  <c r="R859" i="5"/>
  <c r="P859" i="5"/>
  <c r="BI857" i="5"/>
  <c r="BH857" i="5"/>
  <c r="BG857" i="5"/>
  <c r="BF857" i="5"/>
  <c r="T857" i="5"/>
  <c r="R857" i="5"/>
  <c r="P857" i="5"/>
  <c r="BI855" i="5"/>
  <c r="BH855" i="5"/>
  <c r="BG855" i="5"/>
  <c r="BF855" i="5"/>
  <c r="T855" i="5"/>
  <c r="R855" i="5"/>
  <c r="P855" i="5"/>
  <c r="BI853" i="5"/>
  <c r="BH853" i="5"/>
  <c r="BG853" i="5"/>
  <c r="BF853" i="5"/>
  <c r="T853" i="5"/>
  <c r="R853" i="5"/>
  <c r="P853" i="5"/>
  <c r="BI850" i="5"/>
  <c r="BH850" i="5"/>
  <c r="BG850" i="5"/>
  <c r="BF850" i="5"/>
  <c r="T850" i="5"/>
  <c r="T849" i="5" s="1"/>
  <c r="R850" i="5"/>
  <c r="R849" i="5"/>
  <c r="P850" i="5"/>
  <c r="P849" i="5"/>
  <c r="BI848" i="5"/>
  <c r="BH848" i="5"/>
  <c r="BG848" i="5"/>
  <c r="BF848" i="5"/>
  <c r="T848" i="5"/>
  <c r="R848" i="5"/>
  <c r="P848" i="5"/>
  <c r="BI847" i="5"/>
  <c r="BH847" i="5"/>
  <c r="BG847" i="5"/>
  <c r="BF847" i="5"/>
  <c r="T847" i="5"/>
  <c r="R847" i="5"/>
  <c r="P847" i="5"/>
  <c r="BI840" i="5"/>
  <c r="BH840" i="5"/>
  <c r="BG840" i="5"/>
  <c r="BF840" i="5"/>
  <c r="T840" i="5"/>
  <c r="R840" i="5"/>
  <c r="P840" i="5"/>
  <c r="BI839" i="5"/>
  <c r="BH839" i="5"/>
  <c r="BG839" i="5"/>
  <c r="BF839" i="5"/>
  <c r="T839" i="5"/>
  <c r="R839" i="5"/>
  <c r="P839" i="5"/>
  <c r="BI838" i="5"/>
  <c r="BH838" i="5"/>
  <c r="BG838" i="5"/>
  <c r="BF838" i="5"/>
  <c r="T838" i="5"/>
  <c r="R838" i="5"/>
  <c r="P838" i="5"/>
  <c r="BI836" i="5"/>
  <c r="BH836" i="5"/>
  <c r="BG836" i="5"/>
  <c r="BF836" i="5"/>
  <c r="T836" i="5"/>
  <c r="R836" i="5"/>
  <c r="P836" i="5"/>
  <c r="BI824" i="5"/>
  <c r="BH824" i="5"/>
  <c r="BG824" i="5"/>
  <c r="BF824" i="5"/>
  <c r="T824" i="5"/>
  <c r="R824" i="5"/>
  <c r="P824" i="5"/>
  <c r="BI821" i="5"/>
  <c r="BH821" i="5"/>
  <c r="BG821" i="5"/>
  <c r="BF821" i="5"/>
  <c r="T821" i="5"/>
  <c r="R821" i="5"/>
  <c r="P821" i="5"/>
  <c r="BI819" i="5"/>
  <c r="BH819" i="5"/>
  <c r="BG819" i="5"/>
  <c r="BF819" i="5"/>
  <c r="T819" i="5"/>
  <c r="R819" i="5"/>
  <c r="P819" i="5"/>
  <c r="BI816" i="5"/>
  <c r="BH816" i="5"/>
  <c r="BG816" i="5"/>
  <c r="BF816" i="5"/>
  <c r="T816" i="5"/>
  <c r="R816" i="5"/>
  <c r="P816" i="5"/>
  <c r="BI814" i="5"/>
  <c r="BH814" i="5"/>
  <c r="BG814" i="5"/>
  <c r="BF814" i="5"/>
  <c r="T814" i="5"/>
  <c r="R814" i="5"/>
  <c r="P814" i="5"/>
  <c r="BI811" i="5"/>
  <c r="BH811" i="5"/>
  <c r="BG811" i="5"/>
  <c r="BF811" i="5"/>
  <c r="T811" i="5"/>
  <c r="R811" i="5"/>
  <c r="P811" i="5"/>
  <c r="BI799" i="5"/>
  <c r="BH799" i="5"/>
  <c r="BG799" i="5"/>
  <c r="BF799" i="5"/>
  <c r="T799" i="5"/>
  <c r="R799" i="5"/>
  <c r="P799" i="5"/>
  <c r="BI791" i="5"/>
  <c r="BH791" i="5"/>
  <c r="BG791" i="5"/>
  <c r="BF791" i="5"/>
  <c r="T791" i="5"/>
  <c r="R791" i="5"/>
  <c r="P791" i="5"/>
  <c r="BI789" i="5"/>
  <c r="BH789" i="5"/>
  <c r="BG789" i="5"/>
  <c r="BF789" i="5"/>
  <c r="T789" i="5"/>
  <c r="R789" i="5"/>
  <c r="P789" i="5"/>
  <c r="BI787" i="5"/>
  <c r="BH787" i="5"/>
  <c r="BG787" i="5"/>
  <c r="BF787" i="5"/>
  <c r="T787" i="5"/>
  <c r="R787" i="5"/>
  <c r="P787" i="5"/>
  <c r="BI780" i="5"/>
  <c r="BH780" i="5"/>
  <c r="BG780" i="5"/>
  <c r="BF780" i="5"/>
  <c r="T780" i="5"/>
  <c r="R780" i="5"/>
  <c r="P780" i="5"/>
  <c r="BI778" i="5"/>
  <c r="BH778" i="5"/>
  <c r="BG778" i="5"/>
  <c r="BF778" i="5"/>
  <c r="T778" i="5"/>
  <c r="R778" i="5"/>
  <c r="P778" i="5"/>
  <c r="BI768" i="5"/>
  <c r="BH768" i="5"/>
  <c r="BG768" i="5"/>
  <c r="BF768" i="5"/>
  <c r="T768" i="5"/>
  <c r="R768" i="5"/>
  <c r="P768" i="5"/>
  <c r="BI766" i="5"/>
  <c r="BH766" i="5"/>
  <c r="BG766" i="5"/>
  <c r="BF766" i="5"/>
  <c r="T766" i="5"/>
  <c r="R766" i="5"/>
  <c r="P766" i="5"/>
  <c r="BI756" i="5"/>
  <c r="BH756" i="5"/>
  <c r="BG756" i="5"/>
  <c r="BF756" i="5"/>
  <c r="T756" i="5"/>
  <c r="R756" i="5"/>
  <c r="P756" i="5"/>
  <c r="BI751" i="5"/>
  <c r="BH751" i="5"/>
  <c r="BG751" i="5"/>
  <c r="BF751" i="5"/>
  <c r="T751" i="5"/>
  <c r="R751" i="5"/>
  <c r="P751" i="5"/>
  <c r="BI730" i="5"/>
  <c r="BH730" i="5"/>
  <c r="BG730" i="5"/>
  <c r="BF730" i="5"/>
  <c r="T730" i="5"/>
  <c r="R730" i="5"/>
  <c r="P730" i="5"/>
  <c r="BI697" i="5"/>
  <c r="BH697" i="5"/>
  <c r="BG697" i="5"/>
  <c r="BF697" i="5"/>
  <c r="T697" i="5"/>
  <c r="R697" i="5"/>
  <c r="P697" i="5"/>
  <c r="BI666" i="5"/>
  <c r="BH666" i="5"/>
  <c r="BG666" i="5"/>
  <c r="BF666" i="5"/>
  <c r="T666" i="5"/>
  <c r="R666" i="5"/>
  <c r="P666" i="5"/>
  <c r="BI664" i="5"/>
  <c r="BH664" i="5"/>
  <c r="BG664" i="5"/>
  <c r="BF664" i="5"/>
  <c r="T664" i="5"/>
  <c r="R664" i="5"/>
  <c r="P664" i="5"/>
  <c r="BI661" i="5"/>
  <c r="BH661" i="5"/>
  <c r="BG661" i="5"/>
  <c r="BF661" i="5"/>
  <c r="T661" i="5"/>
  <c r="R661" i="5"/>
  <c r="P661" i="5"/>
  <c r="BI659" i="5"/>
  <c r="BH659" i="5"/>
  <c r="BG659" i="5"/>
  <c r="BF659" i="5"/>
  <c r="T659" i="5"/>
  <c r="R659" i="5"/>
  <c r="P659" i="5"/>
  <c r="BI657" i="5"/>
  <c r="BH657" i="5"/>
  <c r="BG657" i="5"/>
  <c r="BF657" i="5"/>
  <c r="T657" i="5"/>
  <c r="R657" i="5"/>
  <c r="P657" i="5"/>
  <c r="BI648" i="5"/>
  <c r="BH648" i="5"/>
  <c r="BG648" i="5"/>
  <c r="BF648" i="5"/>
  <c r="T648" i="5"/>
  <c r="R648" i="5"/>
  <c r="P648" i="5"/>
  <c r="BI647" i="5"/>
  <c r="BH647" i="5"/>
  <c r="BG647" i="5"/>
  <c r="BF647" i="5"/>
  <c r="T647" i="5"/>
  <c r="R647" i="5"/>
  <c r="P647" i="5"/>
  <c r="BI645" i="5"/>
  <c r="BH645" i="5"/>
  <c r="BG645" i="5"/>
  <c r="BF645" i="5"/>
  <c r="T645" i="5"/>
  <c r="R645" i="5"/>
  <c r="P645" i="5"/>
  <c r="BI640" i="5"/>
  <c r="BH640" i="5"/>
  <c r="BG640" i="5"/>
  <c r="BF640" i="5"/>
  <c r="T640" i="5"/>
  <c r="R640" i="5"/>
  <c r="P640" i="5"/>
  <c r="BI638" i="5"/>
  <c r="BH638" i="5"/>
  <c r="BG638" i="5"/>
  <c r="BF638" i="5"/>
  <c r="T638" i="5"/>
  <c r="R638" i="5"/>
  <c r="P638" i="5"/>
  <c r="BI623" i="5"/>
  <c r="BH623" i="5"/>
  <c r="BG623" i="5"/>
  <c r="BF623" i="5"/>
  <c r="T623" i="5"/>
  <c r="R623" i="5"/>
  <c r="P623" i="5"/>
  <c r="BI618" i="5"/>
  <c r="BH618" i="5"/>
  <c r="BG618" i="5"/>
  <c r="BF618" i="5"/>
  <c r="T618" i="5"/>
  <c r="R618" i="5"/>
  <c r="P618" i="5"/>
  <c r="BI582" i="5"/>
  <c r="BH582" i="5"/>
  <c r="BG582" i="5"/>
  <c r="BF582" i="5"/>
  <c r="T582" i="5"/>
  <c r="R582" i="5"/>
  <c r="P582" i="5"/>
  <c r="BI558" i="5"/>
  <c r="BH558" i="5"/>
  <c r="BG558" i="5"/>
  <c r="BF558" i="5"/>
  <c r="T558" i="5"/>
  <c r="R558" i="5"/>
  <c r="P558" i="5"/>
  <c r="BI527" i="5"/>
  <c r="BH527" i="5"/>
  <c r="BG527" i="5"/>
  <c r="BF527" i="5"/>
  <c r="T527" i="5"/>
  <c r="R527" i="5"/>
  <c r="P527" i="5"/>
  <c r="BI513" i="5"/>
  <c r="BH513" i="5"/>
  <c r="BG513" i="5"/>
  <c r="BF513" i="5"/>
  <c r="T513" i="5"/>
  <c r="R513" i="5"/>
  <c r="P513" i="5"/>
  <c r="BI503" i="5"/>
  <c r="BH503" i="5"/>
  <c r="BG503" i="5"/>
  <c r="BF503" i="5"/>
  <c r="T503" i="5"/>
  <c r="R503" i="5"/>
  <c r="P503" i="5"/>
  <c r="BI497" i="5"/>
  <c r="BH497" i="5"/>
  <c r="BG497" i="5"/>
  <c r="BF497" i="5"/>
  <c r="T497" i="5"/>
  <c r="R497" i="5"/>
  <c r="P497" i="5"/>
  <c r="BI487" i="5"/>
  <c r="BH487" i="5"/>
  <c r="BG487" i="5"/>
  <c r="BF487" i="5"/>
  <c r="T487" i="5"/>
  <c r="R487" i="5"/>
  <c r="P487" i="5"/>
  <c r="BI484" i="5"/>
  <c r="BH484" i="5"/>
  <c r="BG484" i="5"/>
  <c r="BF484" i="5"/>
  <c r="T484" i="5"/>
  <c r="R484" i="5"/>
  <c r="P484" i="5"/>
  <c r="BI481" i="5"/>
  <c r="BH481" i="5"/>
  <c r="BG481" i="5"/>
  <c r="BF481" i="5"/>
  <c r="T481" i="5"/>
  <c r="R481" i="5"/>
  <c r="P481" i="5"/>
  <c r="BI478" i="5"/>
  <c r="BH478" i="5"/>
  <c r="BG478" i="5"/>
  <c r="BF478" i="5"/>
  <c r="T478" i="5"/>
  <c r="R478" i="5"/>
  <c r="P478" i="5"/>
  <c r="BI474" i="5"/>
  <c r="BH474" i="5"/>
  <c r="BG474" i="5"/>
  <c r="BF474" i="5"/>
  <c r="T474" i="5"/>
  <c r="R474" i="5"/>
  <c r="P474" i="5"/>
  <c r="BI470" i="5"/>
  <c r="BH470" i="5"/>
  <c r="BG470" i="5"/>
  <c r="BF470" i="5"/>
  <c r="T470" i="5"/>
  <c r="R470" i="5"/>
  <c r="P470" i="5"/>
  <c r="BI466" i="5"/>
  <c r="BH466" i="5"/>
  <c r="BG466" i="5"/>
  <c r="BF466" i="5"/>
  <c r="T466" i="5"/>
  <c r="R466" i="5"/>
  <c r="P466" i="5"/>
  <c r="BI463" i="5"/>
  <c r="BH463" i="5"/>
  <c r="BG463" i="5"/>
  <c r="BF463" i="5"/>
  <c r="T463" i="5"/>
  <c r="R463" i="5"/>
  <c r="P463" i="5"/>
  <c r="BI462" i="5"/>
  <c r="BH462" i="5"/>
  <c r="BG462" i="5"/>
  <c r="BF462" i="5"/>
  <c r="T462" i="5"/>
  <c r="R462" i="5"/>
  <c r="P462" i="5"/>
  <c r="BI458" i="5"/>
  <c r="BH458" i="5"/>
  <c r="BG458" i="5"/>
  <c r="BF458" i="5"/>
  <c r="T458" i="5"/>
  <c r="R458" i="5"/>
  <c r="P458" i="5"/>
  <c r="BI457" i="5"/>
  <c r="BH457" i="5"/>
  <c r="BG457" i="5"/>
  <c r="BF457" i="5"/>
  <c r="T457" i="5"/>
  <c r="R457" i="5"/>
  <c r="P457" i="5"/>
  <c r="BI449" i="5"/>
  <c r="BH449" i="5"/>
  <c r="BG449" i="5"/>
  <c r="BF449" i="5"/>
  <c r="T449" i="5"/>
  <c r="R449" i="5"/>
  <c r="P449" i="5"/>
  <c r="BI441" i="5"/>
  <c r="BH441" i="5"/>
  <c r="BG441" i="5"/>
  <c r="BF441" i="5"/>
  <c r="T441" i="5"/>
  <c r="R441" i="5"/>
  <c r="P441" i="5"/>
  <c r="BI439" i="5"/>
  <c r="BH439" i="5"/>
  <c r="BG439" i="5"/>
  <c r="BF439" i="5"/>
  <c r="T439" i="5"/>
  <c r="R439" i="5"/>
  <c r="P439" i="5"/>
  <c r="BI430" i="5"/>
  <c r="BH430" i="5"/>
  <c r="BG430" i="5"/>
  <c r="BF430" i="5"/>
  <c r="T430" i="5"/>
  <c r="R430" i="5"/>
  <c r="P430" i="5"/>
  <c r="BI421" i="5"/>
  <c r="BH421" i="5"/>
  <c r="BG421" i="5"/>
  <c r="BF421" i="5"/>
  <c r="T421" i="5"/>
  <c r="R421" i="5"/>
  <c r="P421" i="5"/>
  <c r="BI419" i="5"/>
  <c r="BH419" i="5"/>
  <c r="BG419" i="5"/>
  <c r="BF419" i="5"/>
  <c r="T419" i="5"/>
  <c r="R419" i="5"/>
  <c r="P419" i="5"/>
  <c r="BI417" i="5"/>
  <c r="BH417" i="5"/>
  <c r="BG417" i="5"/>
  <c r="BF417" i="5"/>
  <c r="T417" i="5"/>
  <c r="R417" i="5"/>
  <c r="P417" i="5"/>
  <c r="BI415" i="5"/>
  <c r="BH415" i="5"/>
  <c r="BG415" i="5"/>
  <c r="BF415" i="5"/>
  <c r="T415" i="5"/>
  <c r="R415" i="5"/>
  <c r="P415" i="5"/>
  <c r="BI412" i="5"/>
  <c r="BH412" i="5"/>
  <c r="BG412" i="5"/>
  <c r="BF412" i="5"/>
  <c r="T412" i="5"/>
  <c r="R412" i="5"/>
  <c r="P412" i="5"/>
  <c r="BI409" i="5"/>
  <c r="BH409" i="5"/>
  <c r="BG409" i="5"/>
  <c r="BF409" i="5"/>
  <c r="T409" i="5"/>
  <c r="R409" i="5"/>
  <c r="P409" i="5"/>
  <c r="BI401" i="5"/>
  <c r="BH401" i="5"/>
  <c r="BG401" i="5"/>
  <c r="BF401" i="5"/>
  <c r="T401" i="5"/>
  <c r="R401" i="5"/>
  <c r="P401" i="5"/>
  <c r="BI398" i="5"/>
  <c r="BH398" i="5"/>
  <c r="BG398" i="5"/>
  <c r="BF398" i="5"/>
  <c r="T398" i="5"/>
  <c r="R398" i="5"/>
  <c r="P398" i="5"/>
  <c r="BI384" i="5"/>
  <c r="BH384" i="5"/>
  <c r="BG384" i="5"/>
  <c r="BF384" i="5"/>
  <c r="T384" i="5"/>
  <c r="R384" i="5"/>
  <c r="P384" i="5"/>
  <c r="BI376" i="5"/>
  <c r="BH376" i="5"/>
  <c r="BG376" i="5"/>
  <c r="BF376" i="5"/>
  <c r="T376" i="5"/>
  <c r="R376" i="5"/>
  <c r="P376" i="5"/>
  <c r="BI373" i="5"/>
  <c r="BH373" i="5"/>
  <c r="BG373" i="5"/>
  <c r="BF373" i="5"/>
  <c r="T373" i="5"/>
  <c r="R373" i="5"/>
  <c r="P373" i="5"/>
  <c r="BI359" i="5"/>
  <c r="BH359" i="5"/>
  <c r="BG359" i="5"/>
  <c r="BF359" i="5"/>
  <c r="T359" i="5"/>
  <c r="R359" i="5"/>
  <c r="P359" i="5"/>
  <c r="BI357" i="5"/>
  <c r="BH357" i="5"/>
  <c r="BG357" i="5"/>
  <c r="BF357" i="5"/>
  <c r="T357" i="5"/>
  <c r="R357" i="5"/>
  <c r="P357" i="5"/>
  <c r="BI355" i="5"/>
  <c r="BH355" i="5"/>
  <c r="BG355" i="5"/>
  <c r="BF355" i="5"/>
  <c r="T355" i="5"/>
  <c r="R355" i="5"/>
  <c r="P355" i="5"/>
  <c r="BI353" i="5"/>
  <c r="BH353" i="5"/>
  <c r="BG353" i="5"/>
  <c r="BF353" i="5"/>
  <c r="T353" i="5"/>
  <c r="R353" i="5"/>
  <c r="P353" i="5"/>
  <c r="BI351" i="5"/>
  <c r="BH351" i="5"/>
  <c r="BG351" i="5"/>
  <c r="BF351" i="5"/>
  <c r="T351" i="5"/>
  <c r="R351" i="5"/>
  <c r="P351" i="5"/>
  <c r="BI349" i="5"/>
  <c r="BH349" i="5"/>
  <c r="BG349" i="5"/>
  <c r="BF349" i="5"/>
  <c r="T349" i="5"/>
  <c r="R349" i="5"/>
  <c r="P349" i="5"/>
  <c r="BI347" i="5"/>
  <c r="BH347" i="5"/>
  <c r="BG347" i="5"/>
  <c r="BF347" i="5"/>
  <c r="T347" i="5"/>
  <c r="R347" i="5"/>
  <c r="P347" i="5"/>
  <c r="BI345" i="5"/>
  <c r="BH345" i="5"/>
  <c r="BG345" i="5"/>
  <c r="BF345" i="5"/>
  <c r="T345" i="5"/>
  <c r="R345" i="5"/>
  <c r="P345" i="5"/>
  <c r="BI343" i="5"/>
  <c r="BH343" i="5"/>
  <c r="BG343" i="5"/>
  <c r="BF343" i="5"/>
  <c r="T343" i="5"/>
  <c r="R343" i="5"/>
  <c r="P343" i="5"/>
  <c r="BI342" i="5"/>
  <c r="BH342" i="5"/>
  <c r="BG342" i="5"/>
  <c r="BF342" i="5"/>
  <c r="T342" i="5"/>
  <c r="R342" i="5"/>
  <c r="P342" i="5"/>
  <c r="BI341" i="5"/>
  <c r="BH341" i="5"/>
  <c r="BG341" i="5"/>
  <c r="BF341" i="5"/>
  <c r="T341" i="5"/>
  <c r="R341" i="5"/>
  <c r="P341" i="5"/>
  <c r="BI340" i="5"/>
  <c r="BH340" i="5"/>
  <c r="BG340" i="5"/>
  <c r="BF340" i="5"/>
  <c r="T340" i="5"/>
  <c r="R340" i="5"/>
  <c r="P340" i="5"/>
  <c r="BI337" i="5"/>
  <c r="BH337" i="5"/>
  <c r="BG337" i="5"/>
  <c r="BF337" i="5"/>
  <c r="T337" i="5"/>
  <c r="R337" i="5"/>
  <c r="P337" i="5"/>
  <c r="BI318" i="5"/>
  <c r="BH318" i="5"/>
  <c r="BG318" i="5"/>
  <c r="BF318" i="5"/>
  <c r="T318" i="5"/>
  <c r="R318" i="5"/>
  <c r="P318" i="5"/>
  <c r="BI315" i="5"/>
  <c r="BH315" i="5"/>
  <c r="BG315" i="5"/>
  <c r="BF315" i="5"/>
  <c r="T315" i="5"/>
  <c r="R315" i="5"/>
  <c r="P315" i="5"/>
  <c r="BI304" i="5"/>
  <c r="BH304" i="5"/>
  <c r="BG304" i="5"/>
  <c r="BF304" i="5"/>
  <c r="T304" i="5"/>
  <c r="R304" i="5"/>
  <c r="P304" i="5"/>
  <c r="BI290" i="5"/>
  <c r="BH290" i="5"/>
  <c r="BG290" i="5"/>
  <c r="BF290" i="5"/>
  <c r="T290" i="5"/>
  <c r="R290" i="5"/>
  <c r="P290" i="5"/>
  <c r="BI285" i="5"/>
  <c r="BH285" i="5"/>
  <c r="BG285" i="5"/>
  <c r="BF285" i="5"/>
  <c r="T285" i="5"/>
  <c r="R285" i="5"/>
  <c r="P285" i="5"/>
  <c r="BI283" i="5"/>
  <c r="BH283" i="5"/>
  <c r="BG283" i="5"/>
  <c r="BF283" i="5"/>
  <c r="T283" i="5"/>
  <c r="R283" i="5"/>
  <c r="P283" i="5"/>
  <c r="BI276" i="5"/>
  <c r="BH276" i="5"/>
  <c r="BG276" i="5"/>
  <c r="BF276" i="5"/>
  <c r="T276" i="5"/>
  <c r="R276" i="5"/>
  <c r="P276" i="5"/>
  <c r="BI269" i="5"/>
  <c r="BH269" i="5"/>
  <c r="BG269" i="5"/>
  <c r="BF269" i="5"/>
  <c r="T269" i="5"/>
  <c r="R269" i="5"/>
  <c r="P269" i="5"/>
  <c r="BI262" i="5"/>
  <c r="BH262" i="5"/>
  <c r="BG262" i="5"/>
  <c r="BF262" i="5"/>
  <c r="T262" i="5"/>
  <c r="R262" i="5"/>
  <c r="P262" i="5"/>
  <c r="BI261" i="5"/>
  <c r="BH261" i="5"/>
  <c r="BG261" i="5"/>
  <c r="BF261" i="5"/>
  <c r="T261" i="5"/>
  <c r="R261" i="5"/>
  <c r="P261" i="5"/>
  <c r="BI246" i="5"/>
  <c r="BH246" i="5"/>
  <c r="BG246" i="5"/>
  <c r="BF246" i="5"/>
  <c r="T246" i="5"/>
  <c r="R246" i="5"/>
  <c r="P246" i="5"/>
  <c r="BI231" i="5"/>
  <c r="BH231" i="5"/>
  <c r="BG231" i="5"/>
  <c r="BF231" i="5"/>
  <c r="T231" i="5"/>
  <c r="R231" i="5"/>
  <c r="P231" i="5"/>
  <c r="BI229" i="5"/>
  <c r="BH229" i="5"/>
  <c r="BG229" i="5"/>
  <c r="BF229" i="5"/>
  <c r="T229" i="5"/>
  <c r="R229" i="5"/>
  <c r="P229" i="5"/>
  <c r="BI228" i="5"/>
  <c r="BH228" i="5"/>
  <c r="BG228" i="5"/>
  <c r="BF228" i="5"/>
  <c r="T228" i="5"/>
  <c r="R228" i="5"/>
  <c r="P228" i="5"/>
  <c r="BI226" i="5"/>
  <c r="BH226" i="5"/>
  <c r="BG226" i="5"/>
  <c r="BF226" i="5"/>
  <c r="T226" i="5"/>
  <c r="R226" i="5"/>
  <c r="P226" i="5"/>
  <c r="BI222" i="5"/>
  <c r="BH222" i="5"/>
  <c r="BG222" i="5"/>
  <c r="BF222" i="5"/>
  <c r="T222" i="5"/>
  <c r="R222" i="5"/>
  <c r="P222" i="5"/>
  <c r="BI217" i="5"/>
  <c r="BH217" i="5"/>
  <c r="BG217" i="5"/>
  <c r="BF217" i="5"/>
  <c r="T217" i="5"/>
  <c r="R217" i="5"/>
  <c r="P217" i="5"/>
  <c r="BI212" i="5"/>
  <c r="BH212" i="5"/>
  <c r="BG212" i="5"/>
  <c r="BF212" i="5"/>
  <c r="T212" i="5"/>
  <c r="R212" i="5"/>
  <c r="P212" i="5"/>
  <c r="BI204" i="5"/>
  <c r="BH204" i="5"/>
  <c r="BG204" i="5"/>
  <c r="BF204" i="5"/>
  <c r="T204" i="5"/>
  <c r="R204" i="5"/>
  <c r="P204" i="5"/>
  <c r="BI200" i="5"/>
  <c r="BH200" i="5"/>
  <c r="BG200" i="5"/>
  <c r="BF200" i="5"/>
  <c r="T200" i="5"/>
  <c r="R200" i="5"/>
  <c r="P200" i="5"/>
  <c r="BI198" i="5"/>
  <c r="BH198" i="5"/>
  <c r="BG198" i="5"/>
  <c r="BF198" i="5"/>
  <c r="T198" i="5"/>
  <c r="R198" i="5"/>
  <c r="P198" i="5"/>
  <c r="BI196" i="5"/>
  <c r="BH196" i="5"/>
  <c r="BG196" i="5"/>
  <c r="BF196" i="5"/>
  <c r="T196" i="5"/>
  <c r="R196" i="5"/>
  <c r="P196" i="5"/>
  <c r="BI194" i="5"/>
  <c r="BH194" i="5"/>
  <c r="BG194" i="5"/>
  <c r="BF194" i="5"/>
  <c r="T194" i="5"/>
  <c r="R194" i="5"/>
  <c r="P194" i="5"/>
  <c r="BI189" i="5"/>
  <c r="BH189" i="5"/>
  <c r="BG189" i="5"/>
  <c r="BF189" i="5"/>
  <c r="T189" i="5"/>
  <c r="R189" i="5"/>
  <c r="P189" i="5"/>
  <c r="BI185" i="5"/>
  <c r="BH185" i="5"/>
  <c r="BG185" i="5"/>
  <c r="BF185" i="5"/>
  <c r="T185" i="5"/>
  <c r="R185" i="5"/>
  <c r="P185" i="5"/>
  <c r="BI183" i="5"/>
  <c r="BH183" i="5"/>
  <c r="BG183" i="5"/>
  <c r="BF183" i="5"/>
  <c r="T183" i="5"/>
  <c r="R183" i="5"/>
  <c r="P183" i="5"/>
  <c r="BI178" i="5"/>
  <c r="BH178" i="5"/>
  <c r="BG178" i="5"/>
  <c r="BF178" i="5"/>
  <c r="T178" i="5"/>
  <c r="R178" i="5"/>
  <c r="P178" i="5"/>
  <c r="BI156" i="5"/>
  <c r="BH156" i="5"/>
  <c r="BG156" i="5"/>
  <c r="BF156" i="5"/>
  <c r="T156" i="5"/>
  <c r="R156" i="5"/>
  <c r="P156" i="5"/>
  <c r="BI154" i="5"/>
  <c r="BH154" i="5"/>
  <c r="BG154" i="5"/>
  <c r="BF154" i="5"/>
  <c r="T154" i="5"/>
  <c r="R154" i="5"/>
  <c r="P154" i="5"/>
  <c r="J148" i="5"/>
  <c r="J147" i="5"/>
  <c r="F147" i="5"/>
  <c r="F145" i="5"/>
  <c r="E143" i="5"/>
  <c r="J94" i="5"/>
  <c r="J93" i="5"/>
  <c r="F93" i="5"/>
  <c r="F91" i="5"/>
  <c r="E89" i="5"/>
  <c r="E20" i="5"/>
  <c r="F148" i="5" s="1"/>
  <c r="J19" i="5"/>
  <c r="J14" i="5"/>
  <c r="J145" i="5"/>
  <c r="E7" i="5"/>
  <c r="E85" i="5" s="1"/>
  <c r="J39" i="4"/>
  <c r="J38" i="4"/>
  <c r="AY98" i="1"/>
  <c r="J37" i="4"/>
  <c r="AX98" i="1"/>
  <c r="BI125" i="4"/>
  <c r="F39" i="4" s="1"/>
  <c r="BH125" i="4"/>
  <c r="F38" i="4" s="1"/>
  <c r="BC98" i="1" s="1"/>
  <c r="BG125" i="4"/>
  <c r="F37" i="4" s="1"/>
  <c r="BF125" i="4"/>
  <c r="F36" i="4" s="1"/>
  <c r="T125" i="4"/>
  <c r="T124" i="4"/>
  <c r="T123" i="4"/>
  <c r="T122" i="4"/>
  <c r="R125" i="4"/>
  <c r="R124" i="4"/>
  <c r="R123" i="4"/>
  <c r="R122" i="4" s="1"/>
  <c r="P125" i="4"/>
  <c r="P124" i="4"/>
  <c r="P123" i="4" s="1"/>
  <c r="P122" i="4" s="1"/>
  <c r="AU98" i="1" s="1"/>
  <c r="J119" i="4"/>
  <c r="J118" i="4"/>
  <c r="F118" i="4"/>
  <c r="F116" i="4"/>
  <c r="E114" i="4"/>
  <c r="J94" i="4"/>
  <c r="J93" i="4"/>
  <c r="F93" i="4"/>
  <c r="F91" i="4"/>
  <c r="E89" i="4"/>
  <c r="J20" i="4"/>
  <c r="E20" i="4"/>
  <c r="F94" i="4" s="1"/>
  <c r="J19" i="4"/>
  <c r="J14" i="4"/>
  <c r="J116" i="4" s="1"/>
  <c r="E7" i="4"/>
  <c r="E85" i="4" s="1"/>
  <c r="J39" i="3"/>
  <c r="J38" i="3"/>
  <c r="AY97" i="1"/>
  <c r="J37" i="3"/>
  <c r="AX97" i="1"/>
  <c r="BI267" i="3"/>
  <c r="BH267" i="3"/>
  <c r="BG267" i="3"/>
  <c r="BF267" i="3"/>
  <c r="T267" i="3"/>
  <c r="T266" i="3"/>
  <c r="R267" i="3"/>
  <c r="R266" i="3" s="1"/>
  <c r="P267" i="3"/>
  <c r="P266" i="3"/>
  <c r="BI265" i="3"/>
  <c r="BH265" i="3"/>
  <c r="BG265" i="3"/>
  <c r="BF265" i="3"/>
  <c r="T265" i="3"/>
  <c r="T264" i="3" s="1"/>
  <c r="R265" i="3"/>
  <c r="R264" i="3"/>
  <c r="P265" i="3"/>
  <c r="P264" i="3"/>
  <c r="BI263" i="3"/>
  <c r="BH263" i="3"/>
  <c r="BG263" i="3"/>
  <c r="BF263" i="3"/>
  <c r="T263" i="3"/>
  <c r="T262" i="3"/>
  <c r="R263" i="3"/>
  <c r="R262" i="3" s="1"/>
  <c r="P263" i="3"/>
  <c r="P262" i="3"/>
  <c r="BI261" i="3"/>
  <c r="BH261" i="3"/>
  <c r="BG261" i="3"/>
  <c r="BF261" i="3"/>
  <c r="T261" i="3"/>
  <c r="T260" i="3" s="1"/>
  <c r="R261" i="3"/>
  <c r="R260" i="3" s="1"/>
  <c r="P261" i="3"/>
  <c r="P260" i="3"/>
  <c r="BI258" i="3"/>
  <c r="BH258" i="3"/>
  <c r="BG258" i="3"/>
  <c r="BF258" i="3"/>
  <c r="T258" i="3"/>
  <c r="R258" i="3"/>
  <c r="P258" i="3"/>
  <c r="BI257" i="3"/>
  <c r="BH257" i="3"/>
  <c r="BG257" i="3"/>
  <c r="BF257" i="3"/>
  <c r="T257" i="3"/>
  <c r="R257" i="3"/>
  <c r="P257" i="3"/>
  <c r="BI256" i="3"/>
  <c r="BH256" i="3"/>
  <c r="BG256" i="3"/>
  <c r="BF256" i="3"/>
  <c r="T256" i="3"/>
  <c r="R256" i="3"/>
  <c r="P256" i="3"/>
  <c r="BI255" i="3"/>
  <c r="BH255" i="3"/>
  <c r="BG255" i="3"/>
  <c r="BF255" i="3"/>
  <c r="T255" i="3"/>
  <c r="R255" i="3"/>
  <c r="P255" i="3"/>
  <c r="BI254" i="3"/>
  <c r="BH254" i="3"/>
  <c r="BG254" i="3"/>
  <c r="BF254" i="3"/>
  <c r="T254" i="3"/>
  <c r="R254" i="3"/>
  <c r="P254" i="3"/>
  <c r="BI253" i="3"/>
  <c r="BH253" i="3"/>
  <c r="BG253" i="3"/>
  <c r="BF253" i="3"/>
  <c r="T253" i="3"/>
  <c r="R253" i="3"/>
  <c r="P253" i="3"/>
  <c r="BI251" i="3"/>
  <c r="BH251" i="3"/>
  <c r="BG251" i="3"/>
  <c r="BF251" i="3"/>
  <c r="T251" i="3"/>
  <c r="R251" i="3"/>
  <c r="P251" i="3"/>
  <c r="BI250" i="3"/>
  <c r="BH250" i="3"/>
  <c r="BG250" i="3"/>
  <c r="BF250" i="3"/>
  <c r="T250" i="3"/>
  <c r="R250" i="3"/>
  <c r="P250" i="3"/>
  <c r="BI249" i="3"/>
  <c r="BH249" i="3"/>
  <c r="BG249" i="3"/>
  <c r="BF249" i="3"/>
  <c r="T249" i="3"/>
  <c r="R249" i="3"/>
  <c r="P249" i="3"/>
  <c r="BI248" i="3"/>
  <c r="BH248" i="3"/>
  <c r="BG248" i="3"/>
  <c r="BF248" i="3"/>
  <c r="T248" i="3"/>
  <c r="R248" i="3"/>
  <c r="P248" i="3"/>
  <c r="BI241" i="3"/>
  <c r="BH241" i="3"/>
  <c r="BG241" i="3"/>
  <c r="BF241" i="3"/>
  <c r="T241" i="3"/>
  <c r="R241" i="3"/>
  <c r="P241" i="3"/>
  <c r="BI234" i="3"/>
  <c r="BH234" i="3"/>
  <c r="BG234" i="3"/>
  <c r="BF234" i="3"/>
  <c r="T234" i="3"/>
  <c r="R234" i="3"/>
  <c r="P234" i="3"/>
  <c r="BI228" i="3"/>
  <c r="BH228" i="3"/>
  <c r="BG228" i="3"/>
  <c r="BF228" i="3"/>
  <c r="T228" i="3"/>
  <c r="R228" i="3"/>
  <c r="P228" i="3"/>
  <c r="BI226" i="3"/>
  <c r="BH226" i="3"/>
  <c r="BG226" i="3"/>
  <c r="BF226" i="3"/>
  <c r="T226" i="3"/>
  <c r="R226" i="3"/>
  <c r="P226" i="3"/>
  <c r="BI224" i="3"/>
  <c r="BH224" i="3"/>
  <c r="BG224" i="3"/>
  <c r="BF224" i="3"/>
  <c r="T224" i="3"/>
  <c r="R224" i="3"/>
  <c r="P224" i="3"/>
  <c r="BI222" i="3"/>
  <c r="BH222" i="3"/>
  <c r="BG222" i="3"/>
  <c r="BF222" i="3"/>
  <c r="T222" i="3"/>
  <c r="R222" i="3"/>
  <c r="P222" i="3"/>
  <c r="BI220" i="3"/>
  <c r="BH220" i="3"/>
  <c r="BG220" i="3"/>
  <c r="BF220" i="3"/>
  <c r="T220" i="3"/>
  <c r="R220" i="3"/>
  <c r="P220" i="3"/>
  <c r="BI217" i="3"/>
  <c r="BH217" i="3"/>
  <c r="BG217" i="3"/>
  <c r="BF217" i="3"/>
  <c r="T217" i="3"/>
  <c r="T216" i="3" s="1"/>
  <c r="R217" i="3"/>
  <c r="R216" i="3"/>
  <c r="P217" i="3"/>
  <c r="P216" i="3" s="1"/>
  <c r="BI214" i="3"/>
  <c r="BH214" i="3"/>
  <c r="BG214" i="3"/>
  <c r="BF214" i="3"/>
  <c r="T214" i="3"/>
  <c r="R214" i="3"/>
  <c r="P214" i="3"/>
  <c r="BI212" i="3"/>
  <c r="BH212" i="3"/>
  <c r="BG212" i="3"/>
  <c r="BF212" i="3"/>
  <c r="T212" i="3"/>
  <c r="R212" i="3"/>
  <c r="P212" i="3"/>
  <c r="BI209" i="3"/>
  <c r="BH209" i="3"/>
  <c r="BG209" i="3"/>
  <c r="BF209" i="3"/>
  <c r="T209" i="3"/>
  <c r="R209" i="3"/>
  <c r="P209" i="3"/>
  <c r="BI207" i="3"/>
  <c r="BH207" i="3"/>
  <c r="BG207" i="3"/>
  <c r="BF207" i="3"/>
  <c r="T207" i="3"/>
  <c r="R207" i="3"/>
  <c r="P207" i="3"/>
  <c r="BI204" i="3"/>
  <c r="BH204" i="3"/>
  <c r="BG204" i="3"/>
  <c r="BF204" i="3"/>
  <c r="T204" i="3"/>
  <c r="R204" i="3"/>
  <c r="P204" i="3"/>
  <c r="BI202" i="3"/>
  <c r="BH202" i="3"/>
  <c r="BG202" i="3"/>
  <c r="BF202" i="3"/>
  <c r="T202" i="3"/>
  <c r="R202" i="3"/>
  <c r="P202" i="3"/>
  <c r="BI199" i="3"/>
  <c r="BH199" i="3"/>
  <c r="BG199" i="3"/>
  <c r="BF199" i="3"/>
  <c r="T199" i="3"/>
  <c r="R199" i="3"/>
  <c r="P199" i="3"/>
  <c r="BI197" i="3"/>
  <c r="BH197" i="3"/>
  <c r="BG197" i="3"/>
  <c r="BF197" i="3"/>
  <c r="T197" i="3"/>
  <c r="R197" i="3"/>
  <c r="P197" i="3"/>
  <c r="BI195" i="3"/>
  <c r="BH195" i="3"/>
  <c r="BG195" i="3"/>
  <c r="BF195" i="3"/>
  <c r="T195" i="3"/>
  <c r="R195" i="3"/>
  <c r="P195" i="3"/>
  <c r="BI193" i="3"/>
  <c r="BH193" i="3"/>
  <c r="BG193" i="3"/>
  <c r="BF193" i="3"/>
  <c r="T193" i="3"/>
  <c r="R193" i="3"/>
  <c r="P193" i="3"/>
  <c r="BI191" i="3"/>
  <c r="BH191" i="3"/>
  <c r="BG191" i="3"/>
  <c r="BF191" i="3"/>
  <c r="T191" i="3"/>
  <c r="R191" i="3"/>
  <c r="P191" i="3"/>
  <c r="BI189" i="3"/>
  <c r="BH189" i="3"/>
  <c r="BG189" i="3"/>
  <c r="BF189" i="3"/>
  <c r="T189" i="3"/>
  <c r="R189" i="3"/>
  <c r="P189" i="3"/>
  <c r="BI188" i="3"/>
  <c r="BH188" i="3"/>
  <c r="BG188" i="3"/>
  <c r="BF188" i="3"/>
  <c r="T188" i="3"/>
  <c r="R188" i="3"/>
  <c r="P188" i="3"/>
  <c r="BI187" i="3"/>
  <c r="BH187" i="3"/>
  <c r="BG187" i="3"/>
  <c r="BF187" i="3"/>
  <c r="T187" i="3"/>
  <c r="R187" i="3"/>
  <c r="P187" i="3"/>
  <c r="BI185" i="3"/>
  <c r="BH185" i="3"/>
  <c r="BG185" i="3"/>
  <c r="BF185" i="3"/>
  <c r="T185" i="3"/>
  <c r="R185" i="3"/>
  <c r="P185" i="3"/>
  <c r="BI178" i="3"/>
  <c r="BH178" i="3"/>
  <c r="BG178" i="3"/>
  <c r="BF178" i="3"/>
  <c r="T178" i="3"/>
  <c r="R178" i="3"/>
  <c r="P178" i="3"/>
  <c r="BI176" i="3"/>
  <c r="BH176" i="3"/>
  <c r="BG176" i="3"/>
  <c r="BF176" i="3"/>
  <c r="T176" i="3"/>
  <c r="R176" i="3"/>
  <c r="P176" i="3"/>
  <c r="BI174" i="3"/>
  <c r="BH174" i="3"/>
  <c r="BG174" i="3"/>
  <c r="BF174" i="3"/>
  <c r="T174" i="3"/>
  <c r="R174" i="3"/>
  <c r="P174" i="3"/>
  <c r="BI172" i="3"/>
  <c r="BH172" i="3"/>
  <c r="BG172" i="3"/>
  <c r="BF172" i="3"/>
  <c r="T172" i="3"/>
  <c r="R172" i="3"/>
  <c r="P172" i="3"/>
  <c r="BI169" i="3"/>
  <c r="BH169" i="3"/>
  <c r="BG169" i="3"/>
  <c r="BF169" i="3"/>
  <c r="T169" i="3"/>
  <c r="R169" i="3"/>
  <c r="P169" i="3"/>
  <c r="BI164" i="3"/>
  <c r="BH164" i="3"/>
  <c r="BG164" i="3"/>
  <c r="BF164" i="3"/>
  <c r="T164" i="3"/>
  <c r="R164" i="3"/>
  <c r="P164" i="3"/>
  <c r="BI160" i="3"/>
  <c r="BH160" i="3"/>
  <c r="BG160" i="3"/>
  <c r="BF160" i="3"/>
  <c r="T160" i="3"/>
  <c r="R160" i="3"/>
  <c r="P160" i="3"/>
  <c r="BI156" i="3"/>
  <c r="BH156" i="3"/>
  <c r="BG156" i="3"/>
  <c r="BF156" i="3"/>
  <c r="T156" i="3"/>
  <c r="R156" i="3"/>
  <c r="P156" i="3"/>
  <c r="BI153" i="3"/>
  <c r="BH153" i="3"/>
  <c r="BG153" i="3"/>
  <c r="BF153" i="3"/>
  <c r="T153" i="3"/>
  <c r="R153" i="3"/>
  <c r="P153" i="3"/>
  <c r="BI151" i="3"/>
  <c r="BH151" i="3"/>
  <c r="BG151" i="3"/>
  <c r="BF151" i="3"/>
  <c r="T151" i="3"/>
  <c r="R151" i="3"/>
  <c r="P151" i="3"/>
  <c r="BI149" i="3"/>
  <c r="BH149" i="3"/>
  <c r="BG149" i="3"/>
  <c r="BF149" i="3"/>
  <c r="T149" i="3"/>
  <c r="R149" i="3"/>
  <c r="P149" i="3"/>
  <c r="BI148" i="3"/>
  <c r="BH148" i="3"/>
  <c r="BG148" i="3"/>
  <c r="BF148" i="3"/>
  <c r="T148" i="3"/>
  <c r="R148" i="3"/>
  <c r="P148" i="3"/>
  <c r="BI143" i="3"/>
  <c r="BH143" i="3"/>
  <c r="BG143" i="3"/>
  <c r="BF143" i="3"/>
  <c r="T143" i="3"/>
  <c r="R143" i="3"/>
  <c r="P143" i="3"/>
  <c r="BI138" i="3"/>
  <c r="BH138" i="3"/>
  <c r="BG138" i="3"/>
  <c r="BF138" i="3"/>
  <c r="T138" i="3"/>
  <c r="R138" i="3"/>
  <c r="P138" i="3"/>
  <c r="J132" i="3"/>
  <c r="J131" i="3"/>
  <c r="F131" i="3"/>
  <c r="F129" i="3"/>
  <c r="E127" i="3"/>
  <c r="J94" i="3"/>
  <c r="J93" i="3"/>
  <c r="F93" i="3"/>
  <c r="F91" i="3"/>
  <c r="E89" i="3"/>
  <c r="J20" i="3"/>
  <c r="E20" i="3"/>
  <c r="F94" i="3" s="1"/>
  <c r="J19" i="3"/>
  <c r="J14" i="3"/>
  <c r="J91" i="3"/>
  <c r="E7" i="3"/>
  <c r="E85" i="3" s="1"/>
  <c r="J37" i="2"/>
  <c r="J36" i="2"/>
  <c r="AY95" i="1" s="1"/>
  <c r="J35" i="2"/>
  <c r="AX95" i="1" s="1"/>
  <c r="BI231" i="2"/>
  <c r="BH231" i="2"/>
  <c r="BG231" i="2"/>
  <c r="BF231" i="2"/>
  <c r="T231" i="2"/>
  <c r="T230" i="2" s="1"/>
  <c r="R231" i="2"/>
  <c r="R230" i="2" s="1"/>
  <c r="P231" i="2"/>
  <c r="P230" i="2" s="1"/>
  <c r="BI229" i="2"/>
  <c r="BH229" i="2"/>
  <c r="BG229" i="2"/>
  <c r="BF229" i="2"/>
  <c r="T229" i="2"/>
  <c r="T228" i="2"/>
  <c r="R229" i="2"/>
  <c r="R228" i="2"/>
  <c r="P229" i="2"/>
  <c r="P228" i="2" s="1"/>
  <c r="BI227" i="2"/>
  <c r="BH227" i="2"/>
  <c r="BG227" i="2"/>
  <c r="BF227" i="2"/>
  <c r="T227" i="2"/>
  <c r="T226" i="2" s="1"/>
  <c r="T223" i="2" s="1"/>
  <c r="R227" i="2"/>
  <c r="R226" i="2"/>
  <c r="P227" i="2"/>
  <c r="P226" i="2" s="1"/>
  <c r="BI225" i="2"/>
  <c r="BH225" i="2"/>
  <c r="BG225" i="2"/>
  <c r="BF225" i="2"/>
  <c r="T225" i="2"/>
  <c r="T224" i="2"/>
  <c r="R225" i="2"/>
  <c r="R224" i="2"/>
  <c r="R223" i="2" s="1"/>
  <c r="P225" i="2"/>
  <c r="P224" i="2" s="1"/>
  <c r="BI218" i="2"/>
  <c r="BH218" i="2"/>
  <c r="BG218" i="2"/>
  <c r="BF218" i="2"/>
  <c r="T218" i="2"/>
  <c r="T217" i="2"/>
  <c r="T216" i="2"/>
  <c r="R218" i="2"/>
  <c r="R217" i="2" s="1"/>
  <c r="R216" i="2" s="1"/>
  <c r="P218" i="2"/>
  <c r="P217" i="2" s="1"/>
  <c r="P216" i="2" s="1"/>
  <c r="BI215" i="2"/>
  <c r="BH215" i="2"/>
  <c r="BG215" i="2"/>
  <c r="BF215" i="2"/>
  <c r="T215" i="2"/>
  <c r="T214" i="2" s="1"/>
  <c r="R215" i="2"/>
  <c r="R214" i="2" s="1"/>
  <c r="P215" i="2"/>
  <c r="P214" i="2" s="1"/>
  <c r="BI211" i="2"/>
  <c r="BH211" i="2"/>
  <c r="BG211" i="2"/>
  <c r="BF211" i="2"/>
  <c r="T211" i="2"/>
  <c r="R211" i="2"/>
  <c r="P211" i="2"/>
  <c r="BI209" i="2"/>
  <c r="BH209" i="2"/>
  <c r="BG209" i="2"/>
  <c r="BF209" i="2"/>
  <c r="T209" i="2"/>
  <c r="R209" i="2"/>
  <c r="P209" i="2"/>
  <c r="BI207" i="2"/>
  <c r="BH207" i="2"/>
  <c r="BG207" i="2"/>
  <c r="BF207" i="2"/>
  <c r="T207" i="2"/>
  <c r="R207" i="2"/>
  <c r="P207" i="2"/>
  <c r="BI205" i="2"/>
  <c r="BH205" i="2"/>
  <c r="BG205" i="2"/>
  <c r="BF205" i="2"/>
  <c r="T205" i="2"/>
  <c r="R205" i="2"/>
  <c r="P205" i="2"/>
  <c r="BI203" i="2"/>
  <c r="BH203" i="2"/>
  <c r="BG203" i="2"/>
  <c r="BF203" i="2"/>
  <c r="T203" i="2"/>
  <c r="R203" i="2"/>
  <c r="P203" i="2"/>
  <c r="BI201" i="2"/>
  <c r="BH201" i="2"/>
  <c r="BG201" i="2"/>
  <c r="BF201" i="2"/>
  <c r="T201" i="2"/>
  <c r="R201" i="2"/>
  <c r="P201" i="2"/>
  <c r="BI199" i="2"/>
  <c r="BH199" i="2"/>
  <c r="BG199" i="2"/>
  <c r="BF199" i="2"/>
  <c r="T199" i="2"/>
  <c r="R199" i="2"/>
  <c r="P199" i="2"/>
  <c r="BI197" i="2"/>
  <c r="BH197" i="2"/>
  <c r="BG197" i="2"/>
  <c r="BF197" i="2"/>
  <c r="T197" i="2"/>
  <c r="R197" i="2"/>
  <c r="P197" i="2"/>
  <c r="BI196" i="2"/>
  <c r="BH196" i="2"/>
  <c r="BG196" i="2"/>
  <c r="BF196" i="2"/>
  <c r="T196" i="2"/>
  <c r="R196" i="2"/>
  <c r="P196" i="2"/>
  <c r="BI195" i="2"/>
  <c r="BH195" i="2"/>
  <c r="BG195" i="2"/>
  <c r="BF195" i="2"/>
  <c r="T195" i="2"/>
  <c r="R195" i="2"/>
  <c r="P195" i="2"/>
  <c r="BI193" i="2"/>
  <c r="BH193" i="2"/>
  <c r="BG193" i="2"/>
  <c r="BF193" i="2"/>
  <c r="T193" i="2"/>
  <c r="R193" i="2"/>
  <c r="P193" i="2"/>
  <c r="BI192" i="2"/>
  <c r="BH192" i="2"/>
  <c r="BG192" i="2"/>
  <c r="BF192" i="2"/>
  <c r="T192" i="2"/>
  <c r="R192" i="2"/>
  <c r="P192" i="2"/>
  <c r="BI190" i="2"/>
  <c r="BH190" i="2"/>
  <c r="BG190" i="2"/>
  <c r="BF190" i="2"/>
  <c r="T190" i="2"/>
  <c r="R190" i="2"/>
  <c r="P190" i="2"/>
  <c r="BI189" i="2"/>
  <c r="BH189" i="2"/>
  <c r="BG189" i="2"/>
  <c r="BF189" i="2"/>
  <c r="T189" i="2"/>
  <c r="R189" i="2"/>
  <c r="P189" i="2"/>
  <c r="BI188" i="2"/>
  <c r="BH188" i="2"/>
  <c r="BG188" i="2"/>
  <c r="BF188" i="2"/>
  <c r="T188" i="2"/>
  <c r="R188" i="2"/>
  <c r="P188" i="2"/>
  <c r="BI187" i="2"/>
  <c r="BH187" i="2"/>
  <c r="BG187" i="2"/>
  <c r="BF187" i="2"/>
  <c r="T187" i="2"/>
  <c r="R187" i="2"/>
  <c r="P187" i="2"/>
  <c r="BI185" i="2"/>
  <c r="BH185" i="2"/>
  <c r="BG185" i="2"/>
  <c r="BF185" i="2"/>
  <c r="T185" i="2"/>
  <c r="R185" i="2"/>
  <c r="P185" i="2"/>
  <c r="BI183" i="2"/>
  <c r="BH183" i="2"/>
  <c r="BG183" i="2"/>
  <c r="BF183" i="2"/>
  <c r="T183" i="2"/>
  <c r="R183" i="2"/>
  <c r="P183" i="2"/>
  <c r="BI178" i="2"/>
  <c r="BH178" i="2"/>
  <c r="BG178" i="2"/>
  <c r="BF178" i="2"/>
  <c r="T178" i="2"/>
  <c r="R178" i="2"/>
  <c r="P178" i="2"/>
  <c r="BI176" i="2"/>
  <c r="BH176" i="2"/>
  <c r="BG176" i="2"/>
  <c r="BF176" i="2"/>
  <c r="T176" i="2"/>
  <c r="R176" i="2"/>
  <c r="P176" i="2"/>
  <c r="BI174" i="2"/>
  <c r="BH174" i="2"/>
  <c r="BG174" i="2"/>
  <c r="BF174" i="2"/>
  <c r="T174" i="2"/>
  <c r="T173" i="2" s="1"/>
  <c r="R174" i="2"/>
  <c r="R173" i="2"/>
  <c r="P174" i="2"/>
  <c r="P173" i="2"/>
  <c r="BI172" i="2"/>
  <c r="BH172" i="2"/>
  <c r="BG172" i="2"/>
  <c r="BF172" i="2"/>
  <c r="T172" i="2"/>
  <c r="R172" i="2"/>
  <c r="P172" i="2"/>
  <c r="BI170" i="2"/>
  <c r="BH170" i="2"/>
  <c r="BG170" i="2"/>
  <c r="BF170" i="2"/>
  <c r="T170" i="2"/>
  <c r="R170" i="2"/>
  <c r="P170" i="2"/>
  <c r="BI168" i="2"/>
  <c r="BH168" i="2"/>
  <c r="BG168" i="2"/>
  <c r="BF168" i="2"/>
  <c r="T168" i="2"/>
  <c r="R168" i="2"/>
  <c r="P168" i="2"/>
  <c r="BI166" i="2"/>
  <c r="BH166" i="2"/>
  <c r="BG166" i="2"/>
  <c r="BF166" i="2"/>
  <c r="T166" i="2"/>
  <c r="R166" i="2"/>
  <c r="P166" i="2"/>
  <c r="BI164" i="2"/>
  <c r="BH164" i="2"/>
  <c r="BG164" i="2"/>
  <c r="BF164" i="2"/>
  <c r="T164" i="2"/>
  <c r="R164" i="2"/>
  <c r="P164" i="2"/>
  <c r="BI162" i="2"/>
  <c r="BH162" i="2"/>
  <c r="BG162" i="2"/>
  <c r="BF162" i="2"/>
  <c r="T162" i="2"/>
  <c r="R162" i="2"/>
  <c r="P162" i="2"/>
  <c r="BI160" i="2"/>
  <c r="BH160" i="2"/>
  <c r="BG160" i="2"/>
  <c r="BF160" i="2"/>
  <c r="T160" i="2"/>
  <c r="R160" i="2"/>
  <c r="P160" i="2"/>
  <c r="BI158" i="2"/>
  <c r="BH158" i="2"/>
  <c r="BG158" i="2"/>
  <c r="BF158" i="2"/>
  <c r="T158" i="2"/>
  <c r="R158" i="2"/>
  <c r="P158" i="2"/>
  <c r="BI156" i="2"/>
  <c r="BH156" i="2"/>
  <c r="BG156" i="2"/>
  <c r="BF156" i="2"/>
  <c r="T156" i="2"/>
  <c r="R156" i="2"/>
  <c r="P156" i="2"/>
  <c r="BI155" i="2"/>
  <c r="BH155" i="2"/>
  <c r="BG155" i="2"/>
  <c r="BF155" i="2"/>
  <c r="T155" i="2"/>
  <c r="R155" i="2"/>
  <c r="P155" i="2"/>
  <c r="BI154" i="2"/>
  <c r="BH154" i="2"/>
  <c r="BG154" i="2"/>
  <c r="BF154" i="2"/>
  <c r="T154" i="2"/>
  <c r="R154" i="2"/>
  <c r="P154" i="2"/>
  <c r="BI153" i="2"/>
  <c r="BH153" i="2"/>
  <c r="BG153" i="2"/>
  <c r="BF153" i="2"/>
  <c r="T153" i="2"/>
  <c r="R153" i="2"/>
  <c r="P153" i="2"/>
  <c r="BI152" i="2"/>
  <c r="BH152" i="2"/>
  <c r="BG152" i="2"/>
  <c r="BF152" i="2"/>
  <c r="T152" i="2"/>
  <c r="R152" i="2"/>
  <c r="P152" i="2"/>
  <c r="BI150" i="2"/>
  <c r="BH150" i="2"/>
  <c r="BG150" i="2"/>
  <c r="BF150" i="2"/>
  <c r="T150" i="2"/>
  <c r="R150" i="2"/>
  <c r="P150" i="2"/>
  <c r="BI148" i="2"/>
  <c r="BH148" i="2"/>
  <c r="BG148" i="2"/>
  <c r="BF148" i="2"/>
  <c r="T148" i="2"/>
  <c r="R148" i="2"/>
  <c r="P148" i="2"/>
  <c r="BI144" i="2"/>
  <c r="BH144" i="2"/>
  <c r="BG144" i="2"/>
  <c r="BF144" i="2"/>
  <c r="T144" i="2"/>
  <c r="R144" i="2"/>
  <c r="P144" i="2"/>
  <c r="BI139" i="2"/>
  <c r="BH139" i="2"/>
  <c r="BG139" i="2"/>
  <c r="BF139" i="2"/>
  <c r="T139" i="2"/>
  <c r="R139" i="2"/>
  <c r="P139" i="2"/>
  <c r="BI135" i="2"/>
  <c r="BH135" i="2"/>
  <c r="BG135" i="2"/>
  <c r="BF135" i="2"/>
  <c r="T135" i="2"/>
  <c r="R135" i="2"/>
  <c r="P135" i="2"/>
  <c r="BI134" i="2"/>
  <c r="BH134" i="2"/>
  <c r="BG134" i="2"/>
  <c r="BF134" i="2"/>
  <c r="T134" i="2"/>
  <c r="R134" i="2"/>
  <c r="P134" i="2"/>
  <c r="BI133" i="2"/>
  <c r="BH133" i="2"/>
  <c r="BG133" i="2"/>
  <c r="BF133" i="2"/>
  <c r="T133" i="2"/>
  <c r="R133" i="2"/>
  <c r="P133" i="2"/>
  <c r="BI132" i="2"/>
  <c r="BH132" i="2"/>
  <c r="BG132" i="2"/>
  <c r="BF132" i="2"/>
  <c r="T132" i="2"/>
  <c r="R132" i="2"/>
  <c r="P132" i="2"/>
  <c r="J126" i="2"/>
  <c r="J125" i="2"/>
  <c r="F125" i="2"/>
  <c r="F123" i="2"/>
  <c r="E121" i="2"/>
  <c r="J92" i="2"/>
  <c r="J91" i="2"/>
  <c r="F91" i="2"/>
  <c r="F89" i="2"/>
  <c r="E87" i="2"/>
  <c r="J18" i="2"/>
  <c r="E18" i="2"/>
  <c r="F92" i="2"/>
  <c r="J17" i="2"/>
  <c r="J12" i="2"/>
  <c r="J89" i="2" s="1"/>
  <c r="E7" i="2"/>
  <c r="E119" i="2"/>
  <c r="L90" i="1"/>
  <c r="AM90" i="1"/>
  <c r="AM89" i="1"/>
  <c r="L89" i="1"/>
  <c r="AM87" i="1"/>
  <c r="L87" i="1"/>
  <c r="L85" i="1"/>
  <c r="L84" i="1"/>
  <c r="BK121" i="21"/>
  <c r="J121" i="21"/>
  <c r="J121" i="20"/>
  <c r="J222" i="17"/>
  <c r="BK219" i="17"/>
  <c r="BK214" i="17"/>
  <c r="BK212" i="17"/>
  <c r="J209" i="17"/>
  <c r="BK202" i="17"/>
  <c r="BK200" i="17"/>
  <c r="BK152" i="17"/>
  <c r="BK137" i="17"/>
  <c r="J135" i="17"/>
  <c r="J214" i="16"/>
  <c r="BK213" i="16"/>
  <c r="J204" i="16"/>
  <c r="J200" i="16"/>
  <c r="J196" i="16"/>
  <c r="J191" i="16"/>
  <c r="J177" i="16"/>
  <c r="BK174" i="16"/>
  <c r="J171" i="16"/>
  <c r="BK165" i="16"/>
  <c r="BK156" i="16"/>
  <c r="BK145" i="16"/>
  <c r="J144" i="16"/>
  <c r="J141" i="16"/>
  <c r="J139" i="16"/>
  <c r="BK134" i="16"/>
  <c r="BK131" i="16"/>
  <c r="BK213" i="15"/>
  <c r="J196" i="15"/>
  <c r="BK193" i="15"/>
  <c r="J192" i="15"/>
  <c r="BK191" i="15"/>
  <c r="BK189" i="15"/>
  <c r="BK187" i="15"/>
  <c r="BK186" i="15"/>
  <c r="J181" i="15"/>
  <c r="BK179" i="15"/>
  <c r="BK175" i="15"/>
  <c r="J174" i="15"/>
  <c r="BK172" i="15"/>
  <c r="BK170" i="15"/>
  <c r="J168" i="15"/>
  <c r="J161" i="15"/>
  <c r="J159" i="15"/>
  <c r="J158" i="15"/>
  <c r="BK155" i="15"/>
  <c r="J154" i="15"/>
  <c r="BK153" i="15"/>
  <c r="J152" i="15"/>
  <c r="BK149" i="15"/>
  <c r="J148" i="15"/>
  <c r="J142" i="15"/>
  <c r="J140" i="15"/>
  <c r="BK133" i="15"/>
  <c r="BK380" i="13"/>
  <c r="BK375" i="13"/>
  <c r="BK359" i="13"/>
  <c r="J353" i="13"/>
  <c r="BK349" i="13"/>
  <c r="BK345" i="13"/>
  <c r="J335" i="13"/>
  <c r="BK329" i="13"/>
  <c r="J320" i="13"/>
  <c r="J313" i="13"/>
  <c r="J283" i="13"/>
  <c r="J276" i="13"/>
  <c r="J263" i="13"/>
  <c r="BK251" i="13"/>
  <c r="BK245" i="13"/>
  <c r="BK235" i="13"/>
  <c r="BK225" i="13"/>
  <c r="BK218" i="13"/>
  <c r="J213" i="13"/>
  <c r="J207" i="13"/>
  <c r="BK169" i="13"/>
  <c r="BK166" i="13"/>
  <c r="J145" i="13"/>
  <c r="BK129" i="13"/>
  <c r="J267" i="12"/>
  <c r="J259" i="12"/>
  <c r="BK255" i="12"/>
  <c r="BK254" i="12"/>
  <c r="BK253" i="12"/>
  <c r="BK252" i="12"/>
  <c r="BK251" i="12"/>
  <c r="J244" i="12"/>
  <c r="BK236" i="12"/>
  <c r="J232" i="12"/>
  <c r="J219" i="12"/>
  <c r="J213" i="12"/>
  <c r="BK196" i="12"/>
  <c r="BK189" i="12"/>
  <c r="BK182" i="12"/>
  <c r="BK164" i="12"/>
  <c r="BK162" i="12"/>
  <c r="J154" i="12"/>
  <c r="J147" i="12"/>
  <c r="BK141" i="12"/>
  <c r="J135" i="12"/>
  <c r="BK132" i="11"/>
  <c r="J129" i="11"/>
  <c r="BK132" i="10"/>
  <c r="J136" i="9"/>
  <c r="J136" i="8"/>
  <c r="J134" i="8"/>
  <c r="BK282" i="6"/>
  <c r="BK274" i="6"/>
  <c r="BK270" i="6"/>
  <c r="BK267" i="6"/>
  <c r="J265" i="6"/>
  <c r="J264" i="6"/>
  <c r="J263" i="6"/>
  <c r="J261" i="6"/>
  <c r="BK260" i="6"/>
  <c r="BK258" i="6"/>
  <c r="J255" i="6"/>
  <c r="J254" i="6"/>
  <c r="J249" i="6"/>
  <c r="BK244" i="6"/>
  <c r="BK242" i="6"/>
  <c r="BK241" i="6"/>
  <c r="J240" i="6"/>
  <c r="J239" i="6"/>
  <c r="J237" i="6"/>
  <c r="BK235" i="6"/>
  <c r="BK231" i="6"/>
  <c r="J226" i="6"/>
  <c r="J225" i="6"/>
  <c r="BK221" i="6"/>
  <c r="J219" i="6"/>
  <c r="J218" i="6"/>
  <c r="BK217" i="6"/>
  <c r="J213" i="6"/>
  <c r="J199" i="6"/>
  <c r="J194" i="6"/>
  <c r="J190" i="6"/>
  <c r="BK188" i="6"/>
  <c r="BK185" i="6"/>
  <c r="J184" i="6"/>
  <c r="BK183" i="6"/>
  <c r="BK121" i="20"/>
  <c r="BK231" i="17"/>
  <c r="J227" i="17"/>
  <c r="J218" i="17"/>
  <c r="J217" i="17"/>
  <c r="J215" i="17"/>
  <c r="J212" i="17"/>
  <c r="J207" i="17"/>
  <c r="J1402" i="5"/>
  <c r="BK1371" i="5"/>
  <c r="BK1359" i="5"/>
  <c r="BK1356" i="5"/>
  <c r="J34" i="21"/>
  <c r="J216" i="17"/>
  <c r="J214" i="17"/>
  <c r="BK209" i="17"/>
  <c r="J208" i="17"/>
  <c r="BK201" i="17"/>
  <c r="J196" i="17"/>
  <c r="J1412" i="5"/>
  <c r="F35" i="21"/>
  <c r="J200" i="17"/>
  <c r="J198" i="17"/>
  <c r="J193" i="17"/>
  <c r="BK190" i="17"/>
  <c r="J189" i="17"/>
  <c r="J188" i="17"/>
  <c r="BK145" i="17"/>
  <c r="BK159" i="6"/>
  <c r="BK152" i="6"/>
  <c r="BK224" i="17"/>
  <c r="BK222" i="17"/>
  <c r="BK217" i="17"/>
  <c r="BK216" i="17"/>
  <c r="J211" i="17"/>
  <c r="J210" i="17"/>
  <c r="BK203" i="17"/>
  <c r="J201" i="17"/>
  <c r="J199" i="17"/>
  <c r="BK198" i="17"/>
  <c r="F37" i="20"/>
  <c r="BK215" i="17"/>
  <c r="J213" i="17"/>
  <c r="J191" i="17"/>
  <c r="BK186" i="17"/>
  <c r="BK181" i="17"/>
  <c r="J178" i="17"/>
  <c r="BK1398" i="5"/>
  <c r="BK1389" i="5"/>
  <c r="BK1385" i="5"/>
  <c r="BK1375" i="5"/>
  <c r="BK1374" i="5"/>
  <c r="BK1340" i="5"/>
  <c r="BK1335" i="5"/>
  <c r="BK1333" i="5"/>
  <c r="J341" i="5"/>
  <c r="J337" i="5"/>
  <c r="BK285" i="5"/>
  <c r="J200" i="5"/>
  <c r="J202" i="17"/>
  <c r="J181" i="17"/>
  <c r="BK143" i="6"/>
  <c r="BK1332" i="5"/>
  <c r="J1329" i="5"/>
  <c r="BK1323" i="5"/>
  <c r="BK1316" i="5"/>
  <c r="J1313" i="5"/>
  <c r="J1310" i="5"/>
  <c r="J1300" i="5"/>
  <c r="J1297" i="5"/>
  <c r="BK1184" i="5"/>
  <c r="J1167" i="5"/>
  <c r="BK1108" i="5"/>
  <c r="J1084" i="5"/>
  <c r="BK1064" i="5"/>
  <c r="BK983" i="5"/>
  <c r="BK975" i="5"/>
  <c r="J973" i="5"/>
  <c r="J951" i="5"/>
  <c r="BK944" i="5"/>
  <c r="BK941" i="5"/>
  <c r="BK915" i="5"/>
  <c r="BK913" i="5"/>
  <c r="BK902" i="5"/>
  <c r="BK884" i="5"/>
  <c r="BK351" i="5"/>
  <c r="J347" i="5"/>
  <c r="J345" i="5"/>
  <c r="BK246" i="5"/>
  <c r="BK189" i="5"/>
  <c r="BK183" i="5"/>
  <c r="J255" i="3"/>
  <c r="BK251" i="3"/>
  <c r="BK250" i="3"/>
  <c r="BK187" i="3"/>
  <c r="J225" i="2"/>
  <c r="J218" i="2"/>
  <c r="BK215" i="2"/>
  <c r="J205" i="2"/>
  <c r="BK201" i="2"/>
  <c r="J196" i="2"/>
  <c r="BK190" i="2"/>
  <c r="BK187" i="2"/>
  <c r="BK183" i="2"/>
  <c r="J150" i="2"/>
  <c r="J144" i="2"/>
  <c r="BK193" i="17"/>
  <c r="BK142" i="6"/>
  <c r="J1372" i="5"/>
  <c r="BK1370" i="5"/>
  <c r="J1358" i="5"/>
  <c r="J1353" i="5"/>
  <c r="J1348" i="5"/>
  <c r="J1345" i="5"/>
  <c r="BK1344" i="5"/>
  <c r="J1343" i="5"/>
  <c r="J1330" i="5"/>
  <c r="J1318" i="5"/>
  <c r="J1314" i="5"/>
  <c r="J1311" i="5"/>
  <c r="BK1299" i="5"/>
  <c r="J1280" i="5"/>
  <c r="J1186" i="5"/>
  <c r="J1169" i="5"/>
  <c r="BK1148" i="5"/>
  <c r="BK1121" i="5"/>
  <c r="J1110" i="5"/>
  <c r="BK1084" i="5"/>
  <c r="BK1082" i="5"/>
  <c r="BK1076" i="5"/>
  <c r="BK1062" i="5"/>
  <c r="BK1058" i="5"/>
  <c r="J1056" i="5"/>
  <c r="J1023" i="5"/>
  <c r="BK1015" i="5"/>
  <c r="J919" i="5"/>
  <c r="J911" i="5"/>
  <c r="BK890" i="5"/>
  <c r="BK876" i="5"/>
  <c r="J873" i="5"/>
  <c r="BK871" i="5"/>
  <c r="BK869" i="5"/>
  <c r="J863" i="5"/>
  <c r="J859" i="5"/>
  <c r="BK857" i="5"/>
  <c r="BK840" i="5"/>
  <c r="J787" i="5"/>
  <c r="BK657" i="5"/>
  <c r="BK558" i="5"/>
  <c r="J558" i="5"/>
  <c r="BK527" i="5"/>
  <c r="J503" i="5"/>
  <c r="J497" i="5"/>
  <c r="J487" i="5"/>
  <c r="J484" i="5"/>
  <c r="BK478" i="5"/>
  <c r="BK474" i="5"/>
  <c r="BK470" i="5"/>
  <c r="J463" i="5"/>
  <c r="J458" i="5"/>
  <c r="BK449" i="5"/>
  <c r="BK415" i="5"/>
  <c r="J412" i="5"/>
  <c r="BK347" i="5"/>
  <c r="J342" i="5"/>
  <c r="J285" i="5"/>
  <c r="BK283" i="5"/>
  <c r="J269" i="5"/>
  <c r="J261" i="5"/>
  <c r="J263" i="3"/>
  <c r="BK257" i="3"/>
  <c r="BK255" i="3"/>
  <c r="BK254" i="3"/>
  <c r="BK249" i="3"/>
  <c r="BK248" i="3"/>
  <c r="BK228" i="3"/>
  <c r="J222" i="3"/>
  <c r="BK212" i="3"/>
  <c r="BK209" i="3"/>
  <c r="J169" i="3"/>
  <c r="BK191" i="17"/>
  <c r="J185" i="17"/>
  <c r="J180" i="17"/>
  <c r="BK172" i="17"/>
  <c r="BK167" i="17"/>
  <c r="BK216" i="16"/>
  <c r="BK214" i="16"/>
  <c r="BK212" i="16"/>
  <c r="J210" i="16"/>
  <c r="J208" i="16"/>
  <c r="BK207" i="16"/>
  <c r="BK202" i="16"/>
  <c r="BK199" i="16"/>
  <c r="BK198" i="16"/>
  <c r="J193" i="16"/>
  <c r="BK190" i="16"/>
  <c r="BK189" i="16"/>
  <c r="J186" i="16"/>
  <c r="J183" i="16"/>
  <c r="J182" i="16"/>
  <c r="BK176" i="16"/>
  <c r="BK159" i="16"/>
  <c r="J153" i="16"/>
  <c r="J149" i="16"/>
  <c r="BK147" i="16"/>
  <c r="BK146" i="16"/>
  <c r="BK142" i="16"/>
  <c r="BK141" i="16"/>
  <c r="J138" i="16"/>
  <c r="BK137" i="16"/>
  <c r="BK136" i="16"/>
  <c r="BK135" i="16"/>
  <c r="BK133" i="16"/>
  <c r="J213" i="15"/>
  <c r="J209" i="15"/>
  <c r="J202" i="15"/>
  <c r="BK201" i="15"/>
  <c r="BK199" i="15"/>
  <c r="J195" i="15"/>
  <c r="BK190" i="15"/>
  <c r="BK184" i="15"/>
  <c r="BK180" i="15"/>
  <c r="J179" i="15"/>
  <c r="BK178" i="15"/>
  <c r="J177" i="15"/>
  <c r="J176" i="15"/>
  <c r="J171" i="15"/>
  <c r="J166" i="15"/>
  <c r="J163" i="15"/>
  <c r="J155" i="15"/>
  <c r="BK147" i="15"/>
  <c r="BK136" i="15"/>
  <c r="J133" i="15"/>
  <c r="BK132" i="15"/>
  <c r="BK131" i="15"/>
  <c r="BK386" i="13"/>
  <c r="J384" i="13"/>
  <c r="J345" i="13"/>
  <c r="BK339" i="13"/>
  <c r="J304" i="13"/>
  <c r="J298" i="13"/>
  <c r="J295" i="13"/>
  <c r="J279" i="13"/>
  <c r="BK269" i="13"/>
  <c r="BK257" i="13"/>
  <c r="J251" i="13"/>
  <c r="J231" i="13"/>
  <c r="J224" i="13"/>
  <c r="BK207" i="13"/>
  <c r="BK204" i="13"/>
  <c r="J195" i="13"/>
  <c r="BK189" i="13"/>
  <c r="BK179" i="13"/>
  <c r="BK160" i="13"/>
  <c r="BK145" i="13"/>
  <c r="BK137" i="13"/>
  <c r="BK269" i="12"/>
  <c r="J260" i="12"/>
  <c r="J254" i="12"/>
  <c r="J252" i="12"/>
  <c r="J251" i="12"/>
  <c r="J242" i="12"/>
  <c r="J236" i="12"/>
  <c r="BK227" i="12"/>
  <c r="BK224" i="12"/>
  <c r="BK222" i="12"/>
  <c r="BK213" i="12"/>
  <c r="BK208" i="12"/>
  <c r="J202" i="12"/>
  <c r="J200" i="12"/>
  <c r="BK198" i="12"/>
  <c r="J196" i="12"/>
  <c r="J178" i="12"/>
  <c r="J168" i="12"/>
  <c r="J164" i="12"/>
  <c r="J162" i="12"/>
  <c r="BK157" i="12"/>
  <c r="BK137" i="12"/>
  <c r="J134" i="10"/>
  <c r="J129" i="9"/>
  <c r="BK136" i="8"/>
  <c r="BK134" i="8"/>
  <c r="J132" i="8"/>
  <c r="BK293" i="6"/>
  <c r="BK291" i="6"/>
  <c r="J289" i="6"/>
  <c r="BK286" i="6"/>
  <c r="J285" i="6"/>
  <c r="BK279" i="6"/>
  <c r="J270" i="6"/>
  <c r="BK269" i="6"/>
  <c r="BK268" i="6"/>
  <c r="J267" i="6"/>
  <c r="BK264" i="6"/>
  <c r="BK263" i="6"/>
  <c r="J259" i="6"/>
  <c r="J258" i="6"/>
  <c r="BK254" i="6"/>
  <c r="J253" i="6"/>
  <c r="BK252" i="6"/>
  <c r="BK249" i="6"/>
  <c r="BK247" i="6"/>
  <c r="BK237" i="6"/>
  <c r="BK236" i="6"/>
  <c r="J234" i="6"/>
  <c r="BK228" i="6"/>
  <c r="J227" i="6"/>
  <c r="J223" i="6"/>
  <c r="BK222" i="6"/>
  <c r="J221" i="6"/>
  <c r="J220" i="6"/>
  <c r="BK219" i="6"/>
  <c r="J217" i="6"/>
  <c r="BK216" i="6"/>
  <c r="J214" i="6"/>
  <c r="BK212" i="6"/>
  <c r="BK210" i="6"/>
  <c r="J209" i="6"/>
  <c r="J207" i="6"/>
  <c r="J206" i="6"/>
  <c r="J205" i="6"/>
  <c r="BK203" i="6"/>
  <c r="BK202" i="6"/>
  <c r="BK201" i="6"/>
  <c r="BK200" i="6"/>
  <c r="J198" i="6"/>
  <c r="BK191" i="6"/>
  <c r="BK189" i="6"/>
  <c r="BK186" i="6"/>
  <c r="BK184" i="6"/>
  <c r="BK182" i="6"/>
  <c r="BK181" i="6"/>
  <c r="BK157" i="6"/>
  <c r="J148" i="6"/>
  <c r="BK1412" i="5"/>
  <c r="J1410" i="5"/>
  <c r="J1408" i="5"/>
  <c r="BK1396" i="5"/>
  <c r="J1390" i="5"/>
  <c r="J1388" i="5"/>
  <c r="J1370" i="5"/>
  <c r="BK349" i="5"/>
  <c r="J178" i="5"/>
  <c r="BK156" i="5"/>
  <c r="J229" i="17"/>
  <c r="J224" i="17"/>
  <c r="J219" i="17"/>
  <c r="BK206" i="17"/>
  <c r="BK199" i="17"/>
  <c r="J169" i="17"/>
  <c r="BK148" i="17"/>
  <c r="J132" i="17"/>
  <c r="J131" i="17"/>
  <c r="J223" i="16"/>
  <c r="J206" i="16"/>
  <c r="BK205" i="16"/>
  <c r="BK193" i="16"/>
  <c r="BK172" i="16"/>
  <c r="BK171" i="16"/>
  <c r="J166" i="16"/>
  <c r="J162" i="16"/>
  <c r="J160" i="16"/>
  <c r="BK154" i="16"/>
  <c r="BK148" i="16"/>
  <c r="J134" i="16"/>
  <c r="J133" i="16"/>
  <c r="J131" i="16"/>
  <c r="BK211" i="15"/>
  <c r="J199" i="15"/>
  <c r="BK194" i="15"/>
  <c r="J193" i="15"/>
  <c r="BK192" i="15"/>
  <c r="J190" i="15"/>
  <c r="BK188" i="15"/>
  <c r="BK185" i="15"/>
  <c r="BK183" i="15"/>
  <c r="J180" i="15"/>
  <c r="BK176" i="15"/>
  <c r="J175" i="15"/>
  <c r="BK174" i="15"/>
  <c r="J172" i="15"/>
  <c r="BK171" i="15"/>
  <c r="J169" i="15"/>
  <c r="BK164" i="15"/>
  <c r="BK146" i="15"/>
  <c r="BK141" i="15"/>
  <c r="BK140" i="15"/>
  <c r="BK139" i="15"/>
  <c r="J136" i="15"/>
  <c r="BK135" i="15"/>
  <c r="J132" i="15"/>
  <c r="J191" i="14"/>
  <c r="BK189" i="14"/>
  <c r="BK187" i="14"/>
  <c r="BK184" i="14"/>
  <c r="J184" i="14"/>
  <c r="J178" i="14"/>
  <c r="J176" i="14"/>
  <c r="J174" i="14"/>
  <c r="BK172" i="14"/>
  <c r="BK168" i="14"/>
  <c r="J166" i="14"/>
  <c r="BK164" i="14"/>
  <c r="J162" i="14"/>
  <c r="BK160" i="14"/>
  <c r="J155" i="14"/>
  <c r="BK148" i="14"/>
  <c r="BK146" i="14"/>
  <c r="J141" i="14"/>
  <c r="J138" i="14"/>
  <c r="BK130" i="14"/>
  <c r="BK128" i="14"/>
  <c r="J386" i="13"/>
  <c r="BK382" i="13"/>
  <c r="BK369" i="13"/>
  <c r="J359" i="13"/>
  <c r="BK356" i="13"/>
  <c r="J341" i="13"/>
  <c r="J340" i="13"/>
  <c r="J331" i="13"/>
  <c r="BK326" i="13"/>
  <c r="BK323" i="13"/>
  <c r="J317" i="13"/>
  <c r="J239" i="13"/>
  <c r="J228" i="13"/>
  <c r="BK224" i="13"/>
  <c r="J210" i="13"/>
  <c r="BK195" i="13"/>
  <c r="J192" i="13"/>
  <c r="J189" i="13"/>
  <c r="BK175" i="13"/>
  <c r="BK163" i="13"/>
  <c r="J160" i="13"/>
  <c r="BK156" i="13"/>
  <c r="J149" i="13"/>
  <c r="J141" i="13"/>
  <c r="BK133" i="13"/>
  <c r="BK257" i="12"/>
  <c r="J250" i="12"/>
  <c r="J247" i="12"/>
  <c r="BK242" i="12"/>
  <c r="BK238" i="12"/>
  <c r="J217" i="12"/>
  <c r="J215" i="12"/>
  <c r="BK210" i="12"/>
  <c r="BK206" i="12"/>
  <c r="BK204" i="12"/>
  <c r="BK202" i="12"/>
  <c r="BK192" i="12"/>
  <c r="J187" i="12"/>
  <c r="J182" i="12"/>
  <c r="BK170" i="12"/>
  <c r="J157" i="12"/>
  <c r="BK152" i="12"/>
  <c r="BK147" i="12"/>
  <c r="J134" i="11"/>
  <c r="J132" i="11"/>
  <c r="BK129" i="11"/>
  <c r="J136" i="10"/>
  <c r="BK129" i="9"/>
  <c r="BK132" i="8"/>
  <c r="BK136" i="7"/>
  <c r="BK134" i="7"/>
  <c r="J132" i="7"/>
  <c r="J291" i="6"/>
  <c r="J286" i="6"/>
  <c r="BK283" i="6"/>
  <c r="BK280" i="6"/>
  <c r="J278" i="6"/>
  <c r="BK275" i="6"/>
  <c r="J273" i="6"/>
  <c r="BK272" i="6"/>
  <c r="BK266" i="6"/>
  <c r="J260" i="6"/>
  <c r="BK248" i="6"/>
  <c r="J247" i="6"/>
  <c r="J245" i="6"/>
  <c r="J244" i="6"/>
  <c r="J243" i="6"/>
  <c r="BK230" i="6"/>
  <c r="BK226" i="6"/>
  <c r="J224" i="6"/>
  <c r="BK223" i="6"/>
  <c r="BK220" i="6"/>
  <c r="BK218" i="6"/>
  <c r="J216" i="6"/>
  <c r="J211" i="6"/>
  <c r="BK209" i="6"/>
  <c r="BK207" i="6"/>
  <c r="BK204" i="6"/>
  <c r="BK195" i="6"/>
  <c r="J193" i="6"/>
  <c r="BK187" i="6"/>
  <c r="J185" i="6"/>
  <c r="J181" i="6"/>
  <c r="BK153" i="6"/>
  <c r="BK1387" i="5"/>
  <c r="J1383" i="5"/>
  <c r="BK1378" i="5"/>
  <c r="BK1376" i="5"/>
  <c r="BK1373" i="5"/>
  <c r="J1341" i="5"/>
  <c r="J1339" i="5"/>
  <c r="J1326" i="5"/>
  <c r="J1320" i="5"/>
  <c r="BK1318" i="5"/>
  <c r="J1317" i="5"/>
  <c r="J1315" i="5"/>
  <c r="BK1308" i="5"/>
  <c r="BK1182" i="5"/>
  <c r="BK1169" i="5"/>
  <c r="J1156" i="5"/>
  <c r="J1148" i="5"/>
  <c r="BK1128" i="5"/>
  <c r="BK1117" i="5"/>
  <c r="J441" i="5"/>
  <c r="J430" i="5"/>
  <c r="J409" i="5"/>
  <c r="J401" i="5"/>
  <c r="J276" i="5"/>
  <c r="BK261" i="5"/>
  <c r="BK209" i="2"/>
  <c r="BK207" i="2"/>
  <c r="BK205" i="2"/>
  <c r="BK195" i="2"/>
  <c r="J172" i="2"/>
  <c r="BK168" i="2"/>
  <c r="BK148" i="2"/>
  <c r="BK144" i="2"/>
  <c r="J134" i="2"/>
  <c r="J133" i="2"/>
  <c r="AS96" i="1"/>
  <c r="BK207" i="17"/>
  <c r="J203" i="17"/>
  <c r="BK185" i="17"/>
  <c r="J161" i="17"/>
  <c r="BK156" i="17"/>
  <c r="BK155" i="17"/>
  <c r="J144" i="17"/>
  <c r="J130" i="17"/>
  <c r="BK225" i="16"/>
  <c r="BK1377" i="5"/>
  <c r="J1369" i="5"/>
  <c r="BK1366" i="5"/>
  <c r="BK1350" i="5"/>
  <c r="J1349" i="5"/>
  <c r="BK1341" i="5"/>
  <c r="J1321" i="5"/>
  <c r="BK1317" i="5"/>
  <c r="BK1313" i="5"/>
  <c r="J1312" i="5"/>
  <c r="J1309" i="5"/>
  <c r="BK1104" i="5"/>
  <c r="BK1080" i="5"/>
  <c r="J1070" i="5"/>
  <c r="J1058" i="5"/>
  <c r="BK1056" i="5"/>
  <c r="J1035" i="5"/>
  <c r="BK995" i="5"/>
  <c r="J894" i="5"/>
  <c r="BK865" i="5"/>
  <c r="J819" i="5"/>
  <c r="J799" i="5"/>
  <c r="BK791" i="5"/>
  <c r="J666" i="5"/>
  <c r="BK373" i="5"/>
  <c r="BK318" i="5"/>
  <c r="J315" i="5"/>
  <c r="BK204" i="5"/>
  <c r="BK194" i="5"/>
  <c r="J189" i="5"/>
  <c r="J154" i="5"/>
  <c r="BK207" i="3"/>
  <c r="J197" i="3"/>
  <c r="J195" i="3"/>
  <c r="J193" i="3"/>
  <c r="BK151" i="3"/>
  <c r="BK231" i="2"/>
  <c r="J215" i="2"/>
  <c r="J211" i="2"/>
  <c r="J201" i="2"/>
  <c r="J199" i="2"/>
  <c r="BK155" i="2"/>
  <c r="J132" i="2"/>
  <c r="BK1406" i="5"/>
  <c r="BK1390" i="5"/>
  <c r="BK1382" i="5"/>
  <c r="BK1381" i="5"/>
  <c r="BK1380" i="5"/>
  <c r="BK1363" i="5"/>
  <c r="BK1355" i="5"/>
  <c r="BK1342" i="5"/>
  <c r="BK1337" i="5"/>
  <c r="J1304" i="5"/>
  <c r="J1301" i="5"/>
  <c r="J1174" i="5"/>
  <c r="J1160" i="5"/>
  <c r="J1154" i="5"/>
  <c r="BK1139" i="5"/>
  <c r="J1128" i="5"/>
  <c r="BK343" i="5"/>
  <c r="J256" i="3"/>
  <c r="J254" i="3"/>
  <c r="J250" i="3"/>
  <c r="BK220" i="3"/>
  <c r="J217" i="3"/>
  <c r="J202" i="3"/>
  <c r="BK199" i="3"/>
  <c r="BK188" i="3"/>
  <c r="J231" i="2"/>
  <c r="J229" i="2"/>
  <c r="J227" i="2"/>
  <c r="BK218" i="2"/>
  <c r="J195" i="2"/>
  <c r="J187" i="2"/>
  <c r="BK185" i="2"/>
  <c r="J176" i="2"/>
  <c r="J174" i="2"/>
  <c r="BK158" i="2"/>
  <c r="BK154" i="2"/>
  <c r="J231" i="17"/>
  <c r="BK227" i="17"/>
  <c r="BK194" i="17"/>
  <c r="J192" i="17"/>
  <c r="BK184" i="17"/>
  <c r="BK144" i="6"/>
  <c r="BK140" i="6"/>
  <c r="BK384" i="5"/>
  <c r="J349" i="5"/>
  <c r="J222" i="5"/>
  <c r="BK185" i="5"/>
  <c r="J214" i="3"/>
  <c r="J199" i="3"/>
  <c r="BK191" i="3"/>
  <c r="J189" i="3"/>
  <c r="BK169" i="3"/>
  <c r="J148" i="3"/>
  <c r="BK218" i="17"/>
  <c r="BK213" i="17"/>
  <c r="BK210" i="17"/>
  <c r="BK208" i="17"/>
  <c r="J206" i="17"/>
  <c r="BK205" i="17"/>
  <c r="J204" i="17"/>
  <c r="J171" i="17"/>
  <c r="J147" i="17"/>
  <c r="BK147" i="6"/>
  <c r="BK513" i="5"/>
  <c r="BK487" i="5"/>
  <c r="BK484" i="5"/>
  <c r="BK463" i="5"/>
  <c r="J462" i="5"/>
  <c r="J417" i="5"/>
  <c r="J415" i="5"/>
  <c r="J290" i="5"/>
  <c r="J229" i="5"/>
  <c r="J228" i="5"/>
  <c r="J212" i="5"/>
  <c r="J204" i="5"/>
  <c r="BK198" i="5"/>
  <c r="J156" i="5"/>
  <c r="BK160" i="3"/>
  <c r="J156" i="3"/>
  <c r="BK153" i="3"/>
  <c r="BK193" i="2"/>
  <c r="J188" i="2"/>
  <c r="J185" i="2"/>
  <c r="J183" i="2"/>
  <c r="BK176" i="2"/>
  <c r="J170" i="2"/>
  <c r="J166" i="2"/>
  <c r="J162" i="2"/>
  <c r="BK160" i="2"/>
  <c r="J154" i="2"/>
  <c r="J152" i="2"/>
  <c r="BK133" i="2"/>
  <c r="BK132" i="2"/>
  <c r="BK204" i="17"/>
  <c r="BK211" i="17"/>
  <c r="J205" i="17"/>
  <c r="J190" i="17"/>
  <c r="J163" i="17"/>
  <c r="J146" i="17"/>
  <c r="BK142" i="17"/>
  <c r="J138" i="17"/>
  <c r="BK208" i="16"/>
  <c r="J197" i="16"/>
  <c r="BK173" i="16"/>
  <c r="J172" i="16"/>
  <c r="BK161" i="6"/>
  <c r="J146" i="6"/>
  <c r="J143" i="6"/>
  <c r="BK1357" i="5"/>
  <c r="BK1325" i="5"/>
  <c r="J398" i="5"/>
  <c r="BK337" i="5"/>
  <c r="BK315" i="5"/>
  <c r="J267" i="3"/>
  <c r="J265" i="3"/>
  <c r="BK195" i="3"/>
  <c r="J151" i="3"/>
  <c r="J207" i="2"/>
  <c r="J189" i="2"/>
  <c r="BK156" i="2"/>
  <c r="J153" i="2"/>
  <c r="BK197" i="17"/>
  <c r="J187" i="17"/>
  <c r="J184" i="17"/>
  <c r="J166" i="17"/>
  <c r="BK163" i="17"/>
  <c r="J149" i="17"/>
  <c r="BK421" i="5"/>
  <c r="BK359" i="5"/>
  <c r="BK276" i="5"/>
  <c r="BK258" i="3"/>
  <c r="BK253" i="3"/>
  <c r="J251" i="3"/>
  <c r="J187" i="3"/>
  <c r="BK211" i="2"/>
  <c r="BK203" i="2"/>
  <c r="BK151" i="6"/>
  <c r="BK1410" i="5"/>
  <c r="BK1408" i="5"/>
  <c r="J1406" i="5"/>
  <c r="J1398" i="5"/>
  <c r="J1391" i="5"/>
  <c r="J1387" i="5"/>
  <c r="BK1386" i="5"/>
  <c r="J1382" i="5"/>
  <c r="J1381" i="5"/>
  <c r="BK401" i="5"/>
  <c r="BK357" i="5"/>
  <c r="BK353" i="5"/>
  <c r="BK340" i="5"/>
  <c r="BK231" i="5"/>
  <c r="BK229" i="5"/>
  <c r="BK228" i="5"/>
  <c r="BK226" i="5"/>
  <c r="BK222" i="5"/>
  <c r="BK196" i="5"/>
  <c r="BK267" i="3"/>
  <c r="BK261" i="3"/>
  <c r="J257" i="3"/>
  <c r="J249" i="3"/>
  <c r="J248" i="3"/>
  <c r="BK241" i="3"/>
  <c r="J224" i="3"/>
  <c r="J164" i="3"/>
  <c r="J203" i="2"/>
  <c r="BK197" i="2"/>
  <c r="BK196" i="2"/>
  <c r="J155" i="2"/>
  <c r="BK152" i="2"/>
  <c r="J183" i="17"/>
  <c r="BK175" i="17"/>
  <c r="J174" i="17"/>
  <c r="J148" i="17"/>
  <c r="BK144" i="17"/>
  <c r="J151" i="6"/>
  <c r="J147" i="6"/>
  <c r="J145" i="6"/>
  <c r="J142" i="6"/>
  <c r="BK141" i="6"/>
  <c r="J1386" i="5"/>
  <c r="J1385" i="5"/>
  <c r="BK1384" i="5"/>
  <c r="J1368" i="5"/>
  <c r="J1367" i="5"/>
  <c r="BK1364" i="5"/>
  <c r="J1362" i="5"/>
  <c r="BK1361" i="5"/>
  <c r="J1360" i="5"/>
  <c r="J1355" i="5"/>
  <c r="BK1354" i="5"/>
  <c r="J1338" i="5"/>
  <c r="J1337" i="5"/>
  <c r="BK1336" i="5"/>
  <c r="J1334" i="5"/>
  <c r="BK1330" i="5"/>
  <c r="J1325" i="5"/>
  <c r="J1324" i="5"/>
  <c r="J1323" i="5"/>
  <c r="J1319" i="5"/>
  <c r="J1308" i="5"/>
  <c r="J1307" i="5"/>
  <c r="J1303" i="5"/>
  <c r="BK1301" i="5"/>
  <c r="BK1300" i="5"/>
  <c r="BK1298" i="5"/>
  <c r="J1290" i="5"/>
  <c r="BK1271" i="5"/>
  <c r="BK1259" i="5"/>
  <c r="J1213" i="5"/>
  <c r="BK1211" i="5"/>
  <c r="BK1167" i="5"/>
  <c r="BK1165" i="5"/>
  <c r="BK1154" i="5"/>
  <c r="J1146" i="5"/>
  <c r="J1141" i="5"/>
  <c r="J1117" i="5"/>
  <c r="BK1112" i="5"/>
  <c r="J1078" i="5"/>
  <c r="BK1074" i="5"/>
  <c r="J1066" i="5"/>
  <c r="J1062" i="5"/>
  <c r="BK1060" i="5"/>
  <c r="BK1054" i="5"/>
  <c r="BK1032" i="5"/>
  <c r="BK1030" i="5"/>
  <c r="BK998" i="5"/>
  <c r="BK987" i="5"/>
  <c r="BK985" i="5"/>
  <c r="J983" i="5"/>
  <c r="J980" i="5"/>
  <c r="BK978" i="5"/>
  <c r="J944" i="5"/>
  <c r="J941" i="5"/>
  <c r="J938" i="5"/>
  <c r="J931" i="5"/>
  <c r="BK919" i="5"/>
  <c r="J886" i="5"/>
  <c r="J878" i="5"/>
  <c r="J876" i="5"/>
  <c r="J867" i="5"/>
  <c r="BK839" i="5"/>
  <c r="BK838" i="5"/>
  <c r="J836" i="5"/>
  <c r="J751" i="5"/>
  <c r="J697" i="5"/>
  <c r="BK666" i="5"/>
  <c r="BK664" i="5"/>
  <c r="J659" i="5"/>
  <c r="J648" i="5"/>
  <c r="BK647" i="5"/>
  <c r="J638" i="5"/>
  <c r="BK618" i="5"/>
  <c r="J582" i="5"/>
  <c r="J481" i="5"/>
  <c r="J466" i="5"/>
  <c r="BK441" i="5"/>
  <c r="BK376" i="5"/>
  <c r="BK355" i="5"/>
  <c r="BK290" i="5"/>
  <c r="J197" i="17"/>
  <c r="J195" i="17"/>
  <c r="J194" i="17"/>
  <c r="J175" i="17"/>
  <c r="BK171" i="17"/>
  <c r="BK150" i="17"/>
  <c r="J141" i="17"/>
  <c r="BK140" i="17"/>
  <c r="J137" i="17"/>
  <c r="J136" i="17"/>
  <c r="BK135" i="17"/>
  <c r="J133" i="17"/>
  <c r="BK131" i="17"/>
  <c r="J213" i="16"/>
  <c r="J211" i="16"/>
  <c r="BK206" i="16"/>
  <c r="J203" i="16"/>
  <c r="J201" i="16"/>
  <c r="BK200" i="16"/>
  <c r="J198" i="16"/>
  <c r="BK197" i="16"/>
  <c r="BK196" i="16"/>
  <c r="BK182" i="16"/>
  <c r="J176" i="16"/>
  <c r="BK161" i="16"/>
  <c r="J159" i="16"/>
  <c r="BK153" i="16"/>
  <c r="BK150" i="16"/>
  <c r="BK132" i="16"/>
  <c r="J211" i="15"/>
  <c r="BK209" i="15"/>
  <c r="J206" i="15"/>
  <c r="BK204" i="15"/>
  <c r="BK203" i="15"/>
  <c r="J201" i="15"/>
  <c r="J198" i="15"/>
  <c r="BK196" i="15"/>
  <c r="BK195" i="15"/>
  <c r="J194" i="15"/>
  <c r="J191" i="15"/>
  <c r="J186" i="15"/>
  <c r="J165" i="15"/>
  <c r="BK161" i="15"/>
  <c r="J153" i="15"/>
  <c r="BK152" i="15"/>
  <c r="J149" i="15"/>
  <c r="BK148" i="15"/>
  <c r="J146" i="15"/>
  <c r="BK143" i="15"/>
  <c r="J138" i="15"/>
  <c r="BK134" i="15"/>
  <c r="J131" i="15"/>
  <c r="J193" i="14"/>
  <c r="J189" i="14"/>
  <c r="J152" i="14"/>
  <c r="BK150" i="14"/>
  <c r="J146" i="14"/>
  <c r="BK141" i="14"/>
  <c r="BK135" i="14"/>
  <c r="BK133" i="14"/>
  <c r="J130" i="14"/>
  <c r="J128" i="14"/>
  <c r="J380" i="13"/>
  <c r="J369" i="13"/>
  <c r="J362" i="13"/>
  <c r="J356" i="13"/>
  <c r="BK353" i="13"/>
  <c r="BK335" i="13"/>
  <c r="BK331" i="13"/>
  <c r="J330" i="13"/>
  <c r="BK317" i="13"/>
  <c r="BK310" i="13"/>
  <c r="BK301" i="13"/>
  <c r="BK295" i="13"/>
  <c r="BK292" i="13"/>
  <c r="J289" i="13"/>
  <c r="BK283" i="13"/>
  <c r="BK276" i="13"/>
  <c r="BK273" i="13"/>
  <c r="J269" i="13"/>
  <c r="J245" i="13"/>
  <c r="BK198" i="13"/>
  <c r="J156" i="13"/>
  <c r="BK149" i="13"/>
  <c r="BK141" i="13"/>
  <c r="J137" i="13"/>
  <c r="J129" i="13"/>
  <c r="J159" i="6"/>
  <c r="BK1400" i="5"/>
  <c r="J1396" i="5"/>
  <c r="BK1394" i="5"/>
  <c r="BK1388" i="5"/>
  <c r="J1384" i="5"/>
  <c r="BK1383" i="5"/>
  <c r="J1380" i="5"/>
  <c r="J1378" i="5"/>
  <c r="J1377" i="5"/>
  <c r="J1376" i="5"/>
  <c r="J1374" i="5"/>
  <c r="BK1346" i="5"/>
  <c r="BK1345" i="5"/>
  <c r="BK1343" i="5"/>
  <c r="J1342" i="5"/>
  <c r="BK1339" i="5"/>
  <c r="BK1334" i="5"/>
  <c r="J1332" i="5"/>
  <c r="BK1331" i="5"/>
  <c r="BK1327" i="5"/>
  <c r="BK1324" i="5"/>
  <c r="BK1321" i="5"/>
  <c r="BK1315" i="5"/>
  <c r="BK1314" i="5"/>
  <c r="BK1309" i="5"/>
  <c r="BK1307" i="5"/>
  <c r="BK1305" i="5"/>
  <c r="BK1303" i="5"/>
  <c r="J1302" i="5"/>
  <c r="J1299" i="5"/>
  <c r="BK1297" i="5"/>
  <c r="BK1280" i="5"/>
  <c r="BK1278" i="5"/>
  <c r="BK1263" i="5"/>
  <c r="J1261" i="5"/>
  <c r="J1254" i="5"/>
  <c r="J1252" i="5"/>
  <c r="BK1221" i="5"/>
  <c r="BK1213" i="5"/>
  <c r="BK1209" i="5"/>
  <c r="J1207" i="5"/>
  <c r="BK1186" i="5"/>
  <c r="J1165" i="5"/>
  <c r="BK1160" i="5"/>
  <c r="BK1156" i="5"/>
  <c r="BK1152" i="5"/>
  <c r="BK1110" i="5"/>
  <c r="J1104" i="5"/>
  <c r="BK1098" i="5"/>
  <c r="BK1096" i="5"/>
  <c r="BK1088" i="5"/>
  <c r="BK1068" i="5"/>
  <c r="BK1066" i="5"/>
  <c r="J1036" i="5"/>
  <c r="J1032" i="5"/>
  <c r="BK1025" i="5"/>
  <c r="BK1019" i="5"/>
  <c r="J1006" i="5"/>
  <c r="J898" i="5"/>
  <c r="BK896" i="5"/>
  <c r="J892" i="5"/>
  <c r="J865" i="5"/>
  <c r="BK863" i="5"/>
  <c r="BK861" i="5"/>
  <c r="BK859" i="5"/>
  <c r="J857" i="5"/>
  <c r="J855" i="5"/>
  <c r="J850" i="5"/>
  <c r="BK848" i="5"/>
  <c r="J839" i="5"/>
  <c r="BK824" i="5"/>
  <c r="BK816" i="5"/>
  <c r="BK780" i="5"/>
  <c r="BK778" i="5"/>
  <c r="BK697" i="5"/>
  <c r="J661" i="5"/>
  <c r="BK345" i="5"/>
  <c r="J343" i="5"/>
  <c r="BK341" i="5"/>
  <c r="BK256" i="3"/>
  <c r="BK233" i="17"/>
  <c r="BK196" i="17"/>
  <c r="BK195" i="17"/>
  <c r="J186" i="17"/>
  <c r="BK180" i="17"/>
  <c r="BK178" i="17"/>
  <c r="BK166" i="17"/>
  <c r="BK161" i="17"/>
  <c r="J156" i="17"/>
  <c r="J155" i="17"/>
  <c r="BK151" i="17"/>
  <c r="BK149" i="17"/>
  <c r="BK227" i="16"/>
  <c r="J225" i="16"/>
  <c r="BK218" i="16"/>
  <c r="BK215" i="16"/>
  <c r="BK211" i="16"/>
  <c r="BK210" i="16"/>
  <c r="J207" i="16"/>
  <c r="J205" i="16"/>
  <c r="BK203" i="16"/>
  <c r="BK191" i="16"/>
  <c r="J189" i="16"/>
  <c r="BK169" i="16"/>
  <c r="BK166" i="16"/>
  <c r="J148" i="16"/>
  <c r="J146" i="16"/>
  <c r="BK143" i="16"/>
  <c r="BK140" i="16"/>
  <c r="BK139" i="16"/>
  <c r="J137" i="16"/>
  <c r="J135" i="16"/>
  <c r="BK430" i="5"/>
  <c r="J421" i="5"/>
  <c r="J419" i="5"/>
  <c r="BK417" i="5"/>
  <c r="J233" i="17"/>
  <c r="BK192" i="17"/>
  <c r="BK189" i="17"/>
  <c r="BK188" i="17"/>
  <c r="BK187" i="17"/>
  <c r="BK169" i="6"/>
  <c r="J152" i="6"/>
  <c r="J141" i="6"/>
  <c r="J1400" i="5"/>
  <c r="J1394" i="5"/>
  <c r="BK1391" i="5"/>
  <c r="J1389" i="5"/>
  <c r="J1379" i="5"/>
  <c r="BK1369" i="5"/>
  <c r="BK1368" i="5"/>
  <c r="BK1365" i="5"/>
  <c r="J1364" i="5"/>
  <c r="BK1360" i="5"/>
  <c r="BK1358" i="5"/>
  <c r="J1352" i="5"/>
  <c r="J1351" i="5"/>
  <c r="J1350" i="5"/>
  <c r="BK1347" i="5"/>
  <c r="J1340" i="5"/>
  <c r="J1335" i="5"/>
  <c r="BK1329" i="5"/>
  <c r="J1306" i="5"/>
  <c r="J1305" i="5"/>
  <c r="BK1304" i="5"/>
  <c r="J1265" i="5"/>
  <c r="BK1252" i="5"/>
  <c r="J1221" i="5"/>
  <c r="J1211" i="5"/>
  <c r="BK1207" i="5"/>
  <c r="J1184" i="5"/>
  <c r="J1152" i="5"/>
  <c r="BK1146" i="5"/>
  <c r="J1121" i="5"/>
  <c r="J1106" i="5"/>
  <c r="J1102" i="5"/>
  <c r="BK1100" i="5"/>
  <c r="J1098" i="5"/>
  <c r="BK1092" i="5"/>
  <c r="BK1090" i="5"/>
  <c r="BK1086" i="5"/>
  <c r="J1080" i="5"/>
  <c r="J1060" i="5"/>
  <c r="J1052" i="5"/>
  <c r="J1038" i="5"/>
  <c r="J1028" i="5"/>
  <c r="BK1023" i="5"/>
  <c r="J1019" i="5"/>
  <c r="J1015" i="5"/>
  <c r="BK1008" i="5"/>
  <c r="BK1006" i="5"/>
  <c r="BK1004" i="5"/>
  <c r="J1002" i="5"/>
  <c r="J998" i="5"/>
  <c r="J995" i="5"/>
  <c r="BK993" i="5"/>
  <c r="BK990" i="5"/>
  <c r="J985" i="5"/>
  <c r="BK980" i="5"/>
  <c r="J978" i="5"/>
  <c r="J915" i="5"/>
  <c r="BK911" i="5"/>
  <c r="BK909" i="5"/>
  <c r="J907" i="5"/>
  <c r="BK894" i="5"/>
  <c r="BK892" i="5"/>
  <c r="BK886" i="5"/>
  <c r="BK880" i="5"/>
  <c r="BK853" i="5"/>
  <c r="J848" i="5"/>
  <c r="BK819" i="5"/>
  <c r="J730" i="5"/>
  <c r="J645" i="5"/>
  <c r="J478" i="5"/>
  <c r="BK466" i="5"/>
  <c r="BK458" i="5"/>
  <c r="J457" i="5"/>
  <c r="J152" i="17"/>
  <c r="J143" i="17"/>
  <c r="BK136" i="17"/>
  <c r="J218" i="16"/>
  <c r="J216" i="16"/>
  <c r="J215" i="16"/>
  <c r="BK204" i="16"/>
  <c r="J199" i="16"/>
  <c r="J180" i="16"/>
  <c r="J132" i="16"/>
  <c r="BK215" i="15"/>
  <c r="J204" i="15"/>
  <c r="J178" i="15"/>
  <c r="BK168" i="15"/>
  <c r="BK166" i="15"/>
  <c r="BK142" i="15"/>
  <c r="BK193" i="14"/>
  <c r="J157" i="14"/>
  <c r="BK155" i="14"/>
  <c r="J143" i="14"/>
  <c r="BK138" i="14"/>
  <c r="J135" i="14"/>
  <c r="J133" i="14"/>
  <c r="BK127" i="14"/>
  <c r="J382" i="13"/>
  <c r="BK372" i="13"/>
  <c r="J365" i="13"/>
  <c r="BK362" i="13"/>
  <c r="J349" i="13"/>
  <c r="BK340" i="13"/>
  <c r="BK330" i="13"/>
  <c r="J329" i="13"/>
  <c r="J323" i="13"/>
  <c r="BK313" i="13"/>
  <c r="J310" i="13"/>
  <c r="BK298" i="13"/>
  <c r="J292" i="13"/>
  <c r="J286" i="13"/>
  <c r="BK263" i="13"/>
  <c r="BK254" i="13"/>
  <c r="J248" i="13"/>
  <c r="J235" i="13"/>
  <c r="J225" i="13"/>
  <c r="J221" i="13"/>
  <c r="J201" i="13"/>
  <c r="J198" i="13"/>
  <c r="BK192" i="13"/>
  <c r="J185" i="13"/>
  <c r="J182" i="13"/>
  <c r="J163" i="13"/>
  <c r="BK267" i="12"/>
  <c r="BK259" i="12"/>
  <c r="J257" i="12"/>
  <c r="BK250" i="12"/>
  <c r="J224" i="12"/>
  <c r="J222" i="12"/>
  <c r="BK219" i="12"/>
  <c r="BK217" i="12"/>
  <c r="BK215" i="12"/>
  <c r="J208" i="12"/>
  <c r="J206" i="12"/>
  <c r="BK187" i="12"/>
  <c r="BK184" i="12"/>
  <c r="BK180" i="12"/>
  <c r="BK154" i="12"/>
  <c r="J150" i="12"/>
  <c r="J136" i="11"/>
  <c r="BK134" i="11"/>
  <c r="BK136" i="10"/>
  <c r="J134" i="9"/>
  <c r="J132" i="9"/>
  <c r="BK132" i="7"/>
  <c r="J275" i="6"/>
  <c r="J274" i="6"/>
  <c r="J271" i="6"/>
  <c r="J266" i="6"/>
  <c r="BK262" i="6"/>
  <c r="J256" i="6"/>
  <c r="BK253" i="6"/>
  <c r="J251" i="6"/>
  <c r="BK250" i="6"/>
  <c r="J242" i="6"/>
  <c r="BK240" i="6"/>
  <c r="J233" i="6"/>
  <c r="J231" i="6"/>
  <c r="J230" i="6"/>
  <c r="BK229" i="6"/>
  <c r="J228" i="6"/>
  <c r="BK225" i="6"/>
  <c r="BK224" i="6"/>
  <c r="J222" i="6"/>
  <c r="BK211" i="6"/>
  <c r="BK208" i="6"/>
  <c r="BK206" i="6"/>
  <c r="BK205" i="6"/>
  <c r="J203" i="6"/>
  <c r="J202" i="6"/>
  <c r="J201" i="6"/>
  <c r="BK197" i="6"/>
  <c r="J195" i="6"/>
  <c r="J189" i="6"/>
  <c r="J188" i="6"/>
  <c r="J177" i="6"/>
  <c r="J176" i="6"/>
  <c r="BK175" i="6"/>
  <c r="BK172" i="6"/>
  <c r="J171" i="6"/>
  <c r="BK168" i="6"/>
  <c r="BK162" i="6"/>
  <c r="J154" i="6"/>
  <c r="J1336" i="5"/>
  <c r="J1331" i="5"/>
  <c r="BK1328" i="5"/>
  <c r="J1327" i="5"/>
  <c r="BK342" i="5"/>
  <c r="J340" i="5"/>
  <c r="J304" i="5"/>
  <c r="BK212" i="5"/>
  <c r="J258" i="3"/>
  <c r="BK214" i="3"/>
  <c r="BK202" i="3"/>
  <c r="BK185" i="3"/>
  <c r="BK178" i="3"/>
  <c r="J176" i="3"/>
  <c r="BK156" i="3"/>
  <c r="J153" i="3"/>
  <c r="BK178" i="2"/>
  <c r="J168" i="2"/>
  <c r="BK162" i="2"/>
  <c r="BK183" i="17"/>
  <c r="BK146" i="17"/>
  <c r="J145" i="17"/>
  <c r="BK138" i="17"/>
  <c r="BK134" i="17"/>
  <c r="J202" i="16"/>
  <c r="BK195" i="16"/>
  <c r="J192" i="16"/>
  <c r="J185" i="16"/>
  <c r="BK168" i="16"/>
  <c r="J154" i="16"/>
  <c r="J143" i="16"/>
  <c r="J136" i="16"/>
  <c r="J215" i="15"/>
  <c r="BK206" i="15"/>
  <c r="BK198" i="15"/>
  <c r="BK169" i="15"/>
  <c r="J141" i="15"/>
  <c r="J134" i="15"/>
  <c r="BK191" i="14"/>
  <c r="J187" i="14"/>
  <c r="BK180" i="14"/>
  <c r="J180" i="14"/>
  <c r="BK178" i="14"/>
  <c r="BK176" i="14"/>
  <c r="BK174" i="14"/>
  <c r="J172" i="14"/>
  <c r="J168" i="14"/>
  <c r="BK166" i="14"/>
  <c r="J164" i="14"/>
  <c r="BK162" i="14"/>
  <c r="J160" i="14"/>
  <c r="BK157" i="14"/>
  <c r="BK152" i="14"/>
  <c r="J150" i="14"/>
  <c r="J148" i="14"/>
  <c r="BK143" i="14"/>
  <c r="J127" i="14"/>
  <c r="BK384" i="13"/>
  <c r="J375" i="13"/>
  <c r="BK365" i="13"/>
  <c r="J339" i="13"/>
  <c r="J326" i="13"/>
  <c r="J301" i="13"/>
  <c r="BK289" i="13"/>
  <c r="BK286" i="13"/>
  <c r="BK279" i="13"/>
  <c r="J273" i="13"/>
  <c r="BK270" i="13"/>
  <c r="J254" i="13"/>
  <c r="BK228" i="13"/>
  <c r="BK210" i="13"/>
  <c r="J204" i="13"/>
  <c r="BK185" i="13"/>
  <c r="BK172" i="13"/>
  <c r="J169" i="13"/>
  <c r="J166" i="13"/>
  <c r="J152" i="13"/>
  <c r="J133" i="13"/>
  <c r="J269" i="12"/>
  <c r="BK265" i="12"/>
  <c r="BK263" i="12"/>
  <c r="BK244" i="12"/>
  <c r="J238" i="12"/>
  <c r="BK232" i="12"/>
  <c r="J227" i="12"/>
  <c r="J204" i="12"/>
  <c r="BK200" i="12"/>
  <c r="BK194" i="12"/>
  <c r="J192" i="12"/>
  <c r="J184" i="12"/>
  <c r="J180" i="12"/>
  <c r="J170" i="12"/>
  <c r="BK168" i="12"/>
  <c r="J152" i="12"/>
  <c r="BK150" i="12"/>
  <c r="BK135" i="12"/>
  <c r="BK134" i="10"/>
  <c r="J132" i="10"/>
  <c r="BK134" i="9"/>
  <c r="BK132" i="9"/>
  <c r="J136" i="7"/>
  <c r="J293" i="6"/>
  <c r="BK289" i="6"/>
  <c r="BK285" i="6"/>
  <c r="J280" i="6"/>
  <c r="J279" i="6"/>
  <c r="BK277" i="6"/>
  <c r="BK273" i="6"/>
  <c r="J272" i="6"/>
  <c r="J262" i="6"/>
  <c r="BK261" i="6"/>
  <c r="BK259" i="6"/>
  <c r="BK256" i="6"/>
  <c r="J252" i="6"/>
  <c r="BK251" i="6"/>
  <c r="J248" i="6"/>
  <c r="BK245" i="6"/>
  <c r="BK243" i="6"/>
  <c r="BK239" i="6"/>
  <c r="BK238" i="6"/>
  <c r="BK232" i="6"/>
  <c r="J229" i="6"/>
  <c r="BK215" i="6"/>
  <c r="BK214" i="6"/>
  <c r="BK213" i="6"/>
  <c r="J212" i="6"/>
  <c r="J210" i="6"/>
  <c r="J208" i="6"/>
  <c r="J204" i="6"/>
  <c r="J200" i="6"/>
  <c r="BK198" i="6"/>
  <c r="BK194" i="6"/>
  <c r="BK192" i="6"/>
  <c r="J186" i="6"/>
  <c r="J183" i="6"/>
  <c r="J182" i="6"/>
  <c r="J180" i="6"/>
  <c r="BK179" i="6"/>
  <c r="J178" i="6"/>
  <c r="BK177" i="6"/>
  <c r="BK173" i="6"/>
  <c r="J172" i="6"/>
  <c r="J170" i="6"/>
  <c r="J168" i="6"/>
  <c r="J165" i="6"/>
  <c r="J162" i="6"/>
  <c r="BK1402" i="5"/>
  <c r="BK1379" i="5"/>
  <c r="J1375" i="5"/>
  <c r="BK1372" i="5"/>
  <c r="J1371" i="5"/>
  <c r="BK1367" i="5"/>
  <c r="J1366" i="5"/>
  <c r="J1365" i="5"/>
  <c r="BK398" i="5"/>
  <c r="J359" i="5"/>
  <c r="J357" i="5"/>
  <c r="J246" i="5"/>
  <c r="J231" i="5"/>
  <c r="J221" i="17"/>
  <c r="J160" i="17"/>
  <c r="BK147" i="17"/>
  <c r="BK141" i="17"/>
  <c r="BK139" i="17"/>
  <c r="BK192" i="16"/>
  <c r="BK162" i="16"/>
  <c r="J161" i="16"/>
  <c r="J140" i="16"/>
  <c r="J203" i="15"/>
  <c r="J200" i="15"/>
  <c r="J185" i="15"/>
  <c r="BK177" i="15"/>
  <c r="J173" i="15"/>
  <c r="BK165" i="15"/>
  <c r="J164" i="15"/>
  <c r="J139" i="15"/>
  <c r="BK137" i="15"/>
  <c r="J135" i="15"/>
  <c r="BK341" i="13"/>
  <c r="BK320" i="13"/>
  <c r="BK304" i="13"/>
  <c r="J270" i="13"/>
  <c r="J179" i="6"/>
  <c r="BK176" i="6"/>
  <c r="J174" i="6"/>
  <c r="J173" i="6"/>
  <c r="BK171" i="6"/>
  <c r="J161" i="6"/>
  <c r="J157" i="6"/>
  <c r="BK154" i="6"/>
  <c r="J153" i="6"/>
  <c r="J1373" i="5"/>
  <c r="J1354" i="5"/>
  <c r="BK1353" i="5"/>
  <c r="BK1349" i="5"/>
  <c r="BK439" i="5"/>
  <c r="J376" i="5"/>
  <c r="J283" i="5"/>
  <c r="J183" i="5"/>
  <c r="J228" i="3"/>
  <c r="BK226" i="3"/>
  <c r="BK224" i="3"/>
  <c r="BK197" i="3"/>
  <c r="BK189" i="3"/>
  <c r="J188" i="3"/>
  <c r="J185" i="3"/>
  <c r="BK176" i="3"/>
  <c r="J174" i="3"/>
  <c r="J172" i="3"/>
  <c r="AS99" i="1"/>
  <c r="BK229" i="17"/>
  <c r="J177" i="17"/>
  <c r="BK174" i="17"/>
  <c r="J151" i="17"/>
  <c r="J134" i="17"/>
  <c r="BK132" i="17"/>
  <c r="J212" i="16"/>
  <c r="BK194" i="16"/>
  <c r="BK179" i="16"/>
  <c r="J165" i="16"/>
  <c r="J156" i="16"/>
  <c r="J150" i="16"/>
  <c r="BK138" i="16"/>
  <c r="BK202" i="15"/>
  <c r="J188" i="15"/>
  <c r="BK182" i="15"/>
  <c r="BK181" i="15"/>
  <c r="BK173" i="15"/>
  <c r="J170" i="15"/>
  <c r="BK163" i="15"/>
  <c r="BK159" i="15"/>
  <c r="BK158" i="15"/>
  <c r="BK154" i="15"/>
  <c r="J147" i="15"/>
  <c r="J143" i="15"/>
  <c r="BK138" i="15"/>
  <c r="J137" i="15"/>
  <c r="J372" i="13"/>
  <c r="J257" i="13"/>
  <c r="BK248" i="13"/>
  <c r="BK239" i="13"/>
  <c r="BK231" i="13"/>
  <c r="BK221" i="13"/>
  <c r="J218" i="13"/>
  <c r="BK213" i="13"/>
  <c r="BK201" i="13"/>
  <c r="BK182" i="13"/>
  <c r="J179" i="13"/>
  <c r="J175" i="13"/>
  <c r="J172" i="13"/>
  <c r="BK152" i="13"/>
  <c r="J265" i="12"/>
  <c r="J263" i="12"/>
  <c r="BK260" i="12"/>
  <c r="J255" i="12"/>
  <c r="J253" i="12"/>
  <c r="BK247" i="12"/>
  <c r="J210" i="12"/>
  <c r="J198" i="12"/>
  <c r="J194" i="12"/>
  <c r="J189" i="12"/>
  <c r="BK178" i="12"/>
  <c r="J141" i="12"/>
  <c r="J137" i="12"/>
  <c r="BK136" i="11"/>
  <c r="BK136" i="9"/>
  <c r="J134" i="7"/>
  <c r="J283" i="6"/>
  <c r="J282" i="6"/>
  <c r="BK278" i="6"/>
  <c r="J277" i="6"/>
  <c r="BK271" i="6"/>
  <c r="J269" i="6"/>
  <c r="J268" i="6"/>
  <c r="BK265" i="6"/>
  <c r="BK255" i="6"/>
  <c r="J250" i="6"/>
  <c r="J241" i="6"/>
  <c r="J238" i="6"/>
  <c r="J236" i="6"/>
  <c r="J235" i="6"/>
  <c r="BK234" i="6"/>
  <c r="BK233" i="6"/>
  <c r="J232" i="6"/>
  <c r="BK227" i="6"/>
  <c r="J215" i="6"/>
  <c r="BK199" i="6"/>
  <c r="J197" i="6"/>
  <c r="BK193" i="6"/>
  <c r="J192" i="6"/>
  <c r="J191" i="6"/>
  <c r="BK190" i="6"/>
  <c r="J187" i="6"/>
  <c r="BK180" i="6"/>
  <c r="BK145" i="6"/>
  <c r="J140" i="6"/>
  <c r="J1363" i="5"/>
  <c r="BK1362" i="5"/>
  <c r="J1361" i="5"/>
  <c r="J1359" i="5"/>
  <c r="J1357" i="5"/>
  <c r="J1356" i="5"/>
  <c r="BK1348" i="5"/>
  <c r="J1347" i="5"/>
  <c r="J1346" i="5"/>
  <c r="J1333" i="5"/>
  <c r="J1328" i="5"/>
  <c r="BK1326" i="5"/>
  <c r="BK1322" i="5"/>
  <c r="BK1320" i="5"/>
  <c r="BK1312" i="5"/>
  <c r="BK1306" i="5"/>
  <c r="J1271" i="5"/>
  <c r="BK1265" i="5"/>
  <c r="BK1254" i="5"/>
  <c r="BK1174" i="5"/>
  <c r="J1108" i="5"/>
  <c r="BK1102" i="5"/>
  <c r="J1100" i="5"/>
  <c r="BK1094" i="5"/>
  <c r="J1092" i="5"/>
  <c r="J1090" i="5"/>
  <c r="J1088" i="5"/>
  <c r="J1086" i="5"/>
  <c r="J1072" i="5"/>
  <c r="J1068" i="5"/>
  <c r="BK1036" i="5"/>
  <c r="J1030" i="5"/>
  <c r="J1025" i="5"/>
  <c r="J1008" i="5"/>
  <c r="BK1002" i="5"/>
  <c r="J993" i="5"/>
  <c r="BK973" i="5"/>
  <c r="BK951" i="5"/>
  <c r="BK938" i="5"/>
  <c r="BK917" i="5"/>
  <c r="BK907" i="5"/>
  <c r="J896" i="5"/>
  <c r="BK873" i="5"/>
  <c r="J869" i="5"/>
  <c r="BK867" i="5"/>
  <c r="J861" i="5"/>
  <c r="BK855" i="5"/>
  <c r="J853" i="5"/>
  <c r="BK850" i="5"/>
  <c r="J847" i="5"/>
  <c r="J838" i="5"/>
  <c r="BK836" i="5"/>
  <c r="J821" i="5"/>
  <c r="J814" i="5"/>
  <c r="J811" i="5"/>
  <c r="BK799" i="5"/>
  <c r="J780" i="5"/>
  <c r="J768" i="5"/>
  <c r="J766" i="5"/>
  <c r="J756" i="5"/>
  <c r="BK730" i="5"/>
  <c r="J657" i="5"/>
  <c r="J647" i="5"/>
  <c r="BK645" i="5"/>
  <c r="BK640" i="5"/>
  <c r="BK623" i="5"/>
  <c r="BK582" i="5"/>
  <c r="J449" i="5"/>
  <c r="BK269" i="5"/>
  <c r="BK262" i="5"/>
  <c r="BK222" i="3"/>
  <c r="J220" i="3"/>
  <c r="BK217" i="3"/>
  <c r="BK193" i="3"/>
  <c r="J191" i="3"/>
  <c r="BK174" i="3"/>
  <c r="BK164" i="3"/>
  <c r="J138" i="3"/>
  <c r="J209" i="2"/>
  <c r="J192" i="2"/>
  <c r="BK189" i="2"/>
  <c r="BK172" i="2"/>
  <c r="BK170" i="2"/>
  <c r="J164" i="2"/>
  <c r="J160" i="2"/>
  <c r="J158" i="2"/>
  <c r="BK153" i="2"/>
  <c r="J139" i="2"/>
  <c r="BK134" i="2"/>
  <c r="J172" i="17"/>
  <c r="BK169" i="17"/>
  <c r="J167" i="17"/>
  <c r="BK162" i="17"/>
  <c r="J157" i="17"/>
  <c r="J150" i="17"/>
  <c r="J142" i="17"/>
  <c r="J140" i="17"/>
  <c r="J227" i="16"/>
  <c r="J221" i="16"/>
  <c r="BK188" i="16"/>
  <c r="BK180" i="16"/>
  <c r="J179" i="16"/>
  <c r="J169" i="16"/>
  <c r="BK160" i="16"/>
  <c r="BK155" i="16"/>
  <c r="BK200" i="15"/>
  <c r="J189" i="15"/>
  <c r="J187" i="15"/>
  <c r="J184" i="15"/>
  <c r="J183" i="15"/>
  <c r="J182" i="15"/>
  <c r="BK178" i="6"/>
  <c r="J175" i="6"/>
  <c r="BK174" i="6"/>
  <c r="BK170" i="6"/>
  <c r="J169" i="6"/>
  <c r="BK165" i="6"/>
  <c r="BK148" i="6"/>
  <c r="BK146" i="6"/>
  <c r="BK1352" i="5"/>
  <c r="BK1351" i="5"/>
  <c r="J1344" i="5"/>
  <c r="BK1310" i="5"/>
  <c r="BK1290" i="5"/>
  <c r="J1278" i="5"/>
  <c r="J1263" i="5"/>
  <c r="BK1261" i="5"/>
  <c r="J1182" i="5"/>
  <c r="J1139" i="5"/>
  <c r="J1112" i="5"/>
  <c r="J1082" i="5"/>
  <c r="J1064" i="5"/>
  <c r="J1054" i="5"/>
  <c r="BK1052" i="5"/>
  <c r="BK1035" i="5"/>
  <c r="BK1028" i="5"/>
  <c r="J987" i="5"/>
  <c r="BK931" i="5"/>
  <c r="J917" i="5"/>
  <c r="J913" i="5"/>
  <c r="J909" i="5"/>
  <c r="J902" i="5"/>
  <c r="BK898" i="5"/>
  <c r="J890" i="5"/>
  <c r="J884" i="5"/>
  <c r="BK878" i="5"/>
  <c r="J871" i="5"/>
  <c r="BK847" i="5"/>
  <c r="J840" i="5"/>
  <c r="J824" i="5"/>
  <c r="BK821" i="5"/>
  <c r="J816" i="5"/>
  <c r="BK814" i="5"/>
  <c r="BK811" i="5"/>
  <c r="J789" i="5"/>
  <c r="J778" i="5"/>
  <c r="BK768" i="5"/>
  <c r="BK766" i="5"/>
  <c r="BK756" i="5"/>
  <c r="BK661" i="5"/>
  <c r="BK648" i="5"/>
  <c r="J640" i="5"/>
  <c r="BK638" i="5"/>
  <c r="J623" i="5"/>
  <c r="J618" i="5"/>
  <c r="J527" i="5"/>
  <c r="J513" i="5"/>
  <c r="BK503" i="5"/>
  <c r="BK497" i="5"/>
  <c r="BK481" i="5"/>
  <c r="J474" i="5"/>
  <c r="J470" i="5"/>
  <c r="BK462" i="5"/>
  <c r="BK457" i="5"/>
  <c r="J226" i="3"/>
  <c r="J212" i="3"/>
  <c r="J204" i="3"/>
  <c r="J160" i="3"/>
  <c r="BK149" i="3"/>
  <c r="J143" i="3"/>
  <c r="BK227" i="2"/>
  <c r="BK199" i="2"/>
  <c r="J197" i="2"/>
  <c r="BK192" i="2"/>
  <c r="BK188" i="2"/>
  <c r="BK174" i="2"/>
  <c r="BK166" i="2"/>
  <c r="J156" i="2"/>
  <c r="BK221" i="17"/>
  <c r="J162" i="17"/>
  <c r="BK160" i="17"/>
  <c r="BK157" i="17"/>
  <c r="J139" i="17"/>
  <c r="BK133" i="17"/>
  <c r="BK221" i="16"/>
  <c r="J144" i="6"/>
  <c r="J384" i="5"/>
  <c r="J373" i="5"/>
  <c r="J355" i="5"/>
  <c r="J318" i="5"/>
  <c r="J226" i="5"/>
  <c r="J217" i="5"/>
  <c r="BK200" i="5"/>
  <c r="BK178" i="5"/>
  <c r="J241" i="3"/>
  <c r="BK148" i="3"/>
  <c r="BK229" i="2"/>
  <c r="BK164" i="2"/>
  <c r="BK139" i="2"/>
  <c r="J135" i="2"/>
  <c r="BK177" i="17"/>
  <c r="BK1338" i="5"/>
  <c r="J1322" i="5"/>
  <c r="BK1319" i="5"/>
  <c r="J1316" i="5"/>
  <c r="BK1311" i="5"/>
  <c r="BK1302" i="5"/>
  <c r="J1298" i="5"/>
  <c r="J1259" i="5"/>
  <c r="J1209" i="5"/>
  <c r="BK1141" i="5"/>
  <c r="BK1106" i="5"/>
  <c r="J1096" i="5"/>
  <c r="J1094" i="5"/>
  <c r="BK1078" i="5"/>
  <c r="J1076" i="5"/>
  <c r="J1074" i="5"/>
  <c r="BK1072" i="5"/>
  <c r="BK1070" i="5"/>
  <c r="BK1038" i="5"/>
  <c r="J1004" i="5"/>
  <c r="J990" i="5"/>
  <c r="J975" i="5"/>
  <c r="J880" i="5"/>
  <c r="J791" i="5"/>
  <c r="BK789" i="5"/>
  <c r="BK787" i="5"/>
  <c r="BK751" i="5"/>
  <c r="J664" i="5"/>
  <c r="BK659" i="5"/>
  <c r="J439" i="5"/>
  <c r="BK419" i="5"/>
  <c r="BK412" i="5"/>
  <c r="BK409" i="5"/>
  <c r="BK217" i="5"/>
  <c r="J198" i="5"/>
  <c r="J194" i="5"/>
  <c r="J185" i="5"/>
  <c r="BK143" i="17"/>
  <c r="BK130" i="17"/>
  <c r="BK223" i="16"/>
  <c r="BK201" i="16"/>
  <c r="J195" i="16"/>
  <c r="J194" i="16"/>
  <c r="J190" i="16"/>
  <c r="J188" i="16"/>
  <c r="BK186" i="16"/>
  <c r="BK185" i="16"/>
  <c r="BK183" i="16"/>
  <c r="BK177" i="16"/>
  <c r="J174" i="16"/>
  <c r="J173" i="16"/>
  <c r="J168" i="16"/>
  <c r="J155" i="16"/>
  <c r="BK149" i="16"/>
  <c r="J147" i="16"/>
  <c r="J145" i="16"/>
  <c r="BK144" i="16"/>
  <c r="J142" i="16"/>
  <c r="J353" i="5"/>
  <c r="J351" i="5"/>
  <c r="BK304" i="5"/>
  <c r="J196" i="5"/>
  <c r="BK265" i="3"/>
  <c r="BK263" i="3"/>
  <c r="J261" i="3"/>
  <c r="BK234" i="3"/>
  <c r="J209" i="3"/>
  <c r="BK143" i="3"/>
  <c r="J190" i="2"/>
  <c r="J178" i="2"/>
  <c r="J262" i="5"/>
  <c r="BK154" i="5"/>
  <c r="J253" i="3"/>
  <c r="J234" i="3"/>
  <c r="J207" i="3"/>
  <c r="BK204" i="3"/>
  <c r="J178" i="3"/>
  <c r="BK172" i="3"/>
  <c r="J149" i="3"/>
  <c r="BK138" i="3"/>
  <c r="BK225" i="2"/>
  <c r="J193" i="2"/>
  <c r="BK150" i="2"/>
  <c r="J148" i="2"/>
  <c r="BK135" i="2"/>
  <c r="F37" i="21"/>
  <c r="BD116" i="1" s="1"/>
  <c r="F34" i="21"/>
  <c r="BA116" i="1"/>
  <c r="F36" i="20"/>
  <c r="BC115" i="1"/>
  <c r="F35" i="20"/>
  <c r="BB115" i="1"/>
  <c r="J34" i="20"/>
  <c r="AW115" i="1"/>
  <c r="F37" i="18"/>
  <c r="BD113" i="1"/>
  <c r="F36" i="18"/>
  <c r="BC113" i="1"/>
  <c r="F35" i="18"/>
  <c r="BB113" i="1" s="1"/>
  <c r="F34" i="18"/>
  <c r="BA113" i="1"/>
  <c r="J36" i="4" l="1"/>
  <c r="K8" i="28"/>
  <c r="I11" i="24"/>
  <c r="I8" i="22"/>
  <c r="K93" i="26"/>
  <c r="K96" i="26" s="1"/>
  <c r="M9" i="22"/>
  <c r="M8" i="22" s="1"/>
  <c r="G8" i="22"/>
  <c r="M49" i="22"/>
  <c r="M48" i="22" s="1"/>
  <c r="G48" i="22"/>
  <c r="M33" i="22"/>
  <c r="M61" i="22"/>
  <c r="M60" i="22" s="1"/>
  <c r="G60" i="22"/>
  <c r="G33" i="22"/>
  <c r="F44" i="23"/>
  <c r="F25" i="23"/>
  <c r="F2" i="23"/>
  <c r="F141" i="23"/>
  <c r="F106" i="23"/>
  <c r="F73" i="23"/>
  <c r="F151" i="23"/>
  <c r="I129" i="7" s="1"/>
  <c r="I134" i="24"/>
  <c r="I104" i="24"/>
  <c r="A43" i="24"/>
  <c r="A44" i="24" s="1"/>
  <c r="A42" i="24"/>
  <c r="I88" i="24"/>
  <c r="I167" i="24" s="1"/>
  <c r="I129" i="8" s="1"/>
  <c r="M142" i="25"/>
  <c r="M133" i="25"/>
  <c r="M132" i="25" s="1"/>
  <c r="G132" i="25"/>
  <c r="M9" i="25"/>
  <c r="M8" i="25" s="1"/>
  <c r="G8" i="25"/>
  <c r="G148" i="25"/>
  <c r="M149" i="25"/>
  <c r="M148" i="25" s="1"/>
  <c r="M138" i="25"/>
  <c r="M137" i="25" s="1"/>
  <c r="G137" i="25"/>
  <c r="M110" i="25"/>
  <c r="M109" i="25" s="1"/>
  <c r="G109" i="25"/>
  <c r="G142" i="25"/>
  <c r="G43" i="27"/>
  <c r="M44" i="27"/>
  <c r="M43" i="27" s="1"/>
  <c r="M54" i="27"/>
  <c r="M53" i="27" s="1"/>
  <c r="G53" i="27"/>
  <c r="G34" i="27"/>
  <c r="M9" i="27"/>
  <c r="M8" i="27" s="1"/>
  <c r="G8" i="27"/>
  <c r="M59" i="27"/>
  <c r="M58" i="27" s="1"/>
  <c r="G58" i="27"/>
  <c r="G69" i="27"/>
  <c r="M70" i="27"/>
  <c r="M69" i="27" s="1"/>
  <c r="G63" i="27"/>
  <c r="M64" i="27"/>
  <c r="M63" i="27" s="1"/>
  <c r="M36" i="27"/>
  <c r="M34" i="27" s="1"/>
  <c r="M9" i="28"/>
  <c r="M8" i="28" s="1"/>
  <c r="G8" i="28"/>
  <c r="G30" i="28"/>
  <c r="M31" i="28"/>
  <c r="M30" i="28" s="1"/>
  <c r="M41" i="28"/>
  <c r="M21" i="28"/>
  <c r="M20" i="28" s="1"/>
  <c r="G20" i="28"/>
  <c r="G41" i="28"/>
  <c r="M33" i="28"/>
  <c r="G33" i="28"/>
  <c r="M43" i="28"/>
  <c r="M37" i="29"/>
  <c r="M36" i="29" s="1"/>
  <c r="G36" i="29"/>
  <c r="G47" i="29"/>
  <c r="M48" i="29"/>
  <c r="M47" i="29" s="1"/>
  <c r="G8" i="29"/>
  <c r="M10" i="29"/>
  <c r="G39" i="29"/>
  <c r="M28" i="29"/>
  <c r="M27" i="29" s="1"/>
  <c r="G27" i="29"/>
  <c r="M8" i="29"/>
  <c r="M39" i="29"/>
  <c r="G36" i="30"/>
  <c r="G43" i="30" s="1"/>
  <c r="M18" i="30"/>
  <c r="M15" i="30" s="1"/>
  <c r="M33" i="31"/>
  <c r="M32" i="31" s="1"/>
  <c r="G32" i="31"/>
  <c r="G54" i="31"/>
  <c r="M55" i="31"/>
  <c r="M54" i="31" s="1"/>
  <c r="G47" i="31"/>
  <c r="G8" i="31"/>
  <c r="G62" i="31" s="1"/>
  <c r="M9" i="31"/>
  <c r="M8" i="31" s="1"/>
  <c r="M48" i="31"/>
  <c r="M47" i="31" s="1"/>
  <c r="R259" i="3"/>
  <c r="T1404" i="5"/>
  <c r="T259" i="3"/>
  <c r="T130" i="11"/>
  <c r="R287" i="6"/>
  <c r="T219" i="16"/>
  <c r="T126" i="9"/>
  <c r="T207" i="15"/>
  <c r="P261" i="12"/>
  <c r="P126" i="7"/>
  <c r="AU102" i="1" s="1"/>
  <c r="R130" i="8"/>
  <c r="R126" i="8" s="1"/>
  <c r="T287" i="6"/>
  <c r="R126" i="11"/>
  <c r="P1404" i="5"/>
  <c r="T126" i="7"/>
  <c r="P126" i="10"/>
  <c r="AU105" i="1" s="1"/>
  <c r="R126" i="7"/>
  <c r="P223" i="2"/>
  <c r="R126" i="10"/>
  <c r="R225" i="17"/>
  <c r="T126" i="11"/>
  <c r="T130" i="10"/>
  <c r="T126" i="10" s="1"/>
  <c r="P130" i="9"/>
  <c r="P126" i="9"/>
  <c r="AU104" i="1" s="1"/>
  <c r="P130" i="11"/>
  <c r="P126" i="11" s="1"/>
  <c r="AU106" i="1" s="1"/>
  <c r="P130" i="8"/>
  <c r="P259" i="3"/>
  <c r="R207" i="15"/>
  <c r="P126" i="8"/>
  <c r="AU103" i="1" s="1"/>
  <c r="R261" i="12"/>
  <c r="R219" i="16"/>
  <c r="P219" i="16"/>
  <c r="T131" i="2"/>
  <c r="R137" i="3"/>
  <c r="BK201" i="3"/>
  <c r="J201" i="3"/>
  <c r="J103" i="3"/>
  <c r="BK252" i="3"/>
  <c r="J252" i="3"/>
  <c r="J108" i="3" s="1"/>
  <c r="BK480" i="5"/>
  <c r="J480" i="5"/>
  <c r="J105" i="5"/>
  <c r="R1296" i="5"/>
  <c r="P175" i="2"/>
  <c r="P137" i="3"/>
  <c r="T206" i="3"/>
  <c r="R175" i="16"/>
  <c r="P184" i="3"/>
  <c r="R219" i="3"/>
  <c r="T414" i="5"/>
  <c r="P1037" i="5"/>
  <c r="T1210" i="5"/>
  <c r="R1393" i="5"/>
  <c r="R1392" i="5" s="1"/>
  <c r="T175" i="2"/>
  <c r="R159" i="3"/>
  <c r="P219" i="3"/>
  <c r="R480" i="5"/>
  <c r="T1296" i="5"/>
  <c r="P130" i="16"/>
  <c r="BK414" i="5"/>
  <c r="J414" i="5"/>
  <c r="J103" i="5" s="1"/>
  <c r="BK908" i="5"/>
  <c r="J908" i="5"/>
  <c r="J111" i="5"/>
  <c r="P1029" i="5"/>
  <c r="P1155" i="5"/>
  <c r="BK1277" i="5"/>
  <c r="J1277" i="5"/>
  <c r="J121" i="5" s="1"/>
  <c r="T167" i="15"/>
  <c r="BK175" i="16"/>
  <c r="J175" i="16"/>
  <c r="J101" i="16"/>
  <c r="P131" i="2"/>
  <c r="T194" i="2"/>
  <c r="T211" i="5"/>
  <c r="T465" i="5"/>
  <c r="BK879" i="5"/>
  <c r="J879" i="5" s="1"/>
  <c r="J110" i="5" s="1"/>
  <c r="BK1005" i="5"/>
  <c r="J1005" i="5" s="1"/>
  <c r="J113" i="5" s="1"/>
  <c r="P1296" i="5"/>
  <c r="T139" i="6"/>
  <c r="P160" i="6"/>
  <c r="BK196" i="6"/>
  <c r="J196" i="6" s="1"/>
  <c r="J106" i="6" s="1"/>
  <c r="BK246" i="6"/>
  <c r="J246" i="6"/>
  <c r="J107" i="6"/>
  <c r="T246" i="6"/>
  <c r="P276" i="6"/>
  <c r="T281" i="6"/>
  <c r="BK134" i="12"/>
  <c r="J134" i="12"/>
  <c r="J98" i="12" s="1"/>
  <c r="T177" i="12"/>
  <c r="T186" i="12"/>
  <c r="BK226" i="12"/>
  <c r="J226" i="12" s="1"/>
  <c r="J103" i="12" s="1"/>
  <c r="R249" i="12"/>
  <c r="R248" i="12"/>
  <c r="T244" i="13"/>
  <c r="R126" i="14"/>
  <c r="R125" i="14"/>
  <c r="R124" i="14"/>
  <c r="T130" i="15"/>
  <c r="R162" i="15"/>
  <c r="T197" i="15"/>
  <c r="T284" i="5"/>
  <c r="BK1037" i="5"/>
  <c r="J1037" i="5" s="1"/>
  <c r="J115" i="5" s="1"/>
  <c r="P244" i="13"/>
  <c r="P126" i="14"/>
  <c r="P125" i="14"/>
  <c r="P124" i="14" s="1"/>
  <c r="AU109" i="1" s="1"/>
  <c r="P162" i="15"/>
  <c r="P197" i="15"/>
  <c r="P175" i="16"/>
  <c r="R284" i="5"/>
  <c r="P908" i="5"/>
  <c r="BK1029" i="5"/>
  <c r="J1029" i="5"/>
  <c r="J114" i="5"/>
  <c r="BK1155" i="5"/>
  <c r="J1155" i="5" s="1"/>
  <c r="J118" i="5" s="1"/>
  <c r="R1262" i="5"/>
  <c r="R139" i="6"/>
  <c r="BK160" i="6"/>
  <c r="J160" i="6"/>
  <c r="J102" i="6"/>
  <c r="T196" i="6"/>
  <c r="T257" i="6"/>
  <c r="P281" i="6"/>
  <c r="P284" i="6"/>
  <c r="P191" i="12"/>
  <c r="T226" i="12"/>
  <c r="BK249" i="12"/>
  <c r="J249" i="12" s="1"/>
  <c r="J106" i="12" s="1"/>
  <c r="R258" i="12"/>
  <c r="BK128" i="13"/>
  <c r="J128" i="13"/>
  <c r="J98" i="13" s="1"/>
  <c r="BK217" i="13"/>
  <c r="J217" i="13" s="1"/>
  <c r="J99" i="13" s="1"/>
  <c r="P217" i="13"/>
  <c r="BK368" i="13"/>
  <c r="J368" i="13"/>
  <c r="J101" i="13" s="1"/>
  <c r="R167" i="15"/>
  <c r="T175" i="16"/>
  <c r="R175" i="2"/>
  <c r="R130" i="2" s="1"/>
  <c r="R129" i="2" s="1"/>
  <c r="R184" i="3"/>
  <c r="P211" i="5"/>
  <c r="T908" i="5"/>
  <c r="T1029" i="5"/>
  <c r="R1155" i="5"/>
  <c r="BK139" i="6"/>
  <c r="J139" i="6"/>
  <c r="J100" i="6"/>
  <c r="T160" i="6"/>
  <c r="R196" i="6"/>
  <c r="BK257" i="6"/>
  <c r="J257" i="6"/>
  <c r="J108" i="6"/>
  <c r="BK276" i="6"/>
  <c r="J276" i="6" s="1"/>
  <c r="J109" i="6" s="1"/>
  <c r="BK281" i="6"/>
  <c r="J281" i="6"/>
  <c r="J110" i="6"/>
  <c r="BK284" i="6"/>
  <c r="J284" i="6"/>
  <c r="J111" i="6" s="1"/>
  <c r="T134" i="12"/>
  <c r="BK191" i="12"/>
  <c r="J191" i="12" s="1"/>
  <c r="J102" i="12" s="1"/>
  <c r="P226" i="12"/>
  <c r="T249" i="12"/>
  <c r="R244" i="13"/>
  <c r="BK126" i="14"/>
  <c r="J126" i="14"/>
  <c r="J98" i="14"/>
  <c r="BK130" i="15"/>
  <c r="BK130" i="16"/>
  <c r="J130" i="16" s="1"/>
  <c r="J98" i="16" s="1"/>
  <c r="P480" i="5"/>
  <c r="T852" i="5"/>
  <c r="R1005" i="5"/>
  <c r="R130" i="16"/>
  <c r="R167" i="16"/>
  <c r="P209" i="16"/>
  <c r="BK184" i="3"/>
  <c r="J184" i="3"/>
  <c r="J102" i="3" s="1"/>
  <c r="R206" i="3"/>
  <c r="P252" i="3"/>
  <c r="T480" i="5"/>
  <c r="T984" i="5"/>
  <c r="BK1296" i="5"/>
  <c r="J1296" i="5" s="1"/>
  <c r="J122" i="5" s="1"/>
  <c r="P134" i="12"/>
  <c r="BK177" i="12"/>
  <c r="J177" i="12"/>
  <c r="J100" i="12" s="1"/>
  <c r="T191" i="12"/>
  <c r="P249" i="12"/>
  <c r="P258" i="12"/>
  <c r="P248" i="12" s="1"/>
  <c r="BK244" i="13"/>
  <c r="J244" i="13"/>
  <c r="J100" i="13"/>
  <c r="T368" i="13"/>
  <c r="R130" i="15"/>
  <c r="P167" i="15"/>
  <c r="T130" i="16"/>
  <c r="T167" i="16"/>
  <c r="R170" i="16"/>
  <c r="BK209" i="16"/>
  <c r="J209" i="16"/>
  <c r="J102" i="16" s="1"/>
  <c r="R153" i="5"/>
  <c r="R813" i="5"/>
  <c r="BK984" i="5"/>
  <c r="J984" i="5"/>
  <c r="J112" i="5" s="1"/>
  <c r="R1210" i="5"/>
  <c r="BK175" i="2"/>
  <c r="J175" i="2"/>
  <c r="J100" i="2"/>
  <c r="P465" i="5"/>
  <c r="BK852" i="5"/>
  <c r="J852" i="5" s="1"/>
  <c r="J109" i="5" s="1"/>
  <c r="T1005" i="5"/>
  <c r="R194" i="2"/>
  <c r="T137" i="3"/>
  <c r="P206" i="3"/>
  <c r="T252" i="3"/>
  <c r="BK137" i="3"/>
  <c r="J137" i="3"/>
  <c r="J100" i="3" s="1"/>
  <c r="BK206" i="3"/>
  <c r="J206" i="3"/>
  <c r="J104" i="3"/>
  <c r="BK813" i="5"/>
  <c r="J813" i="5" s="1"/>
  <c r="J106" i="5" s="1"/>
  <c r="P984" i="5"/>
  <c r="BK1107" i="5"/>
  <c r="J1107" i="5"/>
  <c r="J116" i="5"/>
  <c r="BK170" i="16"/>
  <c r="J170" i="16"/>
  <c r="J100" i="16" s="1"/>
  <c r="T209" i="16"/>
  <c r="R129" i="17"/>
  <c r="P129" i="17"/>
  <c r="BK131" i="2"/>
  <c r="T159" i="3"/>
  <c r="R201" i="3"/>
  <c r="R252" i="3"/>
  <c r="P813" i="5"/>
  <c r="P1005" i="5"/>
  <c r="P1107" i="5"/>
  <c r="R1107" i="5"/>
  <c r="BK1262" i="5"/>
  <c r="J1262" i="5"/>
  <c r="J120" i="5" s="1"/>
  <c r="T1393" i="5"/>
  <c r="T1392" i="5"/>
  <c r="R131" i="2"/>
  <c r="BK159" i="3"/>
  <c r="J159" i="3"/>
  <c r="J101" i="3"/>
  <c r="T201" i="3"/>
  <c r="BK211" i="5"/>
  <c r="J211" i="5"/>
  <c r="J101" i="5" s="1"/>
  <c r="P879" i="5"/>
  <c r="R1111" i="5"/>
  <c r="P1277" i="5"/>
  <c r="BK129" i="17"/>
  <c r="P194" i="2"/>
  <c r="BK153" i="5"/>
  <c r="BK465" i="5"/>
  <c r="J465" i="5"/>
  <c r="J104" i="5" s="1"/>
  <c r="R984" i="5"/>
  <c r="BK1210" i="5"/>
  <c r="J1210" i="5"/>
  <c r="J119" i="5"/>
  <c r="P1393" i="5"/>
  <c r="P1392" i="5" s="1"/>
  <c r="BK167" i="16"/>
  <c r="J167" i="16"/>
  <c r="J99" i="16" s="1"/>
  <c r="T170" i="16"/>
  <c r="P153" i="5"/>
  <c r="R465" i="5"/>
  <c r="T1037" i="5"/>
  <c r="BK167" i="6"/>
  <c r="J167" i="6"/>
  <c r="J105" i="6" s="1"/>
  <c r="P196" i="6"/>
  <c r="R246" i="6"/>
  <c r="R257" i="6"/>
  <c r="T276" i="6"/>
  <c r="T284" i="6"/>
  <c r="BK186" i="12"/>
  <c r="J186" i="12" s="1"/>
  <c r="J101" i="12" s="1"/>
  <c r="R186" i="12"/>
  <c r="R226" i="12"/>
  <c r="BK258" i="12"/>
  <c r="J258" i="12"/>
  <c r="J107" i="12" s="1"/>
  <c r="P128" i="13"/>
  <c r="P127" i="13"/>
  <c r="P126" i="13" s="1"/>
  <c r="AU108" i="1" s="1"/>
  <c r="T126" i="14"/>
  <c r="T125" i="14"/>
  <c r="T124" i="14"/>
  <c r="R211" i="5"/>
  <c r="T813" i="5"/>
  <c r="R1037" i="5"/>
  <c r="P1210" i="5"/>
  <c r="P139" i="6"/>
  <c r="P138" i="6"/>
  <c r="R160" i="6"/>
  <c r="R167" i="6"/>
  <c r="R134" i="12"/>
  <c r="R177" i="12"/>
  <c r="P186" i="12"/>
  <c r="R128" i="13"/>
  <c r="T217" i="13"/>
  <c r="P368" i="13"/>
  <c r="BK167" i="15"/>
  <c r="J167" i="15"/>
  <c r="J101" i="15" s="1"/>
  <c r="R197" i="15"/>
  <c r="P167" i="16"/>
  <c r="P170" i="16"/>
  <c r="R209" i="16"/>
  <c r="T184" i="3"/>
  <c r="BK219" i="3"/>
  <c r="J219" i="3"/>
  <c r="J107" i="3" s="1"/>
  <c r="P284" i="5"/>
  <c r="R908" i="5"/>
  <c r="T1155" i="5"/>
  <c r="BK194" i="2"/>
  <c r="J194" i="2" s="1"/>
  <c r="J101" i="2" s="1"/>
  <c r="P159" i="3"/>
  <c r="P201" i="3"/>
  <c r="T219" i="3"/>
  <c r="T218" i="3" s="1"/>
  <c r="R414" i="5"/>
  <c r="T879" i="5"/>
  <c r="BK1111" i="5"/>
  <c r="J1111" i="5" s="1"/>
  <c r="J117" i="5" s="1"/>
  <c r="P1262" i="5"/>
  <c r="BK1393" i="5"/>
  <c r="J1393" i="5"/>
  <c r="J124" i="5" s="1"/>
  <c r="BK284" i="5"/>
  <c r="J284" i="5"/>
  <c r="J102" i="5"/>
  <c r="P852" i="5"/>
  <c r="P851" i="5" s="1"/>
  <c r="P1111" i="5"/>
  <c r="T1277" i="5"/>
  <c r="T170" i="17"/>
  <c r="BK170" i="17"/>
  <c r="J170" i="17"/>
  <c r="J100" i="17" s="1"/>
  <c r="R220" i="17"/>
  <c r="P414" i="5"/>
  <c r="R879" i="5"/>
  <c r="R1029" i="5"/>
  <c r="T1107" i="5"/>
  <c r="R1277" i="5"/>
  <c r="T129" i="17"/>
  <c r="BK220" i="17"/>
  <c r="J220" i="17"/>
  <c r="J101" i="17"/>
  <c r="T153" i="5"/>
  <c r="T152" i="5" s="1"/>
  <c r="R852" i="5"/>
  <c r="T1111" i="5"/>
  <c r="T1262" i="5"/>
  <c r="P170" i="17"/>
  <c r="P220" i="17"/>
  <c r="P167" i="6"/>
  <c r="T167" i="6"/>
  <c r="T166" i="6" s="1"/>
  <c r="P246" i="6"/>
  <c r="P257" i="6"/>
  <c r="P166" i="6" s="1"/>
  <c r="R276" i="6"/>
  <c r="R281" i="6"/>
  <c r="R284" i="6"/>
  <c r="P177" i="12"/>
  <c r="R191" i="12"/>
  <c r="T258" i="12"/>
  <c r="T128" i="13"/>
  <c r="T127" i="13"/>
  <c r="T126" i="13" s="1"/>
  <c r="R217" i="13"/>
  <c r="R368" i="13"/>
  <c r="P130" i="15"/>
  <c r="P129" i="15"/>
  <c r="P128" i="15" s="1"/>
  <c r="AU110" i="1" s="1"/>
  <c r="BK162" i="15"/>
  <c r="J162" i="15"/>
  <c r="J100" i="15"/>
  <c r="T162" i="15"/>
  <c r="BK197" i="15"/>
  <c r="J197" i="15" s="1"/>
  <c r="J102" i="15" s="1"/>
  <c r="R170" i="17"/>
  <c r="T220" i="17"/>
  <c r="J123" i="2"/>
  <c r="BE162" i="2"/>
  <c r="BE195" i="2"/>
  <c r="BE227" i="2"/>
  <c r="BE229" i="2"/>
  <c r="BE199" i="3"/>
  <c r="BE222" i="3"/>
  <c r="BK260" i="3"/>
  <c r="J260" i="3"/>
  <c r="J110" i="3"/>
  <c r="J91" i="4"/>
  <c r="BE246" i="5"/>
  <c r="BE269" i="5"/>
  <c r="BE285" i="5"/>
  <c r="BK849" i="5"/>
  <c r="J849" i="5"/>
  <c r="J107" i="5" s="1"/>
  <c r="BK1409" i="5"/>
  <c r="J1409" i="5" s="1"/>
  <c r="J128" i="5" s="1"/>
  <c r="F126" i="2"/>
  <c r="BE150" i="2"/>
  <c r="BE166" i="2"/>
  <c r="BE192" i="2"/>
  <c r="BK226" i="2"/>
  <c r="J226" i="2"/>
  <c r="J107" i="2" s="1"/>
  <c r="J129" i="3"/>
  <c r="BE214" i="3"/>
  <c r="BE224" i="3"/>
  <c r="BE241" i="3"/>
  <c r="BE267" i="3"/>
  <c r="BE283" i="5"/>
  <c r="BE401" i="5"/>
  <c r="BE144" i="16"/>
  <c r="BE166" i="16"/>
  <c r="BE189" i="16"/>
  <c r="BE221" i="16"/>
  <c r="BK226" i="16"/>
  <c r="J226" i="16"/>
  <c r="J108" i="16"/>
  <c r="BE138" i="17"/>
  <c r="BE148" i="17"/>
  <c r="BE212" i="3"/>
  <c r="BE200" i="5"/>
  <c r="BE226" i="5"/>
  <c r="BE304" i="5"/>
  <c r="BE376" i="5"/>
  <c r="BE398" i="5"/>
  <c r="BE415" i="5"/>
  <c r="BE421" i="5"/>
  <c r="BE441" i="5"/>
  <c r="BE474" i="5"/>
  <c r="BE657" i="5"/>
  <c r="BE697" i="5"/>
  <c r="BE756" i="5"/>
  <c r="BE766" i="5"/>
  <c r="BE778" i="5"/>
  <c r="BE816" i="5"/>
  <c r="BE836" i="5"/>
  <c r="BE839" i="5"/>
  <c r="BE865" i="5"/>
  <c r="BE869" i="5"/>
  <c r="BE896" i="5"/>
  <c r="BE915" i="5"/>
  <c r="BE985" i="5"/>
  <c r="BE993" i="5"/>
  <c r="BE1006" i="5"/>
  <c r="BE1023" i="5"/>
  <c r="BE1035" i="5"/>
  <c r="BE1060" i="5"/>
  <c r="BE1112" i="5"/>
  <c r="BE1211" i="5"/>
  <c r="BE1261" i="5"/>
  <c r="BE1299" i="5"/>
  <c r="BE1317" i="5"/>
  <c r="BE1336" i="5"/>
  <c r="J91" i="6"/>
  <c r="BE160" i="2"/>
  <c r="BE193" i="2"/>
  <c r="BE197" i="2"/>
  <c r="BK217" i="2"/>
  <c r="J217" i="2" s="1"/>
  <c r="J104" i="2" s="1"/>
  <c r="BE138" i="3"/>
  <c r="BE248" i="3"/>
  <c r="BK262" i="3"/>
  <c r="J262" i="3" s="1"/>
  <c r="J111" i="3" s="1"/>
  <c r="BE340" i="5"/>
  <c r="BE140" i="17"/>
  <c r="BE164" i="2"/>
  <c r="BE172" i="2"/>
  <c r="BE176" i="2"/>
  <c r="BE201" i="2"/>
  <c r="BE205" i="2"/>
  <c r="BE207" i="2"/>
  <c r="E123" i="3"/>
  <c r="BE164" i="3"/>
  <c r="BE169" i="3"/>
  <c r="BE174" i="3"/>
  <c r="BE217" i="3"/>
  <c r="BE189" i="5"/>
  <c r="BE229" i="5"/>
  <c r="BE463" i="5"/>
  <c r="BE484" i="5"/>
  <c r="BE623" i="5"/>
  <c r="BE638" i="5"/>
  <c r="BE647" i="5"/>
  <c r="BE751" i="5"/>
  <c r="BE799" i="5"/>
  <c r="BE824" i="5"/>
  <c r="BE876" i="5"/>
  <c r="BE886" i="5"/>
  <c r="BE892" i="5"/>
  <c r="BE1025" i="5"/>
  <c r="BE1066" i="5"/>
  <c r="BE1082" i="5"/>
  <c r="BE1313" i="5"/>
  <c r="BE1356" i="5"/>
  <c r="BE145" i="6"/>
  <c r="BE154" i="6"/>
  <c r="BE168" i="6"/>
  <c r="BE170" i="6"/>
  <c r="BE172" i="6"/>
  <c r="BE196" i="15"/>
  <c r="BE203" i="15"/>
  <c r="BK205" i="15"/>
  <c r="J205" i="15" s="1"/>
  <c r="J103" i="15" s="1"/>
  <c r="BE182" i="16"/>
  <c r="BE203" i="16"/>
  <c r="BE207" i="16"/>
  <c r="BE211" i="16"/>
  <c r="BE225" i="16"/>
  <c r="BK217" i="16"/>
  <c r="J217" i="16"/>
  <c r="J103" i="16"/>
  <c r="BE130" i="17"/>
  <c r="BE143" i="17"/>
  <c r="BE155" i="17"/>
  <c r="BE135" i="2"/>
  <c r="BE152" i="2"/>
  <c r="BE156" i="2"/>
  <c r="BE185" i="2"/>
  <c r="BK173" i="2"/>
  <c r="J173" i="2" s="1"/>
  <c r="J99" i="2" s="1"/>
  <c r="BK224" i="2"/>
  <c r="J224" i="2"/>
  <c r="J106" i="2"/>
  <c r="BK228" i="2"/>
  <c r="J228" i="2"/>
  <c r="J108" i="2"/>
  <c r="BE172" i="3"/>
  <c r="BE191" i="3"/>
  <c r="BE234" i="3"/>
  <c r="BE253" i="3"/>
  <c r="F119" i="4"/>
  <c r="AW98" i="1"/>
  <c r="BE419" i="5"/>
  <c r="BE582" i="5"/>
  <c r="BE648" i="5"/>
  <c r="BE787" i="5"/>
  <c r="BE811" i="5"/>
  <c r="BE819" i="5"/>
  <c r="BE863" i="5"/>
  <c r="BE898" i="5"/>
  <c r="BE944" i="5"/>
  <c r="BE980" i="5"/>
  <c r="BE990" i="5"/>
  <c r="BE1019" i="5"/>
  <c r="BE1028" i="5"/>
  <c r="BE1070" i="5"/>
  <c r="BE1098" i="5"/>
  <c r="BE1104" i="5"/>
  <c r="BE1156" i="5"/>
  <c r="BE1308" i="5"/>
  <c r="BE1316" i="5"/>
  <c r="BE1321" i="5"/>
  <c r="BE1364" i="5"/>
  <c r="BK1407" i="5"/>
  <c r="J1407" i="5"/>
  <c r="J127" i="5" s="1"/>
  <c r="F94" i="6"/>
  <c r="BE144" i="6"/>
  <c r="BE151" i="6"/>
  <c r="BE198" i="6"/>
  <c r="BE203" i="6"/>
  <c r="BE204" i="6"/>
  <c r="BE214" i="6"/>
  <c r="BE216" i="6"/>
  <c r="BE231" i="6"/>
  <c r="BE236" i="6"/>
  <c r="BE237" i="6"/>
  <c r="BE240" i="6"/>
  <c r="BE249" i="6"/>
  <c r="BE253" i="6"/>
  <c r="BE262" i="6"/>
  <c r="BE263" i="6"/>
  <c r="BE268" i="6"/>
  <c r="BE275" i="6"/>
  <c r="J91" i="7"/>
  <c r="F123" i="7"/>
  <c r="BE134" i="7"/>
  <c r="BK133" i="7"/>
  <c r="J133" i="7" s="1"/>
  <c r="J103" i="7" s="1"/>
  <c r="BE136" i="8"/>
  <c r="BK128" i="9"/>
  <c r="BK127" i="9" s="1"/>
  <c r="J127" i="9" s="1"/>
  <c r="J99" i="9" s="1"/>
  <c r="F94" i="10"/>
  <c r="BE136" i="10"/>
  <c r="BE129" i="11"/>
  <c r="BK128" i="11"/>
  <c r="BK127" i="11"/>
  <c r="J127" i="11" s="1"/>
  <c r="J99" i="11" s="1"/>
  <c r="J89" i="12"/>
  <c r="BE170" i="12"/>
  <c r="BE187" i="12"/>
  <c r="BE192" i="12"/>
  <c r="BE196" i="12"/>
  <c r="BE252" i="12"/>
  <c r="BE254" i="12"/>
  <c r="BE141" i="13"/>
  <c r="BE156" i="13"/>
  <c r="BE198" i="13"/>
  <c r="BE210" i="13"/>
  <c r="BE245" i="13"/>
  <c r="BE276" i="13"/>
  <c r="BE329" i="13"/>
  <c r="BE375" i="13"/>
  <c r="BE384" i="13"/>
  <c r="BK383" i="13"/>
  <c r="J383" i="13"/>
  <c r="J105" i="13" s="1"/>
  <c r="BE137" i="15"/>
  <c r="BE139" i="15"/>
  <c r="BE149" i="15"/>
  <c r="BE152" i="15"/>
  <c r="BE164" i="15"/>
  <c r="BE173" i="15"/>
  <c r="BE176" i="15"/>
  <c r="BE179" i="15"/>
  <c r="BE184" i="15"/>
  <c r="BE201" i="15"/>
  <c r="BE209" i="15"/>
  <c r="BE211" i="15"/>
  <c r="J89" i="16"/>
  <c r="BE139" i="16"/>
  <c r="BE148" i="16"/>
  <c r="BE153" i="16"/>
  <c r="BE160" i="16"/>
  <c r="BE174" i="16"/>
  <c r="BE186" i="16"/>
  <c r="BE206" i="16"/>
  <c r="BE210" i="16"/>
  <c r="BE135" i="17"/>
  <c r="BE141" i="17"/>
  <c r="BE152" i="17"/>
  <c r="BE160" i="17"/>
  <c r="BE166" i="17"/>
  <c r="BE221" i="17"/>
  <c r="BE153" i="2"/>
  <c r="BE155" i="2"/>
  <c r="BE187" i="3"/>
  <c r="BE195" i="3"/>
  <c r="BE250" i="3"/>
  <c r="BE231" i="5"/>
  <c r="BE1367" i="5"/>
  <c r="BE1368" i="5"/>
  <c r="BE162" i="6"/>
  <c r="BE173" i="6"/>
  <c r="BE174" i="6"/>
  <c r="BE177" i="6"/>
  <c r="BE231" i="13"/>
  <c r="BE263" i="13"/>
  <c r="BE292" i="13"/>
  <c r="BE326" i="13"/>
  <c r="BE356" i="13"/>
  <c r="BE386" i="13"/>
  <c r="J89" i="15"/>
  <c r="BE141" i="15"/>
  <c r="BE158" i="15"/>
  <c r="BE166" i="15"/>
  <c r="BE178" i="15"/>
  <c r="BE142" i="16"/>
  <c r="BE168" i="16"/>
  <c r="BE179" i="16"/>
  <c r="BE198" i="16"/>
  <c r="BE212" i="16"/>
  <c r="BE132" i="17"/>
  <c r="BE137" i="17"/>
  <c r="BE162" i="17"/>
  <c r="BE217" i="5"/>
  <c r="BE261" i="5"/>
  <c r="BE276" i="5"/>
  <c r="BE1358" i="5"/>
  <c r="BE1381" i="5"/>
  <c r="BE1396" i="5"/>
  <c r="BE1410" i="5"/>
  <c r="BE175" i="6"/>
  <c r="BE176" i="6"/>
  <c r="BE179" i="6"/>
  <c r="BE180" i="6"/>
  <c r="BE181" i="6"/>
  <c r="BE184" i="6"/>
  <c r="BE185" i="6"/>
  <c r="BE201" i="6"/>
  <c r="BE205" i="6"/>
  <c r="BE211" i="6"/>
  <c r="BE217" i="6"/>
  <c r="BE218" i="6"/>
  <c r="BE219" i="6"/>
  <c r="BE220" i="6"/>
  <c r="BE223" i="6"/>
  <c r="BE226" i="6"/>
  <c r="BE228" i="6"/>
  <c r="BE229" i="6"/>
  <c r="BE230" i="6"/>
  <c r="BE234" i="6"/>
  <c r="BE242" i="6"/>
  <c r="BE244" i="6"/>
  <c r="BE247" i="6"/>
  <c r="BE258" i="6"/>
  <c r="BE260" i="6"/>
  <c r="BE267" i="6"/>
  <c r="BE271" i="6"/>
  <c r="BE289" i="6"/>
  <c r="BE291" i="6"/>
  <c r="BK164" i="6"/>
  <c r="J164" i="6" s="1"/>
  <c r="J103" i="6" s="1"/>
  <c r="BK288" i="6"/>
  <c r="J288" i="6"/>
  <c r="J113" i="6" s="1"/>
  <c r="BK135" i="7"/>
  <c r="J135" i="7"/>
  <c r="J104" i="7"/>
  <c r="F94" i="8"/>
  <c r="BK133" i="8"/>
  <c r="J133" i="8"/>
  <c r="J103" i="8"/>
  <c r="E85" i="9"/>
  <c r="F94" i="9"/>
  <c r="J91" i="10"/>
  <c r="F92" i="12"/>
  <c r="BE147" i="12"/>
  <c r="BE198" i="12"/>
  <c r="E85" i="13"/>
  <c r="BE160" i="13"/>
  <c r="BE163" i="13"/>
  <c r="BE201" i="13"/>
  <c r="BE207" i="13"/>
  <c r="BE213" i="13"/>
  <c r="BE224" i="13"/>
  <c r="BE269" i="13"/>
  <c r="BE298" i="13"/>
  <c r="BE313" i="13"/>
  <c r="BE320" i="13"/>
  <c r="BE335" i="13"/>
  <c r="BE345" i="13"/>
  <c r="BE380" i="13"/>
  <c r="BK379" i="13"/>
  <c r="E114" i="14"/>
  <c r="BE127" i="14"/>
  <c r="BE133" i="14"/>
  <c r="BE143" i="14"/>
  <c r="BE157" i="14"/>
  <c r="BE164" i="14"/>
  <c r="BE172" i="14"/>
  <c r="BE178" i="14"/>
  <c r="BE180" i="14"/>
  <c r="BE184" i="14"/>
  <c r="BE136" i="15"/>
  <c r="BE142" i="15"/>
  <c r="BE148" i="15"/>
  <c r="BE195" i="15"/>
  <c r="BE215" i="15"/>
  <c r="F92" i="16"/>
  <c r="BE140" i="16"/>
  <c r="BE149" i="16"/>
  <c r="BE150" i="16"/>
  <c r="BE165" i="16"/>
  <c r="BE172" i="16"/>
  <c r="BE196" i="16"/>
  <c r="BE199" i="16"/>
  <c r="E85" i="2"/>
  <c r="BE203" i="2"/>
  <c r="BE207" i="3"/>
  <c r="BE261" i="3"/>
  <c r="F94" i="5"/>
  <c r="BE228" i="5"/>
  <c r="BE318" i="5"/>
  <c r="BE1319" i="5"/>
  <c r="BE1350" i="5"/>
  <c r="BE161" i="6"/>
  <c r="BE165" i="6"/>
  <c r="BE169" i="6"/>
  <c r="BE178" i="6"/>
  <c r="BE187" i="6"/>
  <c r="BE190" i="6"/>
  <c r="BE194" i="6"/>
  <c r="BE202" i="6"/>
  <c r="BE207" i="6"/>
  <c r="BE210" i="6"/>
  <c r="BE221" i="6"/>
  <c r="BE235" i="6"/>
  <c r="BE241" i="6"/>
  <c r="BE245" i="6"/>
  <c r="BE252" i="6"/>
  <c r="BE255" i="6"/>
  <c r="BE261" i="6"/>
  <c r="BE270" i="6"/>
  <c r="BK290" i="6"/>
  <c r="J290" i="6"/>
  <c r="J114" i="6"/>
  <c r="BE136" i="7"/>
  <c r="E114" i="8"/>
  <c r="BK131" i="8"/>
  <c r="J131" i="8"/>
  <c r="J102" i="8" s="1"/>
  <c r="BK135" i="8"/>
  <c r="J135" i="8" s="1"/>
  <c r="J104" i="8" s="1"/>
  <c r="BK133" i="9"/>
  <c r="J133" i="9"/>
  <c r="J103" i="9"/>
  <c r="E85" i="10"/>
  <c r="BK131" i="10"/>
  <c r="J131" i="10" s="1"/>
  <c r="J102" i="10" s="1"/>
  <c r="E114" i="11"/>
  <c r="J120" i="11"/>
  <c r="BE132" i="11"/>
  <c r="BK135" i="11"/>
  <c r="J135" i="11" s="1"/>
  <c r="J104" i="11" s="1"/>
  <c r="E122" i="12"/>
  <c r="BE152" i="12"/>
  <c r="BE168" i="12"/>
  <c r="BE178" i="12"/>
  <c r="BE182" i="12"/>
  <c r="BE222" i="12"/>
  <c r="BE227" i="12"/>
  <c r="BE255" i="12"/>
  <c r="BE260" i="12"/>
  <c r="BE263" i="12"/>
  <c r="BE169" i="13"/>
  <c r="BE189" i="13"/>
  <c r="BE228" i="13"/>
  <c r="BE251" i="13"/>
  <c r="BE283" i="13"/>
  <c r="BE295" i="13"/>
  <c r="BE301" i="13"/>
  <c r="BE331" i="13"/>
  <c r="BE339" i="13"/>
  <c r="BE369" i="13"/>
  <c r="BK385" i="13"/>
  <c r="J385" i="13"/>
  <c r="J106" i="13"/>
  <c r="F92" i="14"/>
  <c r="BE141" i="14"/>
  <c r="BE150" i="14"/>
  <c r="BE191" i="14"/>
  <c r="BK190" i="14"/>
  <c r="J190" i="14"/>
  <c r="J103" i="14" s="1"/>
  <c r="E118" i="15"/>
  <c r="BE140" i="15"/>
  <c r="BE146" i="15"/>
  <c r="BE154" i="15"/>
  <c r="BE161" i="15"/>
  <c r="BE170" i="15"/>
  <c r="BE180" i="15"/>
  <c r="BE181" i="15"/>
  <c r="BE185" i="15"/>
  <c r="BE133" i="16"/>
  <c r="BE154" i="16"/>
  <c r="BE161" i="16"/>
  <c r="BE177" i="16"/>
  <c r="BE190" i="16"/>
  <c r="BE193" i="16"/>
  <c r="BE200" i="16"/>
  <c r="F92" i="17"/>
  <c r="BE150" i="17"/>
  <c r="BE470" i="5"/>
  <c r="BE481" i="5"/>
  <c r="BE487" i="5"/>
  <c r="BE640" i="5"/>
  <c r="BE850" i="5"/>
  <c r="BE911" i="5"/>
  <c r="BE919" i="5"/>
  <c r="BE995" i="5"/>
  <c r="BE1008" i="5"/>
  <c r="BE1015" i="5"/>
  <c r="BE1032" i="5"/>
  <c r="BE1056" i="5"/>
  <c r="BE1058" i="5"/>
  <c r="BE1064" i="5"/>
  <c r="BE1074" i="5"/>
  <c r="BE1084" i="5"/>
  <c r="BE1092" i="5"/>
  <c r="BE1117" i="5"/>
  <c r="BE1141" i="5"/>
  <c r="BE1154" i="5"/>
  <c r="BE1330" i="5"/>
  <c r="BE1338" i="5"/>
  <c r="BE1346" i="5"/>
  <c r="BE1348" i="5"/>
  <c r="BE1357" i="5"/>
  <c r="BE1366" i="5"/>
  <c r="BE136" i="16"/>
  <c r="BE141" i="16"/>
  <c r="BE145" i="16"/>
  <c r="BE147" i="16"/>
  <c r="BE188" i="16"/>
  <c r="BE208" i="16"/>
  <c r="BE214" i="16"/>
  <c r="BE216" i="16"/>
  <c r="BE223" i="16"/>
  <c r="BE145" i="17"/>
  <c r="BE167" i="17"/>
  <c r="BE175" i="17"/>
  <c r="BE193" i="17"/>
  <c r="BE257" i="3"/>
  <c r="E110" i="4"/>
  <c r="J91" i="5"/>
  <c r="BE178" i="5"/>
  <c r="BE384" i="5"/>
  <c r="BE412" i="5"/>
  <c r="BE661" i="5"/>
  <c r="BE664" i="5"/>
  <c r="BE666" i="5"/>
  <c r="BE768" i="5"/>
  <c r="BE780" i="5"/>
  <c r="BE789" i="5"/>
  <c r="BE791" i="5"/>
  <c r="BE814" i="5"/>
  <c r="BE821" i="5"/>
  <c r="BE838" i="5"/>
  <c r="BE855" i="5"/>
  <c r="BE859" i="5"/>
  <c r="BE1002" i="5"/>
  <c r="BE1004" i="5"/>
  <c r="BE1052" i="5"/>
  <c r="BE1094" i="5"/>
  <c r="BE1102" i="5"/>
  <c r="BE1106" i="5"/>
  <c r="BE1121" i="5"/>
  <c r="BE1128" i="5"/>
  <c r="BE1301" i="5"/>
  <c r="BE1314" i="5"/>
  <c r="BE1322" i="5"/>
  <c r="BE1323" i="5"/>
  <c r="BE1325" i="5"/>
  <c r="BE1326" i="5"/>
  <c r="BE1337" i="5"/>
  <c r="BE1344" i="5"/>
  <c r="BE1359" i="5"/>
  <c r="BE1361" i="5"/>
  <c r="BE1376" i="5"/>
  <c r="BE1379" i="5"/>
  <c r="BE1398" i="5"/>
  <c r="BK1411" i="5"/>
  <c r="J1411" i="5"/>
  <c r="J129" i="5"/>
  <c r="E85" i="6"/>
  <c r="BE141" i="6"/>
  <c r="BE269" i="12"/>
  <c r="BK246" i="12"/>
  <c r="J246" i="12"/>
  <c r="J104" i="12"/>
  <c r="BK262" i="12"/>
  <c r="BK264" i="12"/>
  <c r="J264" i="12"/>
  <c r="J110" i="12" s="1"/>
  <c r="BK266" i="12"/>
  <c r="BK261" i="12" s="1"/>
  <c r="J261" i="12" s="1"/>
  <c r="J108" i="12" s="1"/>
  <c r="BK268" i="12"/>
  <c r="J268" i="12"/>
  <c r="J112" i="12"/>
  <c r="F92" i="13"/>
  <c r="BE195" i="13"/>
  <c r="BE257" i="13"/>
  <c r="BE270" i="13"/>
  <c r="BE279" i="13"/>
  <c r="BE304" i="13"/>
  <c r="BE359" i="13"/>
  <c r="BE362" i="13"/>
  <c r="BE382" i="13"/>
  <c r="J89" i="14"/>
  <c r="BE128" i="14"/>
  <c r="BE135" i="14"/>
  <c r="BE146" i="14"/>
  <c r="BE152" i="14"/>
  <c r="BE155" i="14"/>
  <c r="BE193" i="14"/>
  <c r="BK186" i="14"/>
  <c r="BE131" i="15"/>
  <c r="BE133" i="15"/>
  <c r="BE155" i="15"/>
  <c r="BE159" i="15"/>
  <c r="BE190" i="15"/>
  <c r="BE213" i="15"/>
  <c r="BK160" i="15"/>
  <c r="J160" i="15"/>
  <c r="J99" i="15" s="1"/>
  <c r="BK208" i="15"/>
  <c r="J208" i="15" s="1"/>
  <c r="J105" i="15" s="1"/>
  <c r="BK212" i="15"/>
  <c r="J212" i="15"/>
  <c r="J107" i="15"/>
  <c r="E85" i="16"/>
  <c r="BE131" i="16"/>
  <c r="BE135" i="16"/>
  <c r="BE156" i="16"/>
  <c r="BE185" i="16"/>
  <c r="BE202" i="16"/>
  <c r="BE204" i="16"/>
  <c r="BE205" i="16"/>
  <c r="BE215" i="16"/>
  <c r="E117" i="17"/>
  <c r="BE139" i="17"/>
  <c r="BE169" i="17"/>
  <c r="BE172" i="17"/>
  <c r="BE233" i="17"/>
  <c r="BE349" i="5"/>
  <c r="BE351" i="5"/>
  <c r="BE359" i="5"/>
  <c r="BE449" i="5"/>
  <c r="BE645" i="5"/>
  <c r="BE848" i="5"/>
  <c r="BE853" i="5"/>
  <c r="BE857" i="5"/>
  <c r="BE861" i="5"/>
  <c r="BE873" i="5"/>
  <c r="BE884" i="5"/>
  <c r="BE941" i="5"/>
  <c r="BE973" i="5"/>
  <c r="BE1036" i="5"/>
  <c r="BE1062" i="5"/>
  <c r="BE1072" i="5"/>
  <c r="BE1076" i="5"/>
  <c r="BE1088" i="5"/>
  <c r="BE1108" i="5"/>
  <c r="BE1110" i="5"/>
  <c r="BE1139" i="5"/>
  <c r="BE1160" i="5"/>
  <c r="BE1186" i="5"/>
  <c r="BE1254" i="5"/>
  <c r="BE1280" i="5"/>
  <c r="BE1297" i="5"/>
  <c r="BE1302" i="5"/>
  <c r="BE1309" i="5"/>
  <c r="BE1312" i="5"/>
  <c r="BE1315" i="5"/>
  <c r="BE1328" i="5"/>
  <c r="BE1331" i="5"/>
  <c r="BE1335" i="5"/>
  <c r="BE1351" i="5"/>
  <c r="BE1353" i="5"/>
  <c r="BE1365" i="5"/>
  <c r="BE1371" i="5"/>
  <c r="BE1373" i="5"/>
  <c r="BE1406" i="5"/>
  <c r="BE1408" i="5"/>
  <c r="BE142" i="17"/>
  <c r="BE163" i="17"/>
  <c r="BE133" i="2"/>
  <c r="BE134" i="2"/>
  <c r="BE183" i="2"/>
  <c r="BE187" i="2"/>
  <c r="BE188" i="2"/>
  <c r="BE209" i="2"/>
  <c r="BE153" i="3"/>
  <c r="BE189" i="3"/>
  <c r="BE228" i="3"/>
  <c r="BE254" i="3"/>
  <c r="BE263" i="3"/>
  <c r="BE265" i="3"/>
  <c r="BD98" i="1"/>
  <c r="BE194" i="5"/>
  <c r="BE343" i="5"/>
  <c r="BE409" i="5"/>
  <c r="BE1380" i="5"/>
  <c r="BE1385" i="5"/>
  <c r="BE153" i="6"/>
  <c r="BE159" i="6"/>
  <c r="BE156" i="3"/>
  <c r="BE188" i="3"/>
  <c r="BE204" i="3"/>
  <c r="BE226" i="3"/>
  <c r="BK264" i="3"/>
  <c r="J264" i="3"/>
  <c r="J112" i="3"/>
  <c r="BE198" i="5"/>
  <c r="BE222" i="5"/>
  <c r="BE315" i="5"/>
  <c r="BE341" i="5"/>
  <c r="BE345" i="5"/>
  <c r="BE192" i="17"/>
  <c r="BE185" i="17"/>
  <c r="BE139" i="2"/>
  <c r="BE148" i="2"/>
  <c r="BE154" i="2"/>
  <c r="BE158" i="2"/>
  <c r="BE170" i="2"/>
  <c r="BE174" i="2"/>
  <c r="BE196" i="2"/>
  <c r="BE197" i="3"/>
  <c r="BK216" i="3"/>
  <c r="J216" i="3"/>
  <c r="J105" i="3" s="1"/>
  <c r="BB98" i="1"/>
  <c r="BE154" i="5"/>
  <c r="BE1339" i="5"/>
  <c r="BE1340" i="5"/>
  <c r="BE1343" i="5"/>
  <c r="BE1345" i="5"/>
  <c r="BE1352" i="5"/>
  <c r="BE1355" i="5"/>
  <c r="BE143" i="6"/>
  <c r="BE148" i="6"/>
  <c r="BE162" i="16"/>
  <c r="BE176" i="16"/>
  <c r="BE195" i="16"/>
  <c r="BE201" i="16"/>
  <c r="BE213" i="16"/>
  <c r="BE131" i="17"/>
  <c r="BE144" i="17"/>
  <c r="BE147" i="17"/>
  <c r="BE151" i="17"/>
  <c r="BE161" i="17"/>
  <c r="BE144" i="2"/>
  <c r="BE190" i="2"/>
  <c r="BE225" i="2"/>
  <c r="BE143" i="3"/>
  <c r="BE148" i="3"/>
  <c r="BE149" i="3"/>
  <c r="BE151" i="3"/>
  <c r="BE256" i="3"/>
  <c r="E139" i="5"/>
  <c r="BE185" i="5"/>
  <c r="BE466" i="5"/>
  <c r="BE478" i="5"/>
  <c r="BE174" i="17"/>
  <c r="BE199" i="17"/>
  <c r="BE201" i="17"/>
  <c r="BE202" i="17"/>
  <c r="BE216" i="17"/>
  <c r="BE193" i="3"/>
  <c r="BE196" i="5"/>
  <c r="BE204" i="5"/>
  <c r="BE1341" i="5"/>
  <c r="BE1347" i="5"/>
  <c r="BE229" i="17"/>
  <c r="BE168" i="2"/>
  <c r="BE178" i="2"/>
  <c r="BE199" i="2"/>
  <c r="BE156" i="5"/>
  <c r="BE183" i="5"/>
  <c r="BE290" i="5"/>
  <c r="BE1165" i="5"/>
  <c r="BE1182" i="5"/>
  <c r="BE1209" i="5"/>
  <c r="BE1213" i="5"/>
  <c r="BE1265" i="5"/>
  <c r="BE1298" i="5"/>
  <c r="BE1307" i="5"/>
  <c r="BE1318" i="5"/>
  <c r="BE1329" i="5"/>
  <c r="BE1375" i="5"/>
  <c r="BE1377" i="5"/>
  <c r="BE1383" i="5"/>
  <c r="BE1400" i="5"/>
  <c r="BE177" i="17"/>
  <c r="BK168" i="17"/>
  <c r="J168" i="17" s="1"/>
  <c r="J99" i="17" s="1"/>
  <c r="J112" i="18"/>
  <c r="F132" i="3"/>
  <c r="BE160" i="3"/>
  <c r="BE202" i="3"/>
  <c r="BE209" i="3"/>
  <c r="BE220" i="3"/>
  <c r="BE212" i="5"/>
  <c r="BE618" i="5"/>
  <c r="BE659" i="5"/>
  <c r="BE730" i="5"/>
  <c r="BE840" i="5"/>
  <c r="BE867" i="5"/>
  <c r="BE871" i="5"/>
  <c r="BE880" i="5"/>
  <c r="BE902" i="5"/>
  <c r="BE909" i="5"/>
  <c r="BE917" i="5"/>
  <c r="BE938" i="5"/>
  <c r="BE951" i="5"/>
  <c r="BE975" i="5"/>
  <c r="BE998" i="5"/>
  <c r="BE1030" i="5"/>
  <c r="BE1086" i="5"/>
  <c r="BE1100" i="5"/>
  <c r="BE1148" i="5"/>
  <c r="BE1167" i="5"/>
  <c r="BE1184" i="5"/>
  <c r="BE1221" i="5"/>
  <c r="BE1304" i="5"/>
  <c r="BE1332" i="5"/>
  <c r="BE1334" i="5"/>
  <c r="BE1370" i="5"/>
  <c r="BE1372" i="5"/>
  <c r="BE1374" i="5"/>
  <c r="BE1378" i="5"/>
  <c r="BE1384" i="5"/>
  <c r="BE1387" i="5"/>
  <c r="BE1412" i="5"/>
  <c r="BE227" i="16"/>
  <c r="BK224" i="16"/>
  <c r="J224" i="16"/>
  <c r="J107" i="16"/>
  <c r="BE136" i="17"/>
  <c r="BE157" i="17"/>
  <c r="BE181" i="17"/>
  <c r="BE196" i="17"/>
  <c r="BE198" i="17"/>
  <c r="BE209" i="17"/>
  <c r="BE132" i="2"/>
  <c r="BE211" i="2"/>
  <c r="BE215" i="2"/>
  <c r="BE218" i="2"/>
  <c r="BE231" i="2"/>
  <c r="BK214" i="2"/>
  <c r="J214" i="2" s="1"/>
  <c r="J102" i="2" s="1"/>
  <c r="BE255" i="3"/>
  <c r="BE262" i="5"/>
  <c r="BE1146" i="5"/>
  <c r="BE1306" i="5"/>
  <c r="BE1310" i="5"/>
  <c r="BE1342" i="5"/>
  <c r="BE1362" i="5"/>
  <c r="BE1363" i="5"/>
  <c r="BE1386" i="5"/>
  <c r="BE1388" i="5"/>
  <c r="BE157" i="6"/>
  <c r="BE182" i="6"/>
  <c r="BE186" i="6"/>
  <c r="BE200" i="6"/>
  <c r="BE209" i="6"/>
  <c r="BE215" i="6"/>
  <c r="BE225" i="6"/>
  <c r="BE227" i="6"/>
  <c r="BE233" i="6"/>
  <c r="BE259" i="6"/>
  <c r="BE264" i="6"/>
  <c r="BE265" i="6"/>
  <c r="BE273" i="6"/>
  <c r="BE274" i="6"/>
  <c r="BE277" i="6"/>
  <c r="BE279" i="6"/>
  <c r="BE282" i="6"/>
  <c r="J120" i="9"/>
  <c r="BE132" i="9"/>
  <c r="BE136" i="9"/>
  <c r="BE134" i="10"/>
  <c r="BE137" i="12"/>
  <c r="BE141" i="12"/>
  <c r="BE150" i="12"/>
  <c r="BE162" i="12"/>
  <c r="BE164" i="12"/>
  <c r="BE189" i="12"/>
  <c r="BE200" i="12"/>
  <c r="BE208" i="12"/>
  <c r="BE213" i="12"/>
  <c r="BE224" i="12"/>
  <c r="BE232" i="12"/>
  <c r="BE236" i="12"/>
  <c r="J120" i="13"/>
  <c r="BE129" i="13"/>
  <c r="BE137" i="13"/>
  <c r="BE145" i="13"/>
  <c r="BE152" i="13"/>
  <c r="BE166" i="13"/>
  <c r="BE179" i="13"/>
  <c r="BE185" i="13"/>
  <c r="BE204" i="13"/>
  <c r="BE225" i="13"/>
  <c r="BE235" i="13"/>
  <c r="BE248" i="13"/>
  <c r="BE330" i="13"/>
  <c r="BE349" i="13"/>
  <c r="BE353" i="13"/>
  <c r="BE130" i="14"/>
  <c r="BE138" i="14"/>
  <c r="BE148" i="14"/>
  <c r="BE160" i="14"/>
  <c r="BE162" i="14"/>
  <c r="BE166" i="14"/>
  <c r="BE168" i="14"/>
  <c r="BE174" i="14"/>
  <c r="BE176" i="14"/>
  <c r="BE187" i="14"/>
  <c r="BE189" i="14"/>
  <c r="BK188" i="14"/>
  <c r="J188" i="14" s="1"/>
  <c r="J102" i="14" s="1"/>
  <c r="BK192" i="14"/>
  <c r="J192" i="14"/>
  <c r="J104" i="14" s="1"/>
  <c r="F92" i="15"/>
  <c r="BE138" i="15"/>
  <c r="BE147" i="15"/>
  <c r="BE153" i="15"/>
  <c r="BE163" i="15"/>
  <c r="BE168" i="15"/>
  <c r="BE169" i="15"/>
  <c r="BE177" i="15"/>
  <c r="BE182" i="15"/>
  <c r="BE187" i="15"/>
  <c r="BE189" i="15"/>
  <c r="BE191" i="15"/>
  <c r="BE193" i="15"/>
  <c r="BE198" i="15"/>
  <c r="BE199" i="15"/>
  <c r="BE200" i="15"/>
  <c r="BE202" i="15"/>
  <c r="BE206" i="15"/>
  <c r="BE146" i="16"/>
  <c r="BE159" i="16"/>
  <c r="BE169" i="16"/>
  <c r="BE173" i="16"/>
  <c r="BE194" i="16"/>
  <c r="BE218" i="16"/>
  <c r="BE133" i="17"/>
  <c r="BE146" i="17"/>
  <c r="BE149" i="17"/>
  <c r="BE200" i="17"/>
  <c r="BE208" i="17"/>
  <c r="BE214" i="17"/>
  <c r="BE215" i="17"/>
  <c r="BE217" i="17"/>
  <c r="BE347" i="5"/>
  <c r="BE355" i="5"/>
  <c r="BE1369" i="5"/>
  <c r="BE1391" i="5"/>
  <c r="BE146" i="6"/>
  <c r="BE152" i="6"/>
  <c r="BE188" i="6"/>
  <c r="BE197" i="6"/>
  <c r="BE199" i="6"/>
  <c r="BE206" i="6"/>
  <c r="BE208" i="6"/>
  <c r="BE213" i="6"/>
  <c r="BE224" i="6"/>
  <c r="BE238" i="6"/>
  <c r="BE256" i="6"/>
  <c r="BE266" i="6"/>
  <c r="BE272" i="6"/>
  <c r="BK158" i="6"/>
  <c r="J158" i="6"/>
  <c r="J101" i="6"/>
  <c r="J120" i="8"/>
  <c r="BE134" i="9"/>
  <c r="BE132" i="10"/>
  <c r="BK135" i="10"/>
  <c r="J135" i="10"/>
  <c r="J104" i="10" s="1"/>
  <c r="F123" i="11"/>
  <c r="BK131" i="11"/>
  <c r="J131" i="11"/>
  <c r="J102" i="11"/>
  <c r="BE135" i="12"/>
  <c r="BE154" i="12"/>
  <c r="BE194" i="12"/>
  <c r="BE202" i="12"/>
  <c r="BE204" i="12"/>
  <c r="BE215" i="12"/>
  <c r="BE238" i="12"/>
  <c r="BE244" i="12"/>
  <c r="BE251" i="12"/>
  <c r="BE253" i="12"/>
  <c r="BE259" i="12"/>
  <c r="BE267" i="12"/>
  <c r="BE172" i="13"/>
  <c r="BE175" i="13"/>
  <c r="BE182" i="13"/>
  <c r="BE192" i="13"/>
  <c r="BE218" i="13"/>
  <c r="BE221" i="13"/>
  <c r="BE254" i="13"/>
  <c r="BE289" i="13"/>
  <c r="BK381" i="13"/>
  <c r="J381" i="13" s="1"/>
  <c r="J104" i="13" s="1"/>
  <c r="BK183" i="14"/>
  <c r="J183" i="14" s="1"/>
  <c r="J99" i="14" s="1"/>
  <c r="BE134" i="15"/>
  <c r="BE143" i="15"/>
  <c r="BE172" i="15"/>
  <c r="BE183" i="15"/>
  <c r="BE192" i="15"/>
  <c r="BE204" i="15"/>
  <c r="BK214" i="15"/>
  <c r="J214" i="15" s="1"/>
  <c r="J108" i="15" s="1"/>
  <c r="BE132" i="16"/>
  <c r="BE134" i="16"/>
  <c r="BE137" i="16"/>
  <c r="BE138" i="16"/>
  <c r="BE171" i="16"/>
  <c r="BE180" i="16"/>
  <c r="BE183" i="16"/>
  <c r="BE191" i="16"/>
  <c r="BE192" i="16"/>
  <c r="BK220" i="16"/>
  <c r="J220" i="16"/>
  <c r="J105" i="16" s="1"/>
  <c r="BK222" i="16"/>
  <c r="J222" i="16"/>
  <c r="J106" i="16"/>
  <c r="J121" i="17"/>
  <c r="BE186" i="17"/>
  <c r="BE189" i="17"/>
  <c r="BE176" i="3"/>
  <c r="BE251" i="3"/>
  <c r="BK266" i="3"/>
  <c r="J266" i="3" s="1"/>
  <c r="J113" i="3" s="1"/>
  <c r="BA98" i="1"/>
  <c r="BE430" i="5"/>
  <c r="BE458" i="5"/>
  <c r="BE462" i="5"/>
  <c r="BE497" i="5"/>
  <c r="BE503" i="5"/>
  <c r="BE513" i="5"/>
  <c r="BE527" i="5"/>
  <c r="BE558" i="5"/>
  <c r="BE847" i="5"/>
  <c r="BE878" i="5"/>
  <c r="BE913" i="5"/>
  <c r="BE931" i="5"/>
  <c r="BE978" i="5"/>
  <c r="BE983" i="5"/>
  <c r="BE1068" i="5"/>
  <c r="BE1078" i="5"/>
  <c r="BE1090" i="5"/>
  <c r="BE1152" i="5"/>
  <c r="BE1174" i="5"/>
  <c r="BE1207" i="5"/>
  <c r="BE1263" i="5"/>
  <c r="BE1271" i="5"/>
  <c r="BE1290" i="5"/>
  <c r="BE1300" i="5"/>
  <c r="BE1303" i="5"/>
  <c r="BE1305" i="5"/>
  <c r="BE1324" i="5"/>
  <c r="BE1327" i="5"/>
  <c r="BE1333" i="5"/>
  <c r="BE1349" i="5"/>
  <c r="BE1389" i="5"/>
  <c r="BE1402" i="5"/>
  <c r="BE178" i="17"/>
  <c r="BE187" i="17"/>
  <c r="BE195" i="17"/>
  <c r="BE189" i="2"/>
  <c r="BK230" i="2"/>
  <c r="J230" i="2" s="1"/>
  <c r="J109" i="2" s="1"/>
  <c r="BE178" i="3"/>
  <c r="BE185" i="3"/>
  <c r="BE249" i="3"/>
  <c r="BE258" i="3"/>
  <c r="BE337" i="5"/>
  <c r="BE342" i="5"/>
  <c r="BE353" i="5"/>
  <c r="BE357" i="5"/>
  <c r="BE373" i="5"/>
  <c r="BE439" i="5"/>
  <c r="BE457" i="5"/>
  <c r="BE890" i="5"/>
  <c r="BE894" i="5"/>
  <c r="BE907" i="5"/>
  <c r="BE987" i="5"/>
  <c r="BE1038" i="5"/>
  <c r="BE1054" i="5"/>
  <c r="BE1080" i="5"/>
  <c r="BE1096" i="5"/>
  <c r="BE1169" i="5"/>
  <c r="BE1252" i="5"/>
  <c r="BE1259" i="5"/>
  <c r="BE1278" i="5"/>
  <c r="BE1311" i="5"/>
  <c r="BE1320" i="5"/>
  <c r="BE207" i="17"/>
  <c r="E85" i="19"/>
  <c r="J112" i="19"/>
  <c r="BE417" i="5"/>
  <c r="BE1360" i="5"/>
  <c r="BE1390" i="5"/>
  <c r="BE1394" i="5"/>
  <c r="BE142" i="6"/>
  <c r="BE184" i="17"/>
  <c r="BE188" i="17"/>
  <c r="BE206" i="17"/>
  <c r="BE222" i="17"/>
  <c r="BK223" i="17"/>
  <c r="J223" i="17"/>
  <c r="J102" i="17"/>
  <c r="BE180" i="17"/>
  <c r="BE183" i="17"/>
  <c r="BE204" i="17"/>
  <c r="BE205" i="17"/>
  <c r="BE213" i="17"/>
  <c r="BE147" i="6"/>
  <c r="BE171" i="6"/>
  <c r="BE134" i="17"/>
  <c r="BE171" i="17"/>
  <c r="BE191" i="17"/>
  <c r="BE194" i="17"/>
  <c r="AW113" i="1"/>
  <c r="BE210" i="17"/>
  <c r="BE212" i="17"/>
  <c r="BE219" i="17"/>
  <c r="BK228" i="17"/>
  <c r="J228" i="17" s="1"/>
  <c r="J105" i="17" s="1"/>
  <c r="F92" i="18"/>
  <c r="BE1354" i="5"/>
  <c r="BE1382" i="5"/>
  <c r="BK1405" i="5"/>
  <c r="J1405" i="5"/>
  <c r="J126" i="5"/>
  <c r="BE140" i="6"/>
  <c r="BE203" i="17"/>
  <c r="BE224" i="17"/>
  <c r="BE227" i="17"/>
  <c r="BE231" i="17"/>
  <c r="BK226" i="17"/>
  <c r="E108" i="18"/>
  <c r="F92" i="19"/>
  <c r="BD114" i="1"/>
  <c r="F92" i="20"/>
  <c r="E108" i="20"/>
  <c r="J112" i="20"/>
  <c r="BK120" i="20"/>
  <c r="J120" i="20"/>
  <c r="J98" i="20"/>
  <c r="F115" i="21"/>
  <c r="BE183" i="6"/>
  <c r="BE189" i="6"/>
  <c r="BE191" i="6"/>
  <c r="BE192" i="6"/>
  <c r="BE193" i="6"/>
  <c r="BE195" i="6"/>
  <c r="BE212" i="6"/>
  <c r="BE222" i="6"/>
  <c r="BE232" i="6"/>
  <c r="BE239" i="6"/>
  <c r="BE243" i="6"/>
  <c r="BE248" i="6"/>
  <c r="BE250" i="6"/>
  <c r="BE251" i="6"/>
  <c r="BE254" i="6"/>
  <c r="BE269" i="6"/>
  <c r="BE278" i="6"/>
  <c r="BE280" i="6"/>
  <c r="BE283" i="6"/>
  <c r="BE285" i="6"/>
  <c r="BE286" i="6"/>
  <c r="BE293" i="6"/>
  <c r="BK292" i="6"/>
  <c r="J292" i="6" s="1"/>
  <c r="J115" i="6" s="1"/>
  <c r="E85" i="7"/>
  <c r="BE132" i="7"/>
  <c r="BK131" i="7"/>
  <c r="BK130" i="7"/>
  <c r="J130" i="7" s="1"/>
  <c r="J101" i="7" s="1"/>
  <c r="BE132" i="8"/>
  <c r="BE134" i="8"/>
  <c r="BE129" i="9"/>
  <c r="BK131" i="9"/>
  <c r="BK130" i="9" s="1"/>
  <c r="J130" i="9" s="1"/>
  <c r="J101" i="9" s="1"/>
  <c r="BK135" i="9"/>
  <c r="J135" i="9"/>
  <c r="J104" i="9"/>
  <c r="BK133" i="10"/>
  <c r="J133" i="10"/>
  <c r="J103" i="10"/>
  <c r="BE134" i="11"/>
  <c r="BE136" i="11"/>
  <c r="BK133" i="11"/>
  <c r="J133" i="11" s="1"/>
  <c r="J103" i="11" s="1"/>
  <c r="BE157" i="12"/>
  <c r="BE180" i="12"/>
  <c r="BE184" i="12"/>
  <c r="BE206" i="12"/>
  <c r="BE210" i="12"/>
  <c r="BE217" i="12"/>
  <c r="BE219" i="12"/>
  <c r="BE242" i="12"/>
  <c r="BE247" i="12"/>
  <c r="BE250" i="12"/>
  <c r="BE257" i="12"/>
  <c r="BE265" i="12"/>
  <c r="BK167" i="12"/>
  <c r="J167" i="12" s="1"/>
  <c r="J99" i="12" s="1"/>
  <c r="BE133" i="13"/>
  <c r="BE149" i="13"/>
  <c r="BE239" i="13"/>
  <c r="BE273" i="13"/>
  <c r="BE286" i="13"/>
  <c r="BE310" i="13"/>
  <c r="BE317" i="13"/>
  <c r="BE323" i="13"/>
  <c r="BE340" i="13"/>
  <c r="BE341" i="13"/>
  <c r="BE365" i="13"/>
  <c r="BE372" i="13"/>
  <c r="BE132" i="15"/>
  <c r="BE135" i="15"/>
  <c r="BE165" i="15"/>
  <c r="BE171" i="15"/>
  <c r="BE174" i="15"/>
  <c r="BE175" i="15"/>
  <c r="BE186" i="15"/>
  <c r="BE188" i="15"/>
  <c r="BE194" i="15"/>
  <c r="BK210" i="15"/>
  <c r="J210" i="15"/>
  <c r="J106" i="15"/>
  <c r="BE143" i="16"/>
  <c r="BE155" i="16"/>
  <c r="BE197" i="16"/>
  <c r="BE156" i="17"/>
  <c r="BE190" i="17"/>
  <c r="BE197" i="17"/>
  <c r="BE211" i="17"/>
  <c r="BE218" i="17"/>
  <c r="BK230" i="17"/>
  <c r="J230" i="17"/>
  <c r="J106" i="17"/>
  <c r="BK232" i="17"/>
  <c r="J232" i="17" s="1"/>
  <c r="J107" i="17" s="1"/>
  <c r="BE121" i="20"/>
  <c r="J33" i="20" s="1"/>
  <c r="AV115" i="1" s="1"/>
  <c r="AT115" i="1" s="1"/>
  <c r="BD115" i="1"/>
  <c r="E85" i="21"/>
  <c r="J89" i="21"/>
  <c r="BE121" i="21"/>
  <c r="J33" i="21" s="1"/>
  <c r="AV116" i="1" s="1"/>
  <c r="AW116" i="1"/>
  <c r="BB116" i="1"/>
  <c r="BC116" i="1"/>
  <c r="BK120" i="21"/>
  <c r="J120" i="21"/>
  <c r="J98" i="21" s="1"/>
  <c r="F37" i="16"/>
  <c r="BD111" i="1" s="1"/>
  <c r="F34" i="16"/>
  <c r="BA111" i="1"/>
  <c r="F36" i="15"/>
  <c r="BC110" i="1"/>
  <c r="F39" i="8"/>
  <c r="BD103" i="1" s="1"/>
  <c r="J34" i="15"/>
  <c r="AW110" i="1"/>
  <c r="F37" i="2"/>
  <c r="BD95" i="1" s="1"/>
  <c r="F36" i="17"/>
  <c r="BC112" i="1"/>
  <c r="F36" i="3"/>
  <c r="BA97" i="1" s="1"/>
  <c r="F34" i="14"/>
  <c r="BA109" i="1"/>
  <c r="F35" i="15"/>
  <c r="BB110" i="1"/>
  <c r="F34" i="13"/>
  <c r="BA108" i="1"/>
  <c r="F35" i="13"/>
  <c r="BB108" i="1"/>
  <c r="F37" i="9"/>
  <c r="BB104" i="1" s="1"/>
  <c r="J36" i="10"/>
  <c r="AW105" i="1" s="1"/>
  <c r="F37" i="7"/>
  <c r="BB102" i="1"/>
  <c r="J34" i="13"/>
  <c r="AW108" i="1" s="1"/>
  <c r="F36" i="13"/>
  <c r="BC108" i="1" s="1"/>
  <c r="F38" i="10"/>
  <c r="BC105" i="1" s="1"/>
  <c r="AS94" i="1"/>
  <c r="F38" i="6"/>
  <c r="BC101" i="1"/>
  <c r="F34" i="12"/>
  <c r="BA107" i="1"/>
  <c r="F37" i="3"/>
  <c r="BB97" i="1" s="1"/>
  <c r="F39" i="11"/>
  <c r="BD106" i="1"/>
  <c r="J36" i="11"/>
  <c r="AW106" i="1" s="1"/>
  <c r="F39" i="10"/>
  <c r="BD105" i="1" s="1"/>
  <c r="J34" i="2"/>
  <c r="AW95" i="1" s="1"/>
  <c r="J36" i="9"/>
  <c r="AW104" i="1"/>
  <c r="J36" i="7"/>
  <c r="AW102" i="1" s="1"/>
  <c r="F34" i="19"/>
  <c r="BA114" i="1"/>
  <c r="F39" i="7"/>
  <c r="BD102" i="1" s="1"/>
  <c r="J36" i="5"/>
  <c r="AW100" i="1" s="1"/>
  <c r="F39" i="5"/>
  <c r="BD100" i="1" s="1"/>
  <c r="F34" i="20"/>
  <c r="BA115" i="1"/>
  <c r="F37" i="8"/>
  <c r="BB103" i="1" s="1"/>
  <c r="F36" i="8"/>
  <c r="BA103" i="1" s="1"/>
  <c r="F34" i="2"/>
  <c r="BA95" i="1" s="1"/>
  <c r="F37" i="6"/>
  <c r="BB101" i="1"/>
  <c r="F35" i="12"/>
  <c r="BB107" i="1"/>
  <c r="F37" i="10"/>
  <c r="BB105" i="1" s="1"/>
  <c r="F37" i="13"/>
  <c r="BD108" i="1"/>
  <c r="F36" i="9"/>
  <c r="BA104" i="1"/>
  <c r="F37" i="17"/>
  <c r="BD112" i="1" s="1"/>
  <c r="F34" i="15"/>
  <c r="BA110" i="1"/>
  <c r="J34" i="14"/>
  <c r="AW109" i="1" s="1"/>
  <c r="J34" i="17"/>
  <c r="AW112" i="1" s="1"/>
  <c r="F38" i="3"/>
  <c r="BC97" i="1" s="1"/>
  <c r="BC96" i="1" s="1"/>
  <c r="AY96" i="1" s="1"/>
  <c r="F36" i="16"/>
  <c r="BC111" i="1"/>
  <c r="F36" i="5"/>
  <c r="BA100" i="1" s="1"/>
  <c r="F37" i="5"/>
  <c r="BB100" i="1" s="1"/>
  <c r="J36" i="6"/>
  <c r="AW101" i="1" s="1"/>
  <c r="F36" i="11"/>
  <c r="BA106" i="1"/>
  <c r="F37" i="14"/>
  <c r="BD109" i="1" s="1"/>
  <c r="F38" i="11"/>
  <c r="BC106" i="1" s="1"/>
  <c r="F38" i="7"/>
  <c r="BC102" i="1"/>
  <c r="F35" i="16"/>
  <c r="BB111" i="1"/>
  <c r="F37" i="11"/>
  <c r="BB106" i="1"/>
  <c r="F34" i="17"/>
  <c r="BA112" i="1"/>
  <c r="F36" i="14"/>
  <c r="BC109" i="1"/>
  <c r="J36" i="3"/>
  <c r="AW97" i="1"/>
  <c r="F39" i="9"/>
  <c r="BD104" i="1"/>
  <c r="F35" i="17"/>
  <c r="BB112" i="1"/>
  <c r="J36" i="8"/>
  <c r="AW103" i="1" s="1"/>
  <c r="F36" i="12"/>
  <c r="BC107" i="1"/>
  <c r="F38" i="8"/>
  <c r="BC103" i="1" s="1"/>
  <c r="F36" i="6"/>
  <c r="BA101" i="1"/>
  <c r="F39" i="6"/>
  <c r="BD101" i="1" s="1"/>
  <c r="F36" i="2"/>
  <c r="BC95" i="1"/>
  <c r="F35" i="2"/>
  <c r="BB95" i="1" s="1"/>
  <c r="F37" i="15"/>
  <c r="BD110" i="1"/>
  <c r="F36" i="10"/>
  <c r="BA105" i="1" s="1"/>
  <c r="F37" i="12"/>
  <c r="BD107" i="1"/>
  <c r="F36" i="7"/>
  <c r="BA102" i="1" s="1"/>
  <c r="J34" i="16"/>
  <c r="AW111" i="1"/>
  <c r="F39" i="3"/>
  <c r="BD97" i="1"/>
  <c r="J34" i="12"/>
  <c r="AW107" i="1"/>
  <c r="F38" i="9"/>
  <c r="BC104" i="1" s="1"/>
  <c r="F35" i="14"/>
  <c r="BB109" i="1"/>
  <c r="F38" i="5"/>
  <c r="BC100" i="1" s="1"/>
  <c r="I129" i="10" l="1"/>
  <c r="J129" i="10" s="1"/>
  <c r="BE129" i="10" s="1"/>
  <c r="BK129" i="8"/>
  <c r="BK128" i="8" s="1"/>
  <c r="J128" i="8" s="1"/>
  <c r="J100" i="8" s="1"/>
  <c r="J129" i="8"/>
  <c r="BE129" i="8" s="1"/>
  <c r="J35" i="8" s="1"/>
  <c r="AV103" i="1" s="1"/>
  <c r="AT103" i="1" s="1"/>
  <c r="J129" i="7"/>
  <c r="BE129" i="7" s="1"/>
  <c r="BK129" i="7"/>
  <c r="BK128" i="7" s="1"/>
  <c r="J128" i="7" s="1"/>
  <c r="J100" i="7" s="1"/>
  <c r="BK129" i="10"/>
  <c r="BK128" i="10" s="1"/>
  <c r="BK127" i="10" s="1"/>
  <c r="J127" i="10" s="1"/>
  <c r="J99" i="10" s="1"/>
  <c r="G64" i="22"/>
  <c r="I125" i="4" s="1"/>
  <c r="A46" i="24"/>
  <c r="A47" i="24" s="1"/>
  <c r="A45" i="24"/>
  <c r="G155" i="25"/>
  <c r="G76" i="27"/>
  <c r="G50" i="28"/>
  <c r="I121" i="18" s="1"/>
  <c r="G54" i="29"/>
  <c r="I121" i="19" s="1"/>
  <c r="J266" i="12"/>
  <c r="J111" i="12" s="1"/>
  <c r="R166" i="6"/>
  <c r="R137" i="6" s="1"/>
  <c r="BK152" i="5"/>
  <c r="R152" i="5"/>
  <c r="T128" i="17"/>
  <c r="T127" i="17"/>
  <c r="P133" i="12"/>
  <c r="P132" i="12" s="1"/>
  <c r="AU107" i="1" s="1"/>
  <c r="R138" i="6"/>
  <c r="BK378" i="13"/>
  <c r="J378" i="13"/>
  <c r="J102" i="13"/>
  <c r="R133" i="12"/>
  <c r="R132" i="12"/>
  <c r="R851" i="5"/>
  <c r="P128" i="17"/>
  <c r="P127" i="17" s="1"/>
  <c r="AU112" i="1" s="1"/>
  <c r="T851" i="5"/>
  <c r="T151" i="5" s="1"/>
  <c r="T133" i="12"/>
  <c r="BK225" i="17"/>
  <c r="J225" i="17" s="1"/>
  <c r="J103" i="17" s="1"/>
  <c r="R127" i="13"/>
  <c r="R126" i="13"/>
  <c r="BK185" i="14"/>
  <c r="BK124" i="14" s="1"/>
  <c r="J124" i="14" s="1"/>
  <c r="J30" i="14" s="1"/>
  <c r="AG109" i="1" s="1"/>
  <c r="J185" i="14"/>
  <c r="J100" i="14" s="1"/>
  <c r="T129" i="16"/>
  <c r="T128" i="16"/>
  <c r="R129" i="15"/>
  <c r="R128" i="15"/>
  <c r="BK129" i="15"/>
  <c r="J129" i="15"/>
  <c r="J97" i="15"/>
  <c r="T248" i="12"/>
  <c r="R128" i="17"/>
  <c r="R127" i="17"/>
  <c r="P137" i="6"/>
  <c r="AU101" i="1"/>
  <c r="BK130" i="2"/>
  <c r="J130" i="2"/>
  <c r="J97" i="2"/>
  <c r="T136" i="3"/>
  <c r="T135" i="3"/>
  <c r="P218" i="3"/>
  <c r="P135" i="3" s="1"/>
  <c r="AU97" i="1" s="1"/>
  <c r="AU96" i="1" s="1"/>
  <c r="T129" i="15"/>
  <c r="T128" i="15" s="1"/>
  <c r="R129" i="16"/>
  <c r="R128" i="16"/>
  <c r="T138" i="6"/>
  <c r="T137" i="6"/>
  <c r="R218" i="3"/>
  <c r="R135" i="3" s="1"/>
  <c r="BK128" i="17"/>
  <c r="BK127" i="17"/>
  <c r="J127" i="17" s="1"/>
  <c r="J30" i="17" s="1"/>
  <c r="AG112" i="1" s="1"/>
  <c r="P152" i="5"/>
  <c r="P151" i="5"/>
  <c r="AU100" i="1" s="1"/>
  <c r="P130" i="2"/>
  <c r="P129" i="2"/>
  <c r="AU95" i="1"/>
  <c r="P129" i="16"/>
  <c r="P128" i="16"/>
  <c r="AU111" i="1"/>
  <c r="P136" i="3"/>
  <c r="R136" i="3"/>
  <c r="T130" i="2"/>
  <c r="T129" i="2"/>
  <c r="BK1404" i="5"/>
  <c r="J1404" i="5"/>
  <c r="J125" i="5"/>
  <c r="BK259" i="3"/>
  <c r="J259" i="3" s="1"/>
  <c r="J109" i="3" s="1"/>
  <c r="BK223" i="2"/>
  <c r="J223" i="2"/>
  <c r="J105" i="2"/>
  <c r="BK166" i="6"/>
  <c r="J166" i="6"/>
  <c r="J104" i="6"/>
  <c r="BK287" i="6"/>
  <c r="J287" i="6"/>
  <c r="J112" i="6"/>
  <c r="J131" i="7"/>
  <c r="J102" i="7" s="1"/>
  <c r="BK130" i="11"/>
  <c r="J130" i="11"/>
  <c r="J101" i="11" s="1"/>
  <c r="BK248" i="12"/>
  <c r="J248" i="12"/>
  <c r="J105" i="12" s="1"/>
  <c r="BK127" i="13"/>
  <c r="J127" i="13"/>
  <c r="J97" i="13" s="1"/>
  <c r="J379" i="13"/>
  <c r="J103" i="13"/>
  <c r="J130" i="15"/>
  <c r="J98" i="15"/>
  <c r="BK126" i="9"/>
  <c r="J126" i="9"/>
  <c r="J98" i="9"/>
  <c r="J128" i="9"/>
  <c r="J100" i="9"/>
  <c r="J131" i="9"/>
  <c r="J102" i="9" s="1"/>
  <c r="J128" i="10"/>
  <c r="J100" i="10" s="1"/>
  <c r="J262" i="12"/>
  <c r="J109" i="12"/>
  <c r="BK125" i="14"/>
  <c r="J186" i="14"/>
  <c r="J101" i="14"/>
  <c r="BK127" i="7"/>
  <c r="J127" i="7" s="1"/>
  <c r="J99" i="7" s="1"/>
  <c r="BK130" i="10"/>
  <c r="J130" i="10"/>
  <c r="J101" i="10" s="1"/>
  <c r="J128" i="11"/>
  <c r="J100" i="11"/>
  <c r="BK851" i="5"/>
  <c r="J851" i="5" s="1"/>
  <c r="J108" i="5" s="1"/>
  <c r="BK1392" i="5"/>
  <c r="J1392" i="5"/>
  <c r="J123" i="5"/>
  <c r="BK219" i="16"/>
  <c r="J219" i="16"/>
  <c r="J104" i="16"/>
  <c r="BK216" i="2"/>
  <c r="J216" i="2"/>
  <c r="J103" i="2" s="1"/>
  <c r="BK218" i="3"/>
  <c r="J218" i="3"/>
  <c r="J106" i="3" s="1"/>
  <c r="J153" i="5"/>
  <c r="J100" i="5"/>
  <c r="BK136" i="3"/>
  <c r="J129" i="17"/>
  <c r="J98" i="17"/>
  <c r="J131" i="2"/>
  <c r="J98" i="2"/>
  <c r="BK138" i="6"/>
  <c r="J138" i="6"/>
  <c r="J99" i="6"/>
  <c r="BK130" i="8"/>
  <c r="J130" i="8"/>
  <c r="J101" i="8"/>
  <c r="BK133" i="12"/>
  <c r="J133" i="12" s="1"/>
  <c r="J97" i="12" s="1"/>
  <c r="BK207" i="15"/>
  <c r="J207" i="15"/>
  <c r="J104" i="15"/>
  <c r="BK129" i="16"/>
  <c r="J129" i="16"/>
  <c r="J97" i="16"/>
  <c r="J226" i="17"/>
  <c r="J104" i="17"/>
  <c r="BK119" i="20"/>
  <c r="J119" i="20" s="1"/>
  <c r="J97" i="20" s="1"/>
  <c r="BK119" i="21"/>
  <c r="J119" i="21"/>
  <c r="J97" i="21"/>
  <c r="BA96" i="1"/>
  <c r="AW96" i="1" s="1"/>
  <c r="F35" i="11"/>
  <c r="AZ106" i="1" s="1"/>
  <c r="J35" i="6"/>
  <c r="AV101" i="1"/>
  <c r="AT101" i="1"/>
  <c r="J35" i="3"/>
  <c r="AV97" i="1" s="1"/>
  <c r="AT97" i="1" s="1"/>
  <c r="F35" i="6"/>
  <c r="AZ101" i="1"/>
  <c r="AT116" i="1"/>
  <c r="F33" i="12"/>
  <c r="AZ107" i="1"/>
  <c r="J33" i="13"/>
  <c r="AV108" i="1" s="1"/>
  <c r="AT108" i="1" s="1"/>
  <c r="J35" i="5"/>
  <c r="AV100" i="1" s="1"/>
  <c r="AT100" i="1" s="1"/>
  <c r="BD99" i="1"/>
  <c r="F33" i="21"/>
  <c r="AZ116" i="1" s="1"/>
  <c r="BA99" i="1"/>
  <c r="AW99" i="1" s="1"/>
  <c r="J33" i="15"/>
  <c r="AV110" i="1"/>
  <c r="AT110" i="1"/>
  <c r="J33" i="12"/>
  <c r="AV107" i="1"/>
  <c r="AT107" i="1"/>
  <c r="F33" i="14"/>
  <c r="AZ109" i="1"/>
  <c r="F35" i="3"/>
  <c r="AZ97" i="1" s="1"/>
  <c r="J35" i="7"/>
  <c r="AV102" i="1" s="1"/>
  <c r="AT102" i="1" s="1"/>
  <c r="F35" i="5"/>
  <c r="AZ100" i="1" s="1"/>
  <c r="F33" i="15"/>
  <c r="AZ110" i="1"/>
  <c r="J33" i="14"/>
  <c r="AV109" i="1" s="1"/>
  <c r="AT109" i="1" s="1"/>
  <c r="F33" i="20"/>
  <c r="AZ115" i="1" s="1"/>
  <c r="J33" i="16"/>
  <c r="AV111" i="1" s="1"/>
  <c r="AT111" i="1" s="1"/>
  <c r="J33" i="17"/>
  <c r="AV112" i="1"/>
  <c r="AT112" i="1"/>
  <c r="J33" i="2"/>
  <c r="AV95" i="1"/>
  <c r="AT95" i="1"/>
  <c r="J35" i="11"/>
  <c r="AV106" i="1"/>
  <c r="AT106" i="1"/>
  <c r="BD96" i="1"/>
  <c r="F35" i="9"/>
  <c r="AZ104" i="1"/>
  <c r="BB96" i="1"/>
  <c r="AX96" i="1" s="1"/>
  <c r="BC99" i="1"/>
  <c r="AY99" i="1" s="1"/>
  <c r="F33" i="17"/>
  <c r="AZ112" i="1"/>
  <c r="BB99" i="1"/>
  <c r="AX99" i="1" s="1"/>
  <c r="F33" i="13"/>
  <c r="AZ108" i="1"/>
  <c r="F33" i="16"/>
  <c r="AZ111" i="1" s="1"/>
  <c r="J35" i="9"/>
  <c r="AV104" i="1" s="1"/>
  <c r="AT104" i="1" s="1"/>
  <c r="F35" i="7"/>
  <c r="AZ102" i="1" s="1"/>
  <c r="F33" i="2"/>
  <c r="AZ95" i="1"/>
  <c r="BK127" i="8" l="1"/>
  <c r="J127" i="8" s="1"/>
  <c r="J99" i="8" s="1"/>
  <c r="F35" i="8"/>
  <c r="AZ103" i="1" s="1"/>
  <c r="AZ99" i="1" s="1"/>
  <c r="AV99" i="1" s="1"/>
  <c r="AT99" i="1" s="1"/>
  <c r="J121" i="19"/>
  <c r="BE121" i="19" s="1"/>
  <c r="BK121" i="19"/>
  <c r="BK120" i="19" s="1"/>
  <c r="J121" i="18"/>
  <c r="BE121" i="18" s="1"/>
  <c r="BK121" i="18"/>
  <c r="BK120" i="18" s="1"/>
  <c r="J35" i="10"/>
  <c r="AV105" i="1" s="1"/>
  <c r="AT105" i="1" s="1"/>
  <c r="F35" i="10"/>
  <c r="AZ105" i="1" s="1"/>
  <c r="J125" i="4"/>
  <c r="BE125" i="4" s="1"/>
  <c r="BK125" i="4"/>
  <c r="BK124" i="4" s="1"/>
  <c r="A49" i="24"/>
  <c r="A50" i="24" s="1"/>
  <c r="A48" i="24"/>
  <c r="BK135" i="3"/>
  <c r="J135" i="3" s="1"/>
  <c r="J98" i="3" s="1"/>
  <c r="T132" i="12"/>
  <c r="R151" i="5"/>
  <c r="BK151" i="5"/>
  <c r="J151" i="5"/>
  <c r="J32" i="5" s="1"/>
  <c r="AG100" i="1" s="1"/>
  <c r="AN100" i="1" s="1"/>
  <c r="J39" i="14"/>
  <c r="J39" i="17"/>
  <c r="BK126" i="11"/>
  <c r="J126" i="11" s="1"/>
  <c r="J98" i="11" s="1"/>
  <c r="BK126" i="10"/>
  <c r="J126" i="10" s="1"/>
  <c r="J98" i="10" s="1"/>
  <c r="BK128" i="16"/>
  <c r="J128" i="16"/>
  <c r="J96" i="16"/>
  <c r="J136" i="3"/>
  <c r="J99" i="3"/>
  <c r="BK126" i="7"/>
  <c r="J126" i="7" s="1"/>
  <c r="J98" i="7" s="1"/>
  <c r="BK126" i="13"/>
  <c r="J126" i="13"/>
  <c r="J96" i="13" s="1"/>
  <c r="J96" i="14"/>
  <c r="J125" i="14"/>
  <c r="J97" i="14"/>
  <c r="J152" i="5"/>
  <c r="J99" i="5" s="1"/>
  <c r="BK129" i="2"/>
  <c r="J129" i="2"/>
  <c r="BK137" i="6"/>
  <c r="J137" i="6"/>
  <c r="BK132" i="12"/>
  <c r="J132" i="12"/>
  <c r="BK128" i="15"/>
  <c r="J128" i="15"/>
  <c r="J128" i="17"/>
  <c r="J97" i="17"/>
  <c r="J96" i="17"/>
  <c r="BK118" i="20"/>
  <c r="J118" i="20" s="1"/>
  <c r="J96" i="20" s="1"/>
  <c r="BK118" i="21"/>
  <c r="J118" i="21"/>
  <c r="J96" i="21" s="1"/>
  <c r="BD94" i="1"/>
  <c r="W33" i="1" s="1"/>
  <c r="BA94" i="1"/>
  <c r="W30" i="1" s="1"/>
  <c r="BC94" i="1"/>
  <c r="AY94" i="1" s="1"/>
  <c r="BB94" i="1"/>
  <c r="AX94" i="1" s="1"/>
  <c r="AN112" i="1"/>
  <c r="AN109" i="1"/>
  <c r="J30" i="2"/>
  <c r="AG95" i="1"/>
  <c r="AU99" i="1"/>
  <c r="J32" i="9"/>
  <c r="AG104" i="1"/>
  <c r="AN104" i="1"/>
  <c r="J32" i="6"/>
  <c r="AG101" i="1"/>
  <c r="AN101" i="1"/>
  <c r="J30" i="12"/>
  <c r="AG107" i="1"/>
  <c r="AN107" i="1"/>
  <c r="J30" i="15"/>
  <c r="AG110" i="1" s="1"/>
  <c r="AN110" i="1" s="1"/>
  <c r="BK126" i="8" l="1"/>
  <c r="J126" i="8" s="1"/>
  <c r="J98" i="8" s="1"/>
  <c r="J120" i="19"/>
  <c r="J98" i="19" s="1"/>
  <c r="BK119" i="19"/>
  <c r="J33" i="19"/>
  <c r="AV114" i="1" s="1"/>
  <c r="AT114" i="1" s="1"/>
  <c r="F33" i="19"/>
  <c r="AZ114" i="1" s="1"/>
  <c r="J120" i="18"/>
  <c r="J98" i="18" s="1"/>
  <c r="BK119" i="18"/>
  <c r="F33" i="18"/>
  <c r="AZ113" i="1" s="1"/>
  <c r="J33" i="18"/>
  <c r="AV113" i="1" s="1"/>
  <c r="AT113" i="1" s="1"/>
  <c r="J124" i="4"/>
  <c r="J100" i="4" s="1"/>
  <c r="BK123" i="4"/>
  <c r="J35" i="4"/>
  <c r="AV98" i="1" s="1"/>
  <c r="AT98" i="1" s="1"/>
  <c r="F35" i="4"/>
  <c r="AZ98" i="1" s="1"/>
  <c r="AZ96" i="1" s="1"/>
  <c r="AV96" i="1" s="1"/>
  <c r="AT96" i="1" s="1"/>
  <c r="A52" i="24"/>
  <c r="A53" i="24" s="1"/>
  <c r="A51" i="24"/>
  <c r="J32" i="3"/>
  <c r="AG97" i="1" s="1"/>
  <c r="AN97" i="1" s="1"/>
  <c r="J96" i="2"/>
  <c r="AN95" i="1"/>
  <c r="J96" i="15"/>
  <c r="J98" i="6"/>
  <c r="J96" i="12"/>
  <c r="J98" i="5"/>
  <c r="J39" i="12"/>
  <c r="J41" i="6"/>
  <c r="J41" i="5"/>
  <c r="J39" i="2"/>
  <c r="J41" i="3"/>
  <c r="J41" i="9"/>
  <c r="J39" i="15"/>
  <c r="AZ94" i="1"/>
  <c r="AV94" i="1" s="1"/>
  <c r="AK29" i="1" s="1"/>
  <c r="AU94" i="1"/>
  <c r="J30" i="20"/>
  <c r="AG115" i="1" s="1"/>
  <c r="AN115" i="1" s="1"/>
  <c r="W32" i="1"/>
  <c r="J32" i="11"/>
  <c r="AG106" i="1"/>
  <c r="AN106" i="1"/>
  <c r="AW94" i="1"/>
  <c r="AK30" i="1" s="1"/>
  <c r="J30" i="13"/>
  <c r="AG108" i="1"/>
  <c r="AN108" i="1"/>
  <c r="W31" i="1"/>
  <c r="J30" i="16"/>
  <c r="AG111" i="1"/>
  <c r="AN111" i="1"/>
  <c r="J32" i="10"/>
  <c r="AG105" i="1" s="1"/>
  <c r="AN105" i="1" s="1"/>
  <c r="J30" i="21"/>
  <c r="AG116" i="1" s="1"/>
  <c r="AN116" i="1" s="1"/>
  <c r="J32" i="7"/>
  <c r="AG102" i="1" s="1"/>
  <c r="AN102" i="1" s="1"/>
  <c r="J32" i="8" l="1"/>
  <c r="AG103" i="1" s="1"/>
  <c r="AN103" i="1" s="1"/>
  <c r="J119" i="19"/>
  <c r="J97" i="19" s="1"/>
  <c r="BK118" i="19"/>
  <c r="J118" i="19" s="1"/>
  <c r="J119" i="18"/>
  <c r="J97" i="18" s="1"/>
  <c r="BK118" i="18"/>
  <c r="J118" i="18" s="1"/>
  <c r="J123" i="4"/>
  <c r="J99" i="4" s="1"/>
  <c r="BK122" i="4"/>
  <c r="J122" i="4" s="1"/>
  <c r="A55" i="24"/>
  <c r="A56" i="24" s="1"/>
  <c r="A54" i="24"/>
  <c r="J41" i="7"/>
  <c r="J41" i="11"/>
  <c r="J39" i="13"/>
  <c r="J41" i="10"/>
  <c r="J39" i="16"/>
  <c r="J39" i="21"/>
  <c r="J39" i="20"/>
  <c r="W29" i="1"/>
  <c r="AT94" i="1"/>
  <c r="AG99" i="1" l="1"/>
  <c r="AN99" i="1" s="1"/>
  <c r="J41" i="8"/>
  <c r="J96" i="19"/>
  <c r="J30" i="19"/>
  <c r="J30" i="18"/>
  <c r="J96" i="18"/>
  <c r="J32" i="4"/>
  <c r="J98" i="4"/>
  <c r="A58" i="24"/>
  <c r="A59" i="24" s="1"/>
  <c r="A60" i="24" s="1"/>
  <c r="A63" i="24" s="1"/>
  <c r="A64" i="24" s="1"/>
  <c r="A65" i="24" s="1"/>
  <c r="A66" i="24" s="1"/>
  <c r="A67" i="24" s="1"/>
  <c r="A68" i="24" s="1"/>
  <c r="A69" i="24" s="1"/>
  <c r="A70" i="24" s="1"/>
  <c r="A71" i="24" s="1"/>
  <c r="A72" i="24" s="1"/>
  <c r="A73" i="24" s="1"/>
  <c r="A74" i="24" s="1"/>
  <c r="A75" i="24" s="1"/>
  <c r="A76" i="24" s="1"/>
  <c r="A77" i="24" s="1"/>
  <c r="A78" i="24" s="1"/>
  <c r="A79" i="24" s="1"/>
  <c r="A80" i="24" s="1"/>
  <c r="A81" i="24" s="1"/>
  <c r="A82" i="24" s="1"/>
  <c r="A83" i="24" s="1"/>
  <c r="A84" i="24" s="1"/>
  <c r="A85" i="24" s="1"/>
  <c r="A86" i="24" s="1"/>
  <c r="A87" i="24" s="1"/>
  <c r="A89" i="24" s="1"/>
  <c r="A90" i="24" s="1"/>
  <c r="A91" i="24" s="1"/>
  <c r="A92" i="24" s="1"/>
  <c r="A93" i="24" s="1"/>
  <c r="A94" i="24" s="1"/>
  <c r="A95" i="24" s="1"/>
  <c r="A96" i="24" s="1"/>
  <c r="A97" i="24" s="1"/>
  <c r="A98" i="24" s="1"/>
  <c r="A99" i="24" s="1"/>
  <c r="A100" i="24" s="1"/>
  <c r="A101" i="24" s="1"/>
  <c r="A102" i="24" s="1"/>
  <c r="A105" i="24" s="1"/>
  <c r="A106" i="24" s="1"/>
  <c r="A107" i="24" s="1"/>
  <c r="A108" i="24" s="1"/>
  <c r="A109" i="24" s="1"/>
  <c r="A110" i="24" s="1"/>
  <c r="A111" i="24" s="1"/>
  <c r="A112" i="24" s="1"/>
  <c r="A113" i="24" s="1"/>
  <c r="A114" i="24" s="1"/>
  <c r="A115" i="24" s="1"/>
  <c r="A118" i="24" s="1"/>
  <c r="A119" i="24" s="1"/>
  <c r="A120" i="24" s="1"/>
  <c r="A121" i="24" s="1"/>
  <c r="A122" i="24" s="1"/>
  <c r="A123" i="24" s="1"/>
  <c r="A124" i="24" s="1"/>
  <c r="A125" i="24" s="1"/>
  <c r="A126" i="24" s="1"/>
  <c r="A127" i="24" s="1"/>
  <c r="A128" i="24" s="1"/>
  <c r="A129" i="24" s="1"/>
  <c r="A130" i="24" s="1"/>
  <c r="A131" i="24" s="1"/>
  <c r="A132" i="24" s="1"/>
  <c r="A135" i="24" s="1"/>
  <c r="A136" i="24" s="1"/>
  <c r="A137" i="24" s="1"/>
  <c r="A138" i="24" s="1"/>
  <c r="A139" i="24" s="1"/>
  <c r="A140" i="24" s="1"/>
  <c r="A141" i="24" s="1"/>
  <c r="A144" i="24" s="1"/>
  <c r="A145" i="24" s="1"/>
  <c r="A146" i="24" s="1"/>
  <c r="A147" i="24" s="1"/>
  <c r="A148" i="24" s="1"/>
  <c r="A149" i="24" s="1"/>
  <c r="A150" i="24" s="1"/>
  <c r="A151" i="24" s="1"/>
  <c r="A152" i="24" s="1"/>
  <c r="A153" i="24" s="1"/>
  <c r="A154" i="24" s="1"/>
  <c r="A155" i="24" s="1"/>
  <c r="A157" i="24" s="1"/>
  <c r="A158" i="24" s="1"/>
  <c r="A159" i="24" s="1"/>
  <c r="A160" i="24" s="1"/>
  <c r="A161" i="24" s="1"/>
  <c r="A162" i="24" s="1"/>
  <c r="A163" i="24" s="1"/>
  <c r="A164" i="24" s="1"/>
  <c r="A165" i="24" s="1"/>
  <c r="A57" i="24"/>
  <c r="AG114" i="1" l="1"/>
  <c r="AN114" i="1" s="1"/>
  <c r="J39" i="19"/>
  <c r="AG113" i="1"/>
  <c r="AN113" i="1" s="1"/>
  <c r="J39" i="18"/>
  <c r="AG98" i="1"/>
  <c r="J41" i="4"/>
  <c r="AN98" i="1" l="1"/>
  <c r="AG96" i="1"/>
  <c r="AN96" i="1" l="1"/>
  <c r="AG94" i="1"/>
  <c r="AN94" i="1" l="1"/>
  <c r="AK26" i="1"/>
  <c r="AK35" i="1" s="1"/>
</calcChain>
</file>

<file path=xl/sharedStrings.xml><?xml version="1.0" encoding="utf-8"?>
<sst xmlns="http://schemas.openxmlformats.org/spreadsheetml/2006/main" count="31863" uniqueCount="4846">
  <si>
    <t>Export Komplet</t>
  </si>
  <si>
    <t/>
  </si>
  <si>
    <t>2.0</t>
  </si>
  <si>
    <t>ZAMOK</t>
  </si>
  <si>
    <t>False</t>
  </si>
  <si>
    <t>{70fcfbd7-dae8-4745-aaf8-0d11bda530b4}</t>
  </si>
  <si>
    <t>0,01</t>
  </si>
  <si>
    <t>21</t>
  </si>
  <si>
    <t>12</t>
  </si>
  <si>
    <t>v ---  níže se nacházejí doplnkové a pomocné údaje k sestavám  --- v</t>
  </si>
  <si>
    <t>Návod na vyplnění</t>
  </si>
  <si>
    <t>0,001</t>
  </si>
  <si>
    <t>Kód:</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</si>
  <si>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</si>
  <si>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</si>
  <si>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KSO:</t>
  </si>
  <si>
    <t>CC-CZ:</t>
  </si>
  <si>
    <t>Místo:</t>
  </si>
  <si>
    <t>Praha 6</t>
  </si>
  <si>
    <t>Datum:</t>
  </si>
  <si>
    <t>Zadavatel:</t>
  </si>
  <si>
    <t>IČ:</t>
  </si>
  <si>
    <t>Městská část Praha 6</t>
  </si>
  <si>
    <t>DIČ:</t>
  </si>
  <si>
    <t>Uchazeč:</t>
  </si>
  <si>
    <t>Vyplň údaj</t>
  </si>
  <si>
    <t>Projektant:</t>
  </si>
  <si>
    <t>Sportovní projekty s.r.o.</t>
  </si>
  <si>
    <t>True</t>
  </si>
  <si>
    <t>Zpracovatel:</t>
  </si>
  <si>
    <t>F.Pecka</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</si>
  <si>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</si>
  <si>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</si>
  <si>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</si>
  <si>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</si>
  <si>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</si>
  <si>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</si>
  <si>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</si>
  <si>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</si>
  <si>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</si>
  <si>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</si>
  <si>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</si>
  <si>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</si>
  <si>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</si>
  <si>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</si>
  <si>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</si>
  <si>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</si>
  <si>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</si>
  <si>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</si>
  <si>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</si>
  <si>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</si>
  <si>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</si>
  <si>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</si>
  <si>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</si>
  <si>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</si>
  <si>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</si>
  <si>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</si>
  <si>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</si>
  <si>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</si>
  <si>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</si>
  <si>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</si>
  <si>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</si>
  <si>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</si>
  <si>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</si>
  <si>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</si>
  <si>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</si>
  <si>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</si>
  <si>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</si>
  <si>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</si>
  <si>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</si>
  <si>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</si>
  <si>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</si>
  <si>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</si>
  <si>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</si>
  <si>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</si>
  <si>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</si>
  <si>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</si>
  <si>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</si>
  <si>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SO-01</t>
  </si>
  <si>
    <t>Bourání, HTÚ</t>
  </si>
  <si>
    <t>STA</t>
  </si>
  <si>
    <t>1</t>
  </si>
  <si>
    <t>{2d7a7b93-e226-4096-ae5a-a8961a42c27a}</t>
  </si>
  <si>
    <t>2</t>
  </si>
  <si>
    <t>SO-02</t>
  </si>
  <si>
    <t>Rekonstrukce fotbalového hřiště</t>
  </si>
  <si>
    <t>{e6a78bfb-2dea-47a4-bb3d-f88f75ffd9ab}</t>
  </si>
  <si>
    <t>SO-02.1</t>
  </si>
  <si>
    <t>Stavební řešení</t>
  </si>
  <si>
    <t>Soupis</t>
  </si>
  <si>
    <t>{52f2313e-6c53-4220-9b68-1492a84c3251}</t>
  </si>
  <si>
    <t>SO-02.2</t>
  </si>
  <si>
    <t>Osvětlení hřiště</t>
  </si>
  <si>
    <t>{7a4220de-a4c7-4f09-8a82-1244b8e42730}</t>
  </si>
  <si>
    <t>SO-03</t>
  </si>
  <si>
    <t>Objekt zázemí fotbalu</t>
  </si>
  <si>
    <t>{c8defc97-91a6-4b4e-b142-ea4592e373c7}</t>
  </si>
  <si>
    <t>SO-03.1</t>
  </si>
  <si>
    <t>{7a0f86d9-d0c9-4e17-a173-c22f938cbdb6}</t>
  </si>
  <si>
    <t>SO-03.4</t>
  </si>
  <si>
    <t>ZTI</t>
  </si>
  <si>
    <t>{f26758b9-914f-4f8e-954e-aacc3f6fc9ad}</t>
  </si>
  <si>
    <t>SO-03.5</t>
  </si>
  <si>
    <t>VZT</t>
  </si>
  <si>
    <t>{edb5b0be-ca54-4258-a8a3-42251c87f94d}</t>
  </si>
  <si>
    <t>SO-03.6</t>
  </si>
  <si>
    <t>Vytápění</t>
  </si>
  <si>
    <t>{eded1798-072c-4412-b84b-4a9ef890035b}</t>
  </si>
  <si>
    <t>SO-03.7</t>
  </si>
  <si>
    <t>Elektroinstalace</t>
  </si>
  <si>
    <t>{e6eed48e-144c-49b3-ad6b-3a7fb1cc2520}</t>
  </si>
  <si>
    <t>SO-03.8</t>
  </si>
  <si>
    <t>Gastro</t>
  </si>
  <si>
    <t>{d32b64b4-1fff-4254-a022-3a7857f5b2a7}</t>
  </si>
  <si>
    <t>SO-03.9</t>
  </si>
  <si>
    <t>MaR</t>
  </si>
  <si>
    <t>{d1192156-6c65-46be-99c5-9ea837621b50}</t>
  </si>
  <si>
    <t>SO-04</t>
  </si>
  <si>
    <t>Zpevněné areálové plochy a oplocení</t>
  </si>
  <si>
    <t>{b37943e7-e939-4438-ab0d-12321c3fe325}</t>
  </si>
  <si>
    <t>SO-05</t>
  </si>
  <si>
    <t>Komunikace a parkoviště</t>
  </si>
  <si>
    <t>{fb9b595a-99c3-430f-9cab-08c18fc95d92}</t>
  </si>
  <si>
    <t>SO-06</t>
  </si>
  <si>
    <t>Sadové úpravy</t>
  </si>
  <si>
    <t>{a0f25039-2ed8-4285-a583-37541946761a}</t>
  </si>
  <si>
    <t>IO-01</t>
  </si>
  <si>
    <t>Přípojka vodovodu</t>
  </si>
  <si>
    <t>ING</t>
  </si>
  <si>
    <t>{c9c93d37-cd62-4de7-b097-2a21cfd6a284}</t>
  </si>
  <si>
    <t>IO-02</t>
  </si>
  <si>
    <t>Přípojka kanalizace</t>
  </si>
  <si>
    <t>{a1ee9055-de7c-469b-83df-76caca0298d7}</t>
  </si>
  <si>
    <t>IO-03</t>
  </si>
  <si>
    <t>Areálová kanalizace</t>
  </si>
  <si>
    <t>{712f5de9-2541-4485-bee5-b5b3e3668766}</t>
  </si>
  <si>
    <t>IO-04</t>
  </si>
  <si>
    <t>Přípojka elektro</t>
  </si>
  <si>
    <t>{519e20e4-3c1e-4d07-ad89-9818b163871a}</t>
  </si>
  <si>
    <t>IO-05</t>
  </si>
  <si>
    <t>Areálový rozvod elektro</t>
  </si>
  <si>
    <t>{49adfb07-5f4e-4eaa-a990-cf3c41b126a5}</t>
  </si>
  <si>
    <t>IO-06</t>
  </si>
  <si>
    <t>Přípojka sdělovacího vedení</t>
  </si>
  <si>
    <t>{5e94eb96-8f9b-476b-baaf-cff7b1872e30}</t>
  </si>
  <si>
    <t>IO-07</t>
  </si>
  <si>
    <t>Veřejné osvětlení</t>
  </si>
  <si>
    <t>{94a6ff31-7e1b-49ad-a650-e8ea6edcc571}</t>
  </si>
  <si>
    <t>KRYCÍ LIST SOUPISU PRACÍ</t>
  </si>
  <si>
    <t>Objekt:</t>
  </si>
  <si>
    <t>SO-01 - Bourání, HTÚ</t>
  </si>
  <si>
    <t>REKAPITULACE ČLENĚNÍ SOUPISU PRACÍ</t>
  </si>
  <si>
    <t>Kód dílu - Popis</t>
  </si>
  <si>
    <t>Cena celkem [CZK]</t>
  </si>
  <si>
    <t>Náklady ze soupisu prací</t>
  </si>
  <si>
    <t>-1</t>
  </si>
  <si>
    <t>HSV - Práce a dodávky HSV</t>
  </si>
  <si>
    <t xml:space="preserve">    1 - Zemní práce</t>
  </si>
  <si>
    <t xml:space="preserve">    3 - Svislé a kompletní konstrukce</t>
  </si>
  <si>
    <t xml:space="preserve">    9 - Ostatní konstrukce a práce, bourání</t>
  </si>
  <si>
    <t xml:space="preserve">    997 - Přesun sutě</t>
  </si>
  <si>
    <t xml:space="preserve">    998 - Přesun hmot</t>
  </si>
  <si>
    <t>PSV - Práce a dodávky PSV</t>
  </si>
  <si>
    <t xml:space="preserve">    767 - Konstrukce zámečnické</t>
  </si>
  <si>
    <t>VRN - Vedlejší rozpočtové náklady</t>
  </si>
  <si>
    <t xml:space="preserve">    VRN1 - Průzkumné, geodetické a projektové práce</t>
  </si>
  <si>
    <t xml:space="preserve">    VRN3 - Zařízení staveniště</t>
  </si>
  <si>
    <t xml:space="preserve">    VRN4 - Inženýrská činnost</t>
  </si>
  <si>
    <t xml:space="preserve">    VRN9 - Ostatní náklady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</si>
  <si>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</si>
  <si>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</si>
  <si>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</si>
  <si>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</si>
  <si>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</si>
  <si>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</si>
  <si>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</si>
  <si>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</si>
  <si>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</si>
  <si>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</si>
  <si>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</si>
  <si>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</si>
  <si>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</si>
  <si>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</si>
  <si>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</si>
  <si>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</si>
  <si>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</si>
  <si>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</si>
  <si>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112151352</t>
  </si>
  <si>
    <t>Kácení stromu s postupným spouštěním koruny a kmene D přes 0,2 do 0,3 m</t>
  </si>
  <si>
    <t>kus</t>
  </si>
  <si>
    <t>4</t>
  </si>
  <si>
    <t>-1082482410</t>
  </si>
  <si>
    <t>112201112</t>
  </si>
  <si>
    <t>Odstranění pařezů D přes 0,2 do 0,3 m v rovině a svahu do 1:5 s odklizením do 20 m a zasypáním jámy</t>
  </si>
  <si>
    <t>-1933025627</t>
  </si>
  <si>
    <t>3</t>
  </si>
  <si>
    <t>112201116</t>
  </si>
  <si>
    <t>Odstranění pařezů D přes 0,6 do 0,7 m v rovině a svahu do 1:5 s odklizením do 20 m a zasypáním jámy</t>
  </si>
  <si>
    <t>1179076851</t>
  </si>
  <si>
    <t>113106290</t>
  </si>
  <si>
    <t>Rozebrání vozovek ze silničních dílců se spárami vyplněnými kamenivem strojně pl přes 50 do 200 m2</t>
  </si>
  <si>
    <t>m2</t>
  </si>
  <si>
    <t>533259113</t>
  </si>
  <si>
    <t>VV</t>
  </si>
  <si>
    <t>1,895*2,91</t>
  </si>
  <si>
    <t>45,575*2,865</t>
  </si>
  <si>
    <t>Součet</t>
  </si>
  <si>
    <t>5</t>
  </si>
  <si>
    <t>113107161</t>
  </si>
  <si>
    <t>Odstranění podkladu z kameniva drceného tl do 100 mm strojně pl přes 50 do 200 m2</t>
  </si>
  <si>
    <t>724183120</t>
  </si>
  <si>
    <t>"pod živicí" 110,88</t>
  </si>
  <si>
    <t>"mlat" 42,40</t>
  </si>
  <si>
    <t>"pod panely" 136,086</t>
  </si>
  <si>
    <t>6</t>
  </si>
  <si>
    <t>113107182</t>
  </si>
  <si>
    <t>Odstranění podkladu živičného tl přes 50 do 100 mm strojně pl přes 50 do 200 m2</t>
  </si>
  <si>
    <t>-260515341</t>
  </si>
  <si>
    <t>12,50*1,94</t>
  </si>
  <si>
    <t>15,26+62,47+3,0+5,90</t>
  </si>
  <si>
    <t>7</t>
  </si>
  <si>
    <t>113202111</t>
  </si>
  <si>
    <t>Vytrhání obrub krajníků obrubníků stojatých</t>
  </si>
  <si>
    <t>m</t>
  </si>
  <si>
    <t>2006760871</t>
  </si>
  <si>
    <t>66,50+29,45+36,71+18,60</t>
  </si>
  <si>
    <t>8</t>
  </si>
  <si>
    <t>121151123</t>
  </si>
  <si>
    <t>Sejmutí ornice plochy přes 500 m2 tl vrstvy do 200 mm strojně</t>
  </si>
  <si>
    <t>-1276507667</t>
  </si>
  <si>
    <t>"odměřeno digitálně" 9899,0</t>
  </si>
  <si>
    <t>9</t>
  </si>
  <si>
    <t>162201401</t>
  </si>
  <si>
    <t>Vodorovné přemístění větví stromů listnatých do 1 km D kmene přes 100 do 300 mm</t>
  </si>
  <si>
    <t>836518441</t>
  </si>
  <si>
    <t>10</t>
  </si>
  <si>
    <t>162201411</t>
  </si>
  <si>
    <t>Vodorovné přemístění kmenů stromů listnatých do 1 km D kmene přes 100 do 300 mm</t>
  </si>
  <si>
    <t>-21598360</t>
  </si>
  <si>
    <t>11</t>
  </si>
  <si>
    <t>162201421</t>
  </si>
  <si>
    <t>Vodorovné přemístění pařezů do 1 km D přes 100 do 300 mm</t>
  </si>
  <si>
    <t>-1040110800</t>
  </si>
  <si>
    <t>162201423</t>
  </si>
  <si>
    <t>Vodorovné přemístění pařezů do 1 km D přes 500 do 700 mm</t>
  </si>
  <si>
    <t>-1575773735</t>
  </si>
  <si>
    <t>13</t>
  </si>
  <si>
    <t>162301931</t>
  </si>
  <si>
    <t>Příplatek k vodorovnému přemístění větví stromů listnatých D kmene přes 100 do 300 mm ZKD 1 km</t>
  </si>
  <si>
    <t>1635084</t>
  </si>
  <si>
    <t>4*19</t>
  </si>
  <si>
    <t>14</t>
  </si>
  <si>
    <t>162301951</t>
  </si>
  <si>
    <t>Příplatek k vodorovnému přemístění kmenů stromů listnatých D kmene přes 100 do 300 mm ZKD 1 km</t>
  </si>
  <si>
    <t>144384102</t>
  </si>
  <si>
    <t>15</t>
  </si>
  <si>
    <t>162301971</t>
  </si>
  <si>
    <t>Příplatek k vodorovnému přemístění pařezů D přes 100 do 300 mm ZKD 1 km</t>
  </si>
  <si>
    <t>-461469761</t>
  </si>
  <si>
    <t>16</t>
  </si>
  <si>
    <t>162301973</t>
  </si>
  <si>
    <t>Příplatek k vodorovnému přemístění pařezů D přes 500 do 700 mm ZKD 1 km</t>
  </si>
  <si>
    <t>1559361285</t>
  </si>
  <si>
    <t>2*19</t>
  </si>
  <si>
    <t>17</t>
  </si>
  <si>
    <t>162751117</t>
  </si>
  <si>
    <t>Vodorovné přemístění přes 9 000 do 10000 m výkopku/sypaniny z horniny třídy těžitelnosti I skupiny 1 až 3</t>
  </si>
  <si>
    <t>m3</t>
  </si>
  <si>
    <t>381731269</t>
  </si>
  <si>
    <t>9899,0*0,15</t>
  </si>
  <si>
    <t>18</t>
  </si>
  <si>
    <t>162751119</t>
  </si>
  <si>
    <t>Příplatek k vodorovnému přemístění výkopku/sypaniny z horniny třídy těžitelnosti I skupiny 1 až 3 ZKD 1000 m přes 10000 m</t>
  </si>
  <si>
    <t>-1335497117</t>
  </si>
  <si>
    <t>1484,85*10</t>
  </si>
  <si>
    <t>19</t>
  </si>
  <si>
    <t>171201231</t>
  </si>
  <si>
    <t>Poplatek za uložení zeminy a kamení na recyklační skládce (skládkovné) kód odpadu 17 05 04</t>
  </si>
  <si>
    <t>t</t>
  </si>
  <si>
    <t>2017114344</t>
  </si>
  <si>
    <t>1484,85*1,8</t>
  </si>
  <si>
    <t>20</t>
  </si>
  <si>
    <t>171251201</t>
  </si>
  <si>
    <t>Uložení sypaniny na skládky nebo meziskládky</t>
  </si>
  <si>
    <t>-1648226981</t>
  </si>
  <si>
    <t>1484,85</t>
  </si>
  <si>
    <t>184818231</t>
  </si>
  <si>
    <t>Ochrana kmene průměru do 300 mm bedněním výšky do 2 m</t>
  </si>
  <si>
    <t>1523750711</t>
  </si>
  <si>
    <t>Svislé a kompletní konstrukce</t>
  </si>
  <si>
    <t>22</t>
  </si>
  <si>
    <t>381181002</t>
  </si>
  <si>
    <t>Montáž univerzálních mobilních buněk v sestavě</t>
  </si>
  <si>
    <t>-212272341</t>
  </si>
  <si>
    <t>Ostatní konstrukce a práce, bourání</t>
  </si>
  <si>
    <t>23</t>
  </si>
  <si>
    <t>944411811R</t>
  </si>
  <si>
    <t xml:space="preserve">Demontáž záchytné sítě </t>
  </si>
  <si>
    <t>-251175918</t>
  </si>
  <si>
    <t>"hrazení" (32,0+38,0)*6,0</t>
  </si>
  <si>
    <t>24</t>
  </si>
  <si>
    <t>961044111</t>
  </si>
  <si>
    <t>Bourání základů z betonu prostého</t>
  </si>
  <si>
    <t>823304219</t>
  </si>
  <si>
    <t>"fotbal.branky" 0,50*0,50*1,0*2</t>
  </si>
  <si>
    <t>"hrazení" 0,50*0,50*1,0*(8+9)</t>
  </si>
  <si>
    <t>"oplocení" 0,40*0,40*0,80*51</t>
  </si>
  <si>
    <t>25</t>
  </si>
  <si>
    <t>962032231</t>
  </si>
  <si>
    <t>Bourání zdiva z cihel pálených nebo vápenopískových na MV nebo MVC přes 1 m3</t>
  </si>
  <si>
    <t>-929649114</t>
  </si>
  <si>
    <t>0,77*1,50*1,50</t>
  </si>
  <si>
    <t>26</t>
  </si>
  <si>
    <t>963042819</t>
  </si>
  <si>
    <t>Bourání schodišťových stupňů betonových zhotovených na místě</t>
  </si>
  <si>
    <t>597477356</t>
  </si>
  <si>
    <t>1,20*4</t>
  </si>
  <si>
    <t>27</t>
  </si>
  <si>
    <t>966011121</t>
  </si>
  <si>
    <t>Demontáž mobilních buněk spojených v sestavě</t>
  </si>
  <si>
    <t>1805332463</t>
  </si>
  <si>
    <t>28</t>
  </si>
  <si>
    <t>966011191</t>
  </si>
  <si>
    <t>Odvoz buňky se složením na vzdálenost 1 km</t>
  </si>
  <si>
    <t>1920148616</t>
  </si>
  <si>
    <t>29</t>
  </si>
  <si>
    <t>966071721</t>
  </si>
  <si>
    <t>Bourání sloupků a vzpěr plotových ocelových do 2,5 m odřezáním</t>
  </si>
  <si>
    <t>1533114531</t>
  </si>
  <si>
    <t>30</t>
  </si>
  <si>
    <t>966071822</t>
  </si>
  <si>
    <t>Rozebrání oplocení z drátěného pletiva se čtvercovými oky v přes 1,6 do 2,0 m</t>
  </si>
  <si>
    <t>-1165793316</t>
  </si>
  <si>
    <t>126,80</t>
  </si>
  <si>
    <t>31</t>
  </si>
  <si>
    <t>966073810</t>
  </si>
  <si>
    <t>Rozebrání vrat a vrátek k oplocení pl do 2 m2</t>
  </si>
  <si>
    <t>-516589982</t>
  </si>
  <si>
    <t>32</t>
  </si>
  <si>
    <t>966073811</t>
  </si>
  <si>
    <t>Rozebrání vrat a vrátek k oplocení pl přes 2 do 6 m2</t>
  </si>
  <si>
    <t>1376427088</t>
  </si>
  <si>
    <t>997</t>
  </si>
  <si>
    <t>Přesun sutě</t>
  </si>
  <si>
    <t>33</t>
  </si>
  <si>
    <t>997013111</t>
  </si>
  <si>
    <t>Vnitrostaveništní doprava suti a vybouraných hmot pro budovy v do 6 m</t>
  </si>
  <si>
    <t>171730555</t>
  </si>
  <si>
    <t>34</t>
  </si>
  <si>
    <t>997013501</t>
  </si>
  <si>
    <t>Odvoz suti a vybouraných hmot na skládku nebo meziskládku do 1 km se složením</t>
  </si>
  <si>
    <t>1910305057</t>
  </si>
  <si>
    <t>35</t>
  </si>
  <si>
    <t>997013509</t>
  </si>
  <si>
    <t>Příplatek k odvozu suti a vybouraných hmot na skládku ZKD 1 km přes 1 km</t>
  </si>
  <si>
    <t>-1846371554</t>
  </si>
  <si>
    <t>189,379*19</t>
  </si>
  <si>
    <t>36</t>
  </si>
  <si>
    <t>997013861</t>
  </si>
  <si>
    <t>Poplatek za uložení stavebního odpadu na recyklační skládce (skládkovné) z prostého betonu kód odpadu 17 01 01</t>
  </si>
  <si>
    <t>817055661</t>
  </si>
  <si>
    <t>31,008+22,556+0,336</t>
  </si>
  <si>
    <t>37</t>
  </si>
  <si>
    <t>997013862</t>
  </si>
  <si>
    <t>Poplatek za uložení stavebního odpadu na recyklační skládce (skládkovné) z armovaného betonu kód odpadu 17 01 01</t>
  </si>
  <si>
    <t>-1074766156</t>
  </si>
  <si>
    <t>54,434</t>
  </si>
  <si>
    <t>38</t>
  </si>
  <si>
    <t>997013863</t>
  </si>
  <si>
    <t>Poplatek za uložení stavebního odpadu na recyklační skládce (skládkovné) cihelného kód odpadu 17 01 02</t>
  </si>
  <si>
    <t>-1691719522</t>
  </si>
  <si>
    <t>3,119</t>
  </si>
  <si>
    <t>39</t>
  </si>
  <si>
    <t>997013871</t>
  </si>
  <si>
    <t>Poplatek za uložení stavebního odpadu na recyklační skládce (skládkovné) směsného stavebního a demoličního kód odpadu 17 09 04</t>
  </si>
  <si>
    <t>-1478744896</t>
  </si>
  <si>
    <t>1,26</t>
  </si>
  <si>
    <t>40</t>
  </si>
  <si>
    <t>997013873</t>
  </si>
  <si>
    <t>Poplatek za uložení stavebního odpadu na recyklační skládce (skládkovné) zeminy a kamení zatříděného do Katalogu odpadů pod kódem 17 05 04</t>
  </si>
  <si>
    <t>-1378622389</t>
  </si>
  <si>
    <t>49,192</t>
  </si>
  <si>
    <t>41</t>
  </si>
  <si>
    <t>997013875</t>
  </si>
  <si>
    <t>Poplatek za uložení stavebního odpadu na recyklační skládce (skládkovné) asfaltového bez obsahu dehtu zatříděného do Katalogu odpadů pod kódem 17 03 02</t>
  </si>
  <si>
    <t>1814012624</t>
  </si>
  <si>
    <t>24,394</t>
  </si>
  <si>
    <t>42</t>
  </si>
  <si>
    <t>997100000</t>
  </si>
  <si>
    <t>Prodej kovového odpadu do sběrných surovin</t>
  </si>
  <si>
    <t>1199638839</t>
  </si>
  <si>
    <t>výtěžek bude poukázán na účet investora, doprava kovového odpadu je započtena v položkách odvozu suti</t>
  </si>
  <si>
    <t xml:space="preserve"> 0,408+0,314+0,192+0,210</t>
  </si>
  <si>
    <t>998</t>
  </si>
  <si>
    <t>Přesun hmot</t>
  </si>
  <si>
    <t>43</t>
  </si>
  <si>
    <t>998222012</t>
  </si>
  <si>
    <t>Přesun hmot pro tělovýchovné plochy</t>
  </si>
  <si>
    <t>-1157319905</t>
  </si>
  <si>
    <t>PSV</t>
  </si>
  <si>
    <t>Práce a dodávky PSV</t>
  </si>
  <si>
    <t>767</t>
  </si>
  <si>
    <t>Konstrukce zámečnické</t>
  </si>
  <si>
    <t>44</t>
  </si>
  <si>
    <t>767996702</t>
  </si>
  <si>
    <t>Demontáž atypických zámečnických konstrukcí řezáním hm jednotlivých dílů přes 50 do 100 kg</t>
  </si>
  <si>
    <t>kg</t>
  </si>
  <si>
    <t>-1361138469</t>
  </si>
  <si>
    <t>"demontáž ocelového sloupu v.6,0m" 75,0*(9+8)</t>
  </si>
  <si>
    <t>"demontáž ocel vodorovných příčlí" (32,0+38,0)*2*2,0</t>
  </si>
  <si>
    <t>"demontáž fotbal.branky" 200,0*2</t>
  </si>
  <si>
    <t>VRN</t>
  </si>
  <si>
    <t>Vedlejší rozpočtové náklady</t>
  </si>
  <si>
    <t>VRN1</t>
  </si>
  <si>
    <t>Průzkumné, geodetické a projektové práce</t>
  </si>
  <si>
    <t>45</t>
  </si>
  <si>
    <t>012002000</t>
  </si>
  <si>
    <t>Geodetické práce - vytýčení objektu a stávajících sítí</t>
  </si>
  <si>
    <t>hod</t>
  </si>
  <si>
    <t>1024</t>
  </si>
  <si>
    <t>1787214734</t>
  </si>
  <si>
    <t>VRN3</t>
  </si>
  <si>
    <t>Zařízení staveniště</t>
  </si>
  <si>
    <t>46</t>
  </si>
  <si>
    <t>030001000</t>
  </si>
  <si>
    <t>%</t>
  </si>
  <si>
    <t>-1473416427</t>
  </si>
  <si>
    <t>VRN4</t>
  </si>
  <si>
    <t>Inženýrská činnost</t>
  </si>
  <si>
    <t>47</t>
  </si>
  <si>
    <t>040001000</t>
  </si>
  <si>
    <t>937312324</t>
  </si>
  <si>
    <t>VRN9</t>
  </si>
  <si>
    <t>Ostatní náklady</t>
  </si>
  <si>
    <t>48</t>
  </si>
  <si>
    <t>090001000</t>
  </si>
  <si>
    <t>Kompletační činnost</t>
  </si>
  <si>
    <t>744019698</t>
  </si>
  <si>
    <t>SO-02 - Rekonstrukce fotbalového hřiště</t>
  </si>
  <si>
    <t>Soupis:</t>
  </si>
  <si>
    <t>SO-02.1 - Stavební řešení</t>
  </si>
  <si>
    <t xml:space="preserve">    2 - Zakládání</t>
  </si>
  <si>
    <t xml:space="preserve">    5 - Komunikace pozemní</t>
  </si>
  <si>
    <t xml:space="preserve">    8 - Trubní vedení</t>
  </si>
  <si>
    <t xml:space="preserve">    792 - Sportovní vybavení</t>
  </si>
  <si>
    <t>52</t>
  </si>
  <si>
    <t>132251104</t>
  </si>
  <si>
    <t>Hloubení rýh nezapažených š do 800 mm v hornině třídy těžitelnosti I skupiny 3 objem přes 100 m3 strojně</t>
  </si>
  <si>
    <t>-145165162</t>
  </si>
  <si>
    <t>"pod obrubníky betonové" 0,30*0,30*(67,90+105,0)*2</t>
  </si>
  <si>
    <t>"PE 160" 1323,60*0,40*0,50</t>
  </si>
  <si>
    <t>"PE 200" 63,08*0,40*0,50</t>
  </si>
  <si>
    <t>53</t>
  </si>
  <si>
    <t>133251101</t>
  </si>
  <si>
    <t>Hloubení šachet nezapažených v hornině třídy těžitelnosti I skupiny 3 objem do 20 m3</t>
  </si>
  <si>
    <t>296249461</t>
  </si>
  <si>
    <t>pro patky</t>
  </si>
  <si>
    <t>3,14*0,25*0,25*1,27*23*2</t>
  </si>
  <si>
    <t>3,14*0,20*0,20*0,97*(36+42+2)</t>
  </si>
  <si>
    <t>-847704047</t>
  </si>
  <si>
    <t>-842794876</t>
  </si>
  <si>
    <t>329,67*10</t>
  </si>
  <si>
    <t>2069347250</t>
  </si>
  <si>
    <t>329,67*1,8</t>
  </si>
  <si>
    <t>-756742097</t>
  </si>
  <si>
    <t>"výkopy" 329,67</t>
  </si>
  <si>
    <t>181951112R</t>
  </si>
  <si>
    <t>Úprava pláně s vyrovnáním nerovností v hornině třídy těžitelnosti I skupiny 1 až 3 se zhutněním strojně vč.předepsaných zkoušek zhutnění</t>
  </si>
  <si>
    <t>1614394914</t>
  </si>
  <si>
    <t>"S2.1" 6986,0</t>
  </si>
  <si>
    <t>Zakládání</t>
  </si>
  <si>
    <t>211531111</t>
  </si>
  <si>
    <t>Výplň odvodňovacích žeber nebo trativodů kamenivem hrubým drceným frakce 16 až 32 mm</t>
  </si>
  <si>
    <t>1560215168</t>
  </si>
  <si>
    <t>211971122</t>
  </si>
  <si>
    <t xml:space="preserve">Zřízení opláštění žeber nebo trativodů geotextilií v rýze nebo zářezu </t>
  </si>
  <si>
    <t>26379653</t>
  </si>
  <si>
    <t>"drenáže DN160" 1323,60*(0,40+0,50)*2</t>
  </si>
  <si>
    <t>"drenáže DN200" 63,08*(0,40+0,50)*2</t>
  </si>
  <si>
    <t>2496,024*1,1 'Přepočtené koeficientem množství</t>
  </si>
  <si>
    <t>M</t>
  </si>
  <si>
    <t>69311080</t>
  </si>
  <si>
    <t>geotextilie netkaná separační, ochranná, filtrační, drenážní PES 200g/m2</t>
  </si>
  <si>
    <t>-1271013291</t>
  </si>
  <si>
    <t>2745,626</t>
  </si>
  <si>
    <t>2745,626*1,15 'Přepočtené koeficientem množství</t>
  </si>
  <si>
    <t>212750103</t>
  </si>
  <si>
    <t xml:space="preserve">Trativod z drenážních trubek PVC-U SN 4 perforace 360° včetně lože otevřený výkop DN 160 </t>
  </si>
  <si>
    <t>1988700124</t>
  </si>
  <si>
    <t>50,50*13+49,50*13+23,60</t>
  </si>
  <si>
    <t>212750104</t>
  </si>
  <si>
    <t>Trativod z drenážních trubek PVC-U SN 4 perforace 360° včetně lože otevřený výkop DN 200</t>
  </si>
  <si>
    <t>-1690132761</t>
  </si>
  <si>
    <t>63,08</t>
  </si>
  <si>
    <t>21276R</t>
  </si>
  <si>
    <t>Provedení nálevové vsakovací zkoušky</t>
  </si>
  <si>
    <t>kpl</t>
  </si>
  <si>
    <t>-755911212</t>
  </si>
  <si>
    <t>275313711</t>
  </si>
  <si>
    <t>Základové patky z betonu tř. C 20/25</t>
  </si>
  <si>
    <t>-193103456</t>
  </si>
  <si>
    <t>patky</t>
  </si>
  <si>
    <t>3,14*0,25*0,25*1,20*23*2</t>
  </si>
  <si>
    <t>3,14*0,20*0,20*0,70*(36+42+2)</t>
  </si>
  <si>
    <t>17,867*1,03 'Přepočtené koeficientem množství</t>
  </si>
  <si>
    <t>Komunikace pozemní</t>
  </si>
  <si>
    <t>564710112</t>
  </si>
  <si>
    <t>Podklad z kameniva hrubého drceného vel. 16-32 mm plochy přes 100 m2 tl 60 mm</t>
  </si>
  <si>
    <t>-2115438287</t>
  </si>
  <si>
    <t>6986,0</t>
  </si>
  <si>
    <t>564721112</t>
  </si>
  <si>
    <t>Podklad nebo kryt z kameniva hrubého drceného vel. 32-63 mm plochy přes 100 m2 tl 90 mm</t>
  </si>
  <si>
    <t>604862465</t>
  </si>
  <si>
    <t>564751111</t>
  </si>
  <si>
    <t>Podklad nebo kryt z kameniva hrubého drceného vel. 32-63 mm plochy přes 100 m2 tl 150 mm</t>
  </si>
  <si>
    <t>-2000973971</t>
  </si>
  <si>
    <t>564801110R</t>
  </si>
  <si>
    <t>Podklad ze štěrkodrtě ŠD fr.0-4mm plochy přes 100 m2 tl 10 mm</t>
  </si>
  <si>
    <t>1588430228</t>
  </si>
  <si>
    <t>564801110RR</t>
  </si>
  <si>
    <t>Podklad ze štěrkodrtě ŠD fr.4-8mm plochy přes 100 m2 tl 20 mm</t>
  </si>
  <si>
    <t>-102508150</t>
  </si>
  <si>
    <t>564801111</t>
  </si>
  <si>
    <t>Podklad ze štěrkodrtě ŠD fr.8-16 mm plochy přes 100 m2 tl 30 mm</t>
  </si>
  <si>
    <t>-1755882136</t>
  </si>
  <si>
    <t>589181112</t>
  </si>
  <si>
    <t>Umělý trávník pro fotbal výška vlasu do 50 mm hmotnost přes 3 kg/m2 zásyp písek a EPDM granulát</t>
  </si>
  <si>
    <t>1911723414</t>
  </si>
  <si>
    <t>589211111R</t>
  </si>
  <si>
    <t>Elastická podložka pod umělý trávník z polyolefinové pěny tl 10 mm</t>
  </si>
  <si>
    <t>1316620202</t>
  </si>
  <si>
    <t>589811121</t>
  </si>
  <si>
    <t>Vodorovné značení (lajnování) fotbalových hřišť š 10 cm</t>
  </si>
  <si>
    <t>-2093051184</t>
  </si>
  <si>
    <t>60,0*3+97,0*2+40,0*2+16,50*4+18,30*2+5,40*4+57,15+18,40*2</t>
  </si>
  <si>
    <t>Trubní vedení</t>
  </si>
  <si>
    <t>895270001</t>
  </si>
  <si>
    <t>Proplachovací a kontrolní šachta z PVC-U vnější průměr 400 mm pro drenáže s lapačem písku užitné výšky 350 mm</t>
  </si>
  <si>
    <t>67948752</t>
  </si>
  <si>
    <t>2+4</t>
  </si>
  <si>
    <t>895270021</t>
  </si>
  <si>
    <t>Proplachovací a kontrolní šachta z PVC-U vnější průměr 400 mm pro drenáže šachtové prodloužení světlé hloubky 800 mm</t>
  </si>
  <si>
    <t>-1051613759</t>
  </si>
  <si>
    <t>916331112</t>
  </si>
  <si>
    <t>Osazení zahradního obrubníku betonového do lože z betonu s boční opěrou</t>
  </si>
  <si>
    <t>-738193040</t>
  </si>
  <si>
    <t>(67,90+105,0)*2</t>
  </si>
  <si>
    <t>59217001</t>
  </si>
  <si>
    <t>obrubník betonový zahradní 1000x50x250mm</t>
  </si>
  <si>
    <t>-1623811012</t>
  </si>
  <si>
    <t>345,80</t>
  </si>
  <si>
    <t>345,8*1,03 'Přepočtené koeficientem množství</t>
  </si>
  <si>
    <t>916991121</t>
  </si>
  <si>
    <t>Lože pod obrubníky z betonu prostého</t>
  </si>
  <si>
    <t>1456190693</t>
  </si>
  <si>
    <t>"pod obrubníky betonové" 0,30*0,30*345,80</t>
  </si>
  <si>
    <t>949101112R</t>
  </si>
  <si>
    <t>Lešení pomocné pro objekty pozemních staveb s lešeňovou podlahou v přes 1,9 do 4,5 m zatížení do 150 kg/m2</t>
  </si>
  <si>
    <t>-2030057462</t>
  </si>
  <si>
    <t>62,22*1,0*2</t>
  </si>
  <si>
    <t>-726729971</t>
  </si>
  <si>
    <t>7670201</t>
  </si>
  <si>
    <t>D+M sloupku hrazení z Jeklů 120/60/5mm, délka 5290mm, žár.pozink</t>
  </si>
  <si>
    <t>ks</t>
  </si>
  <si>
    <t>152729945</t>
  </si>
  <si>
    <t>23+23</t>
  </si>
  <si>
    <t>7670202</t>
  </si>
  <si>
    <t>D+M sloupku hrazení z Jeklů 100/60/5mm, délka 1980mm, žár.pozink</t>
  </si>
  <si>
    <t>1706493995</t>
  </si>
  <si>
    <t>7670202a</t>
  </si>
  <si>
    <t>D+M sloupku hrazení z Jeklů 100/60/5mm, délka 1970mm, žár.pozink</t>
  </si>
  <si>
    <t>-194874528</t>
  </si>
  <si>
    <t>36+42+2</t>
  </si>
  <si>
    <t>7670203</t>
  </si>
  <si>
    <t>D+M krytek na ocelové sloupky</t>
  </si>
  <si>
    <t>1294574140</t>
  </si>
  <si>
    <t>46+36+42+2</t>
  </si>
  <si>
    <t>7670204</t>
  </si>
  <si>
    <t>D+M vodorovného vyztužení Jekl 40x40x5mm, žárový pozink</t>
  </si>
  <si>
    <t>1384330199</t>
  </si>
  <si>
    <t>66,22*4*2</t>
  </si>
  <si>
    <t>(105,22-8,06)*3</t>
  </si>
  <si>
    <t>105,22*3</t>
  </si>
  <si>
    <t>1,90*3*2</t>
  </si>
  <si>
    <t>7670205</t>
  </si>
  <si>
    <t>D+M sítě ochranné polypropylenové oka 120 x 120mm tl.5mm, černá, s osazením na sloupky a ocelové vzpěry vč.upevňovacího materiálu a příslušenství</t>
  </si>
  <si>
    <t>-1897026208</t>
  </si>
  <si>
    <t>66,22*5,50*2</t>
  </si>
  <si>
    <t>(105,22-8,06)*0,50</t>
  </si>
  <si>
    <t>105,22*0,50</t>
  </si>
  <si>
    <t>1,90*0,50*2</t>
  </si>
  <si>
    <t>831,51*1,1 'Přepočtené koeficientem množství</t>
  </si>
  <si>
    <t>7670206</t>
  </si>
  <si>
    <t>D+M pryžového pásu Gutta Shop tl.9mm, s osazením na sloupky a ocelové vzpěry vč.upevňovacího materiálu a příslušenství</t>
  </si>
  <si>
    <t>-378170967</t>
  </si>
  <si>
    <t>66,22*0,50*2</t>
  </si>
  <si>
    <t>169,31*1,1 'Přepočtené koeficientem množství</t>
  </si>
  <si>
    <t>767R224</t>
  </si>
  <si>
    <t>D+M vstupní jednokřídl. branky vel.2080x1000 mm z jeklů 60x60mm, žárový pozink, vč.kování, bezp. zámku, pantů, ozn.č.X02-4</t>
  </si>
  <si>
    <t>1092598862</t>
  </si>
  <si>
    <t>767R225</t>
  </si>
  <si>
    <t>D+M vstupní dvoukřídlá branky, vel.3640x1000 mm z jeklů 60x6mm, žárový pozink, vč.kování, bezp.zámku, pantů a vratové zarážky ozn.č.X02-5</t>
  </si>
  <si>
    <t>-1169237677</t>
  </si>
  <si>
    <t>767R226</t>
  </si>
  <si>
    <t>D+M otvíravý díl hrazení, vel.1000x1000 mm z jeklů 60x6mm, žárový pozink, ozn.č.X02-7</t>
  </si>
  <si>
    <t>-1724436770</t>
  </si>
  <si>
    <t>998767201</t>
  </si>
  <si>
    <t>Přesun hmot procentní pro zámečnické konstrukce v objektech v do 6 m</t>
  </si>
  <si>
    <t>1021125090</t>
  </si>
  <si>
    <t>792</t>
  </si>
  <si>
    <t>Sportovní vybavení</t>
  </si>
  <si>
    <t>7920221</t>
  </si>
  <si>
    <t>D+M fotbalové branky, vel.7,32x2,44m, ocel.nosná kce, vč.pouzder pro zakotvení, základů, sítě, ozn.č.X02-1</t>
  </si>
  <si>
    <t>150133915</t>
  </si>
  <si>
    <t>7920222</t>
  </si>
  <si>
    <t>D+M fotbalové střídačky, délka 5000mm, ocel.nosná kce, vč.plast.sedaček a zakládání, ozn.č.X02-2</t>
  </si>
  <si>
    <t>1755513263</t>
  </si>
  <si>
    <t>7920223</t>
  </si>
  <si>
    <t>D+M rohové praporky fotbalové, 4 kusy, vč zemního pouzdra, vč.fáborku, ozn.č.X02-3</t>
  </si>
  <si>
    <t>-1177376258</t>
  </si>
  <si>
    <t>7920224</t>
  </si>
  <si>
    <t>D+M výsledková tabule pro fotbal vel.2500x1400x70mm, hliník konstr, vč nosné konstrukce a základů, komplet dle tab PSV ozn.č.X02-6</t>
  </si>
  <si>
    <t>-385712407</t>
  </si>
  <si>
    <t>7920280</t>
  </si>
  <si>
    <t>Dopravné pro sportovní vybavení</t>
  </si>
  <si>
    <t>-2113877216</t>
  </si>
  <si>
    <t>7920290</t>
  </si>
  <si>
    <t>Závěrečná revize sportoviště</t>
  </si>
  <si>
    <t>643584909</t>
  </si>
  <si>
    <t>012002000.1</t>
  </si>
  <si>
    <t>231811297</t>
  </si>
  <si>
    <t>49</t>
  </si>
  <si>
    <t>-1014045404</t>
  </si>
  <si>
    <t>50</t>
  </si>
  <si>
    <t>-489529387</t>
  </si>
  <si>
    <t>51</t>
  </si>
  <si>
    <t>-1094081496</t>
  </si>
  <si>
    <t>SO-02.2 - Osvětlení hřiště</t>
  </si>
  <si>
    <t xml:space="preserve">    741 - Elektroinstalace - silnoproud</t>
  </si>
  <si>
    <t>741</t>
  </si>
  <si>
    <t>Elektroinstalace - silnoproud</t>
  </si>
  <si>
    <t>741021111</t>
  </si>
  <si>
    <t>Osvětlení hřiště dle special.</t>
  </si>
  <si>
    <t>-557143607</t>
  </si>
  <si>
    <t>SO-03 - Objekt zázemí fotbalu</t>
  </si>
  <si>
    <t xml:space="preserve">    4 - Vodorovné konstrukce</t>
  </si>
  <si>
    <t xml:space="preserve">    6 - Úpravy povrchů, podlahy a osazování výplní</t>
  </si>
  <si>
    <t xml:space="preserve">    711 - Izolace proti vodě, vlhkosti a plynům</t>
  </si>
  <si>
    <t xml:space="preserve">    712 - Povlakové krytiny</t>
  </si>
  <si>
    <t xml:space="preserve">    713 - Izolace tepelné</t>
  </si>
  <si>
    <t xml:space="preserve">    762 - Konstrukce tesařské</t>
  </si>
  <si>
    <t xml:space="preserve">    763 - Konstrukce suché výstavby</t>
  </si>
  <si>
    <t xml:space="preserve">    764 - Konstrukce klempířské</t>
  </si>
  <si>
    <t xml:space="preserve">    766 - Konstrukce truhlářské</t>
  </si>
  <si>
    <t xml:space="preserve">    771 - Podlahy z dlaždic</t>
  </si>
  <si>
    <t xml:space="preserve">    776 - Podlahy povlakové</t>
  </si>
  <si>
    <t xml:space="preserve">    781 - Dokončovací práce - obklady</t>
  </si>
  <si>
    <t xml:space="preserve">    783 - Dokončovací práce - nátěry</t>
  </si>
  <si>
    <t xml:space="preserve">    784 - Dokončovací práce - malby a tapety</t>
  </si>
  <si>
    <t xml:space="preserve">    792 - Tabulky PSV</t>
  </si>
  <si>
    <t>M - Práce a dodávky M</t>
  </si>
  <si>
    <t xml:space="preserve">    43-M - Montáž ocelových konstrukcí</t>
  </si>
  <si>
    <t>122251104</t>
  </si>
  <si>
    <t>Odkopávky a prokopávky nezapažené v hornině třídy těžitelnosti I skupiny 3 objem do 500 m3 strojně</t>
  </si>
  <si>
    <t>-2068123584</t>
  </si>
  <si>
    <t>"úprava pláně" (6,10*10,20+42,0*13,80)*0,37</t>
  </si>
  <si>
    <t>335</t>
  </si>
  <si>
    <t>132251103</t>
  </si>
  <si>
    <t>-288585363</t>
  </si>
  <si>
    <t>pro pasy</t>
  </si>
  <si>
    <t>9,50*0,50*0,60</t>
  </si>
  <si>
    <t>5,37*0,50*0,60*2</t>
  </si>
  <si>
    <t>0,60*0,60*0,60*4</t>
  </si>
  <si>
    <t>0,60*0,36*0,60*2</t>
  </si>
  <si>
    <t>9,80*0,60*0,60</t>
  </si>
  <si>
    <t>3,0*0,60*0,60</t>
  </si>
  <si>
    <t>32,30*0,60*0,60*2</t>
  </si>
  <si>
    <t>0,60*0,35*0,60*13</t>
  </si>
  <si>
    <t>8,64*0,50*0,60*3</t>
  </si>
  <si>
    <t>3,50*0,60*0,60</t>
  </si>
  <si>
    <t>9,84*0,60*0,60</t>
  </si>
  <si>
    <t>2,50*0,50*0,87</t>
  </si>
  <si>
    <t>1,80*0,50*1,10</t>
  </si>
  <si>
    <t>1,80*0,50*0,80</t>
  </si>
  <si>
    <t>1,80*0,60*0,80*2</t>
  </si>
  <si>
    <t>Mezisoučet</t>
  </si>
  <si>
    <t>pro obrubníky</t>
  </si>
  <si>
    <t>0,30*0,30*63,46</t>
  </si>
  <si>
    <t>-2038807914</t>
  </si>
  <si>
    <t>0,80*0,80*0,87*2</t>
  </si>
  <si>
    <t>0,80*0,60*0,80*16</t>
  </si>
  <si>
    <t>0,60*0,60*0,80*2</t>
  </si>
  <si>
    <t>329</t>
  </si>
  <si>
    <t>162251102</t>
  </si>
  <si>
    <t>Vodorovné přemístění přes 20 do 50 m výkopku/sypaniny z horniny třídy těžitelnosti I skupiny 1 až 3</t>
  </si>
  <si>
    <t>-1898597384</t>
  </si>
  <si>
    <t>"zásyp tam a zpět" 10,093*2</t>
  </si>
  <si>
    <t>331</t>
  </si>
  <si>
    <t>-543246610</t>
  </si>
  <si>
    <t>"výkop" 237,473+59,512+7,834</t>
  </si>
  <si>
    <t>"zásyp" -10,093</t>
  </si>
  <si>
    <t>332</t>
  </si>
  <si>
    <t>-1250283859</t>
  </si>
  <si>
    <t>294,726*10 'Přepočtené koeficientem množství</t>
  </si>
  <si>
    <t>330</t>
  </si>
  <si>
    <t>167151101</t>
  </si>
  <si>
    <t>Nakládání výkopku z hornin třídy těžitelnosti I skupiny 1 až 3 do 100 m3</t>
  </si>
  <si>
    <t>1273835659</t>
  </si>
  <si>
    <t>"zásypy" 10,093</t>
  </si>
  <si>
    <t>334</t>
  </si>
  <si>
    <t>-1619340477</t>
  </si>
  <si>
    <t>294,726*1,8</t>
  </si>
  <si>
    <t>333</t>
  </si>
  <si>
    <t>-252235590</t>
  </si>
  <si>
    <t>328</t>
  </si>
  <si>
    <t>174111101</t>
  </si>
  <si>
    <t>Zásyp jam, šachet rýh nebo kolem objektů sypaninou se zhutněním ručně</t>
  </si>
  <si>
    <t>2100695191</t>
  </si>
  <si>
    <t>"kolem obvodových základových pasů" (33,20+5,82+9,54)*2*0,25*0,25</t>
  </si>
  <si>
    <t>"kolem vnitřních pasů" 8,94*6*0,25*0,30</t>
  </si>
  <si>
    <t>-2114046466</t>
  </si>
  <si>
    <t>pod základovou desku</t>
  </si>
  <si>
    <t>5,74*9,24</t>
  </si>
  <si>
    <t>33,36*9,70</t>
  </si>
  <si>
    <t>pod vnější beton dlažby</t>
  </si>
  <si>
    <t>2,80+170,0</t>
  </si>
  <si>
    <t>271532212</t>
  </si>
  <si>
    <t>Podsyp pod základové konstrukce se zhutněním z hrubého kameniva frakce 16 až 32 mm</t>
  </si>
  <si>
    <t>484129307</t>
  </si>
  <si>
    <t>5,74*9,24*0,24</t>
  </si>
  <si>
    <t>33,36*9,70*0,24</t>
  </si>
  <si>
    <t>271562211R</t>
  </si>
  <si>
    <t>Podsyp pod základové konstrukce se zhutněním z drobného kameniva frakce 0 až 8 mm</t>
  </si>
  <si>
    <t>2043016512</t>
  </si>
  <si>
    <t>5,74*9,24*0,06</t>
  </si>
  <si>
    <t>33,36*9,70*0,06</t>
  </si>
  <si>
    <t>273321311</t>
  </si>
  <si>
    <t>Základové desky ze ŽB bez zvýšených nároků na prostředí tř. C 16/20</t>
  </si>
  <si>
    <t>1458127669</t>
  </si>
  <si>
    <t>5,74*9,24*0,15</t>
  </si>
  <si>
    <t>33,36*9,70*0,15</t>
  </si>
  <si>
    <t>273351121</t>
  </si>
  <si>
    <t>Zřízení bednění základových desek</t>
  </si>
  <si>
    <t>741922847</t>
  </si>
  <si>
    <t>(39,10+9,70)*2*0,15</t>
  </si>
  <si>
    <t>273351122</t>
  </si>
  <si>
    <t>Odstranění bednění základových desek</t>
  </si>
  <si>
    <t>2016178340</t>
  </si>
  <si>
    <t>273362021</t>
  </si>
  <si>
    <t>Výztuž základových desek svařovanými sítěmi Kari</t>
  </si>
  <si>
    <t>-763458813</t>
  </si>
  <si>
    <t>"statika v.č.D.1.2.8." 4,50+0,54</t>
  </si>
  <si>
    <t>274313611</t>
  </si>
  <si>
    <t>Základové pasy z betonu tř. C 16/20</t>
  </si>
  <si>
    <t>1040820614</t>
  </si>
  <si>
    <t>274351121</t>
  </si>
  <si>
    <t>Zřízení bednění základových pasů rovného</t>
  </si>
  <si>
    <t>1864035228</t>
  </si>
  <si>
    <t>9,50*0,20*2</t>
  </si>
  <si>
    <t>5,37*0,20*2*2</t>
  </si>
  <si>
    <t>0,60*0,20*2*4</t>
  </si>
  <si>
    <t>0,60*0,20*2*2</t>
  </si>
  <si>
    <t>9,80*0,20*2</t>
  </si>
  <si>
    <t>3,0*0,20*2</t>
  </si>
  <si>
    <t>32,30*0,20*2*2</t>
  </si>
  <si>
    <t>0,60*0,20*2*13</t>
  </si>
  <si>
    <t>8,64*0,20*2*3</t>
  </si>
  <si>
    <t>3,50*0,20*2</t>
  </si>
  <si>
    <t>9,84*0,20*2</t>
  </si>
  <si>
    <t>2,50*0,20*2</t>
  </si>
  <si>
    <t>1,80*0,20*2</t>
  </si>
  <si>
    <t>274351122</t>
  </si>
  <si>
    <t>Odstranění bednění základových pasů rovného</t>
  </si>
  <si>
    <t>1204860107</t>
  </si>
  <si>
    <t>338</t>
  </si>
  <si>
    <t>274361821</t>
  </si>
  <si>
    <t>Výztuž základových pasů betonářskou ocelí 10 505 (R)</t>
  </si>
  <si>
    <t>-544941481</t>
  </si>
  <si>
    <t>smyková výztuž pro provázání s prolévacími tvárnicemi ozn X1</t>
  </si>
  <si>
    <t>(33,20+9,54)*2*0,80*0,89*0,001*2</t>
  </si>
  <si>
    <t>8,94*3*0,80*0,89*0,001*2</t>
  </si>
  <si>
    <t>(3,50+3,0)*0,80*0,89*0,001*2</t>
  </si>
  <si>
    <t>(5,52+9,24+5,52)*0,80*0,89*0,001*2</t>
  </si>
  <si>
    <t>275313611</t>
  </si>
  <si>
    <t>Základové patky z betonu tř. C 16/20</t>
  </si>
  <si>
    <t>-1948212295</t>
  </si>
  <si>
    <t>0,80*0,60*1,10*12</t>
  </si>
  <si>
    <t>0,80*0,60*0,87*4</t>
  </si>
  <si>
    <t>0,60*0,60*1,10*5</t>
  </si>
  <si>
    <t>0,60*0,60*0,87*1</t>
  </si>
  <si>
    <t>275351121</t>
  </si>
  <si>
    <t>Zřízení bednění základových patek</t>
  </si>
  <si>
    <t>1308464184</t>
  </si>
  <si>
    <t>(0,80+0,80)*2*0,20*2</t>
  </si>
  <si>
    <t>(0,80+0,60)*2*0,20*12</t>
  </si>
  <si>
    <t>(0,80+0,60)*2*0,20*4</t>
  </si>
  <si>
    <t>(0,60+0,60)*2*0,20*5</t>
  </si>
  <si>
    <t>(0,60+0,60)*2*0,20*1</t>
  </si>
  <si>
    <t>275351122</t>
  </si>
  <si>
    <t>Odstranění bednění základových patek</t>
  </si>
  <si>
    <t>1525205957</t>
  </si>
  <si>
    <t>311113134</t>
  </si>
  <si>
    <t>Nadzákladová zeď tl přes 250 do 300 mm z hladkých tvárnic ztraceného bednění včetně výplně z betonu tř. C 16/20</t>
  </si>
  <si>
    <t>489776867</t>
  </si>
  <si>
    <t>1.NP</t>
  </si>
  <si>
    <t>(9,25+5,52*2+9,54+3,0+32,50*2+3,50+9,54+8,94)*0,25</t>
  </si>
  <si>
    <t>8,94*0,50*2</t>
  </si>
  <si>
    <t>311235131</t>
  </si>
  <si>
    <t>Zdivo jednovrstvé z cihel broušených do P10 na tenkovrstvou maltu tl 240 mm</t>
  </si>
  <si>
    <t>-1087683357</t>
  </si>
  <si>
    <t>(2,87+7,15+2,80+4,80+8,05+3,30)*3,725</t>
  </si>
  <si>
    <t>"odečet" -0,90*1,97*1</t>
  </si>
  <si>
    <t>-0,80*1,97*2</t>
  </si>
  <si>
    <t>-0,65*0,65*1</t>
  </si>
  <si>
    <t>-1,80*3,0*1</t>
  </si>
  <si>
    <t>-1,64*2,05*1</t>
  </si>
  <si>
    <t>2.NP</t>
  </si>
  <si>
    <t>(8,94+8,94)*3,0</t>
  </si>
  <si>
    <t>"odečet" -1,80*2,08*2</t>
  </si>
  <si>
    <t>311235151</t>
  </si>
  <si>
    <t>Zdivo jednovrstvé z cihel broušených do P10 na tenkovrstvou maltu tl 300 mm</t>
  </si>
  <si>
    <t>169975963</t>
  </si>
  <si>
    <t>(9,24+5,44+5,44)*3,50</t>
  </si>
  <si>
    <t>"odečet" -1,70*3,0*2</t>
  </si>
  <si>
    <t>-2,25*2,40</t>
  </si>
  <si>
    <t>-1,0*2,30</t>
  </si>
  <si>
    <t>nad 2.NP</t>
  </si>
  <si>
    <t>(33,36+9,70)*2*0,35</t>
  </si>
  <si>
    <t>311238650</t>
  </si>
  <si>
    <t>Zdivo jednovrstvé tepelně izolační z cihel broušených P8 s vnitřní izolací z minerální vlny na tenkovrstvou maltu U přes 0,18 do 0,22 W/m2K tl 300 mm</t>
  </si>
  <si>
    <t>-2060328402</t>
  </si>
  <si>
    <t>(33,36+8,94+33,36)*0,50</t>
  </si>
  <si>
    <t>311238653</t>
  </si>
  <si>
    <t>Zdivo jednovrstvé tepelně izolační z cihel broušených P10 s vnitřní izolací z minerální vlny na tenkovrstvou maltu U přes 0,18 do 0,22 W/m2K tl 380 mm</t>
  </si>
  <si>
    <t>-818332404</t>
  </si>
  <si>
    <t>8,94*3,745</t>
  </si>
  <si>
    <t>(33,36+8,94+33,36)*3,245</t>
  </si>
  <si>
    <t>0,90*3,245*2</t>
  </si>
  <si>
    <t>"odečet" -1,0*2,05</t>
  </si>
  <si>
    <t>-1,70*2,75*11</t>
  </si>
  <si>
    <t>-1,70*0,60*3</t>
  </si>
  <si>
    <t>-2,38*2,75*1</t>
  </si>
  <si>
    <t>(33,36+8,94)*2*3,0</t>
  </si>
  <si>
    <t>"odečet" -1,70*2,90*3</t>
  </si>
  <si>
    <t>-1,70*2,50*4</t>
  </si>
  <si>
    <t>-1,10*2,65*2</t>
  </si>
  <si>
    <t>-2,0*0,60*10</t>
  </si>
  <si>
    <t>-2,0*2,65*1</t>
  </si>
  <si>
    <t>311272030</t>
  </si>
  <si>
    <t>Zdivo z pórobetonových tvárnic hladkých do P2 přes 450 do 600 kg/m3 na tenkovrstvou maltu tl 200 mm</t>
  </si>
  <si>
    <t>-314857501</t>
  </si>
  <si>
    <t>3,90*3,50</t>
  </si>
  <si>
    <t>319</t>
  </si>
  <si>
    <t>317142422</t>
  </si>
  <si>
    <t>Překlad nenosný pórobetonový š 100 mm v do 250 mm na tenkovrstvou maltu dl přes 1000 do 1250 mm</t>
  </si>
  <si>
    <t>1914932202</t>
  </si>
  <si>
    <t>320</t>
  </si>
  <si>
    <t>317142428</t>
  </si>
  <si>
    <t>Překlad nenosný pórobetonový š 100 mm v do 250 mm na tenkovrstvou maltu dl přes 2000 do 2500 mm</t>
  </si>
  <si>
    <t>-360086443</t>
  </si>
  <si>
    <t>321</t>
  </si>
  <si>
    <t>317142432</t>
  </si>
  <si>
    <t>Překlad nenosný pórobetonový š 125 mm v do 250 mm na tenkovrstvou maltu dl přes 1000 do 1250 mm</t>
  </si>
  <si>
    <t>1541843692</t>
  </si>
  <si>
    <t>317168052</t>
  </si>
  <si>
    <t>Překlad keramický vysoký v 238 mm dl 1250 mm</t>
  </si>
  <si>
    <t>1590590145</t>
  </si>
  <si>
    <t>12+12</t>
  </si>
  <si>
    <t>317168053</t>
  </si>
  <si>
    <t>Překlad keramický vysoký v 238 mm dl 1500 mm</t>
  </si>
  <si>
    <t>1686183674</t>
  </si>
  <si>
    <t>317168056</t>
  </si>
  <si>
    <t>Překlad keramický vysoký v 238 mm dl 2250 mm</t>
  </si>
  <si>
    <t>-1722989169</t>
  </si>
  <si>
    <t>56+5+8+12</t>
  </si>
  <si>
    <t>317168057</t>
  </si>
  <si>
    <t>Překlad keramický vysoký v 238 mm dl 2500 mm</t>
  </si>
  <si>
    <t>1589307392</t>
  </si>
  <si>
    <t>317168058</t>
  </si>
  <si>
    <t>Překlad keramický vysoký v 238 mm dl 2750 mm</t>
  </si>
  <si>
    <t>1576778875</t>
  </si>
  <si>
    <t>4+3</t>
  </si>
  <si>
    <t>317168059</t>
  </si>
  <si>
    <t>Překlad keramický vysoký v 238 mm dl 3000 mm</t>
  </si>
  <si>
    <t>1888198156</t>
  </si>
  <si>
    <t>317168060</t>
  </si>
  <si>
    <t>Překlad keramický vysoký v 238 mm dl 3250 mm</t>
  </si>
  <si>
    <t>-2029776040</t>
  </si>
  <si>
    <t>331273013</t>
  </si>
  <si>
    <t>Pilíř z tvárnic betonových rozměru přes 300x300 mm do 400x400 mm</t>
  </si>
  <si>
    <t>1436149927</t>
  </si>
  <si>
    <t>0,40*0,40*0,25*18</t>
  </si>
  <si>
    <t>342272225</t>
  </si>
  <si>
    <t>Příčka z pórobetonových hladkých tvárnic na tenkovrstvou maltu tl 100 mm</t>
  </si>
  <si>
    <t>-1133239312</t>
  </si>
  <si>
    <t>(8,80+1,30+1,30+4,0+2,32+7,0+2,29*3+4,65+5,135+4,25+2,50+1,69+1,62+1,52)*3,745</t>
  </si>
  <si>
    <t>3,49*1,35</t>
  </si>
  <si>
    <t>2,80*1,15</t>
  </si>
  <si>
    <t>"odečet" -0,90*1,97*5</t>
  </si>
  <si>
    <t>-0,80*1,97*3</t>
  </si>
  <si>
    <t>-0,70*1,97*2</t>
  </si>
  <si>
    <t>(8,94+2,75+8,94+7,04+5,80+0,30+2,90+0,87+0,87+7,04+7,04+7,04+8,94+7,0+2,80+0,30+8,85+2,88+2,90+0,87+0,87+2,77)*3,0</t>
  </si>
  <si>
    <t>"odečet" -0,80*1,97*15</t>
  </si>
  <si>
    <t>342272235</t>
  </si>
  <si>
    <t>Příčka z pórobetonových hladkých tvárnic na tenkovrstvou maltu tl 125 mm</t>
  </si>
  <si>
    <t>1918778370</t>
  </si>
  <si>
    <t>2,81*3,0</t>
  </si>
  <si>
    <t>342272245</t>
  </si>
  <si>
    <t>Příčka z pórobetonových hladkých tvárnic na tenkovrstvou maltu tl 150 mm</t>
  </si>
  <si>
    <t>-25820633</t>
  </si>
  <si>
    <t>(2,97+8,60+2,32+3,26+5,40+3,19)*3,745</t>
  </si>
  <si>
    <t>"odečet" -0,80*1,97</t>
  </si>
  <si>
    <t>(2,77+1,90)*3,0</t>
  </si>
  <si>
    <t>"odečet" -1,0*2,0</t>
  </si>
  <si>
    <t>346244353</t>
  </si>
  <si>
    <t>Obezdívka ploch rovných tl 75 mm z pórobetonových přesných tvárnic</t>
  </si>
  <si>
    <t>1751399963</t>
  </si>
  <si>
    <t>(0,23+0,30+0,23)*3,50*3</t>
  </si>
  <si>
    <t>(0,30+0,20)*3,50*3</t>
  </si>
  <si>
    <t>(1,44+0,24)*3,50</t>
  </si>
  <si>
    <t>(0,53+0,23)*3,50</t>
  </si>
  <si>
    <t>(0,23+0,23)*3,50</t>
  </si>
  <si>
    <t>(0,40+0,22+0,90+0,62+1,70)*3,0</t>
  </si>
  <si>
    <t>(0,20+0,30+0,20)*3,0</t>
  </si>
  <si>
    <t>(0,25+0,25)*3,0</t>
  </si>
  <si>
    <t>346244354</t>
  </si>
  <si>
    <t>Obezdívka ploch rovných tl 100 mm z pórobetonových přesných tvárnic</t>
  </si>
  <si>
    <t>1541387578</t>
  </si>
  <si>
    <t>(0,45+0,59+0,45)*3,0</t>
  </si>
  <si>
    <t>346272256</t>
  </si>
  <si>
    <t>Přizdívka z pórobetonových tvárnic tl 150 mm</t>
  </si>
  <si>
    <t>1084863361</t>
  </si>
  <si>
    <t>(1,85+1,85+4,60+4,60+2,85+1,30+0,70+1,90)*1,60</t>
  </si>
  <si>
    <t>(2,22+2,22+1,20+2,515+2,22+2,22+1,24)*1,45</t>
  </si>
  <si>
    <t>346272267R</t>
  </si>
  <si>
    <t>Přizdívka z pórobetonových tvárnic tl 250 mm</t>
  </si>
  <si>
    <t>2088963578</t>
  </si>
  <si>
    <t>0,825*1,45</t>
  </si>
  <si>
    <t>389381001</t>
  </si>
  <si>
    <t>Dobetonování prefabrikovaných konstrukcí</t>
  </si>
  <si>
    <t>1060726462</t>
  </si>
  <si>
    <t>3,496</t>
  </si>
  <si>
    <t>Vodorovné konstrukce</t>
  </si>
  <si>
    <t>411133901</t>
  </si>
  <si>
    <t>Montáž stropních panelů z betonu předpjatého bez závěsných háků hmotnosti do 1,5 t budova v do 18 m</t>
  </si>
  <si>
    <t>1656637015</t>
  </si>
  <si>
    <t>411133902</t>
  </si>
  <si>
    <t>Montáž stropních panelů z betonu předpjatého bez závěsných háků hmotnosti přes 1,5 do 3 t budova v do 18 m</t>
  </si>
  <si>
    <t>1178178949</t>
  </si>
  <si>
    <t>411133903</t>
  </si>
  <si>
    <t>Montáž stropních panelů z betonu předpjatého bez závěsných háků hmotnosti přes 3 do 5 t budova v do 18 m</t>
  </si>
  <si>
    <t>507467371</t>
  </si>
  <si>
    <t>18+2+2</t>
  </si>
  <si>
    <t>59346R1</t>
  </si>
  <si>
    <t>panel stropní předpjatý v 165mm</t>
  </si>
  <si>
    <t>-657300987</t>
  </si>
  <si>
    <t>1,20*5,82*6</t>
  </si>
  <si>
    <t>0,81*5,82*2</t>
  </si>
  <si>
    <t>1,20*3,01*2</t>
  </si>
  <si>
    <t>0,635*3,01*1</t>
  </si>
  <si>
    <t>0,795*3,01*1</t>
  </si>
  <si>
    <t>1,20*2,92*1</t>
  </si>
  <si>
    <t>0,95*2,92*1</t>
  </si>
  <si>
    <t>59346R2</t>
  </si>
  <si>
    <t>panel stropní předpjatý v 265mm</t>
  </si>
  <si>
    <t>390867738</t>
  </si>
  <si>
    <t>1,20*9,34*20</t>
  </si>
  <si>
    <t>1,05*9,34*2</t>
  </si>
  <si>
    <t>0,60*9,34*1</t>
  </si>
  <si>
    <t>0,60*4,63*1</t>
  </si>
  <si>
    <t>1,20*4,63*1</t>
  </si>
  <si>
    <t>411321414</t>
  </si>
  <si>
    <t>Stropy deskové ze ŽB tř. C 25/30</t>
  </si>
  <si>
    <t>1678647113</t>
  </si>
  <si>
    <t>8,0*0,265</t>
  </si>
  <si>
    <t>417321515</t>
  </si>
  <si>
    <t>Ztužující pásy a věnce ze ŽB tř. C 25/30</t>
  </si>
  <si>
    <t>814424877</t>
  </si>
  <si>
    <t>"V1" 79,20*0,30*0,21</t>
  </si>
  <si>
    <t>"V2" 3,14*0,30*0,38</t>
  </si>
  <si>
    <t>"V3" 20,50*0,22*0,21</t>
  </si>
  <si>
    <t>"V4" 18,70*0,24*0,21</t>
  </si>
  <si>
    <t>"V5" 52,09*0,30*0,25</t>
  </si>
  <si>
    <t>"V6" 33,19*0,30*0,50</t>
  </si>
  <si>
    <t>417351115</t>
  </si>
  <si>
    <t>Zřízení bednění ztužujících věnců</t>
  </si>
  <si>
    <t>-1585679785</t>
  </si>
  <si>
    <t>"V1" 79,20*0,21*2</t>
  </si>
  <si>
    <t>"V2" 3,14*0,38*2</t>
  </si>
  <si>
    <t>"V3" 20,50*0,21*2</t>
  </si>
  <si>
    <t>"V4" 18,70*0,21*2</t>
  </si>
  <si>
    <t>"V5" 52,09*0,25*2</t>
  </si>
  <si>
    <t>"V6" 33,19*0,50*2</t>
  </si>
  <si>
    <t>417351116</t>
  </si>
  <si>
    <t>Odstranění bednění ztužujících věnců</t>
  </si>
  <si>
    <t>-1533557226</t>
  </si>
  <si>
    <t>417361821</t>
  </si>
  <si>
    <t>Výztuž ztužujících věnců, stropů betonářskou ocelí 10 505</t>
  </si>
  <si>
    <t>-1452311532</t>
  </si>
  <si>
    <t>"statika D.1.2.6." 0,895</t>
  </si>
  <si>
    <t>"statika D.1.2.7." 2,110+1,080</t>
  </si>
  <si>
    <t>435123912</t>
  </si>
  <si>
    <t>Montáž schodišťových ramen se svařovanými spoji hmotnosti přes 2 do 5 t budova v do 18 m</t>
  </si>
  <si>
    <t>-1063354863</t>
  </si>
  <si>
    <t>59372192</t>
  </si>
  <si>
    <t>schodiště ŽB včetně výztuže do 120kg/m3 objem prefabrikátu přes 1m3</t>
  </si>
  <si>
    <t>-86684072</t>
  </si>
  <si>
    <t>1,237+1,10</t>
  </si>
  <si>
    <t>54</t>
  </si>
  <si>
    <t>564710011</t>
  </si>
  <si>
    <t>Podklad z kameniva hrubého drceného vel. 8-16 mm plochy přes 100 m2 tl 50 mm</t>
  </si>
  <si>
    <t>35443368</t>
  </si>
  <si>
    <t>"P1/5" 2,80</t>
  </si>
  <si>
    <t>"P1/6" 170,0</t>
  </si>
  <si>
    <t>55</t>
  </si>
  <si>
    <t>564871113</t>
  </si>
  <si>
    <t>Podklad ze štěrkodrtě fr 0-32 plochy přes 100 m2 tl. 270 mm</t>
  </si>
  <si>
    <t>-2112052979</t>
  </si>
  <si>
    <t>56</t>
  </si>
  <si>
    <t>596811122</t>
  </si>
  <si>
    <t>Kladení betonové dlažby komunikací pro pěší do lože z kameniva velikosti do 0,09 m2 pl přes 100 do 300 m2</t>
  </si>
  <si>
    <t>-2119491715</t>
  </si>
  <si>
    <t>57</t>
  </si>
  <si>
    <t>59245018</t>
  </si>
  <si>
    <t>dlažba tvar obdélník betonová 200x100x60mm přírodní</t>
  </si>
  <si>
    <t>-1954807882</t>
  </si>
  <si>
    <t>172,8*1,03 'Přepočtené koeficientem množství</t>
  </si>
  <si>
    <t>Úpravy povrchů, podlahy a osazování výplní</t>
  </si>
  <si>
    <t>323</t>
  </si>
  <si>
    <t>611131111</t>
  </si>
  <si>
    <t>Polymercementový spojovací můstek vnitřních stropů nanášený ručně</t>
  </si>
  <si>
    <t>2078845670</t>
  </si>
  <si>
    <t>2,60+14,80+11,90+7,60+15,70+9,40</t>
  </si>
  <si>
    <t>58</t>
  </si>
  <si>
    <t>611181001</t>
  </si>
  <si>
    <t>Sádrová stěrka tl.do 3 mm vnitřních rovných stropů</t>
  </si>
  <si>
    <t>755128117</t>
  </si>
  <si>
    <t>325</t>
  </si>
  <si>
    <t>612131111</t>
  </si>
  <si>
    <t>Polymercementový spojovací můstek vnitřních stěn nanášený ručně</t>
  </si>
  <si>
    <t>-247078214</t>
  </si>
  <si>
    <t>"Ytong 200" 13,65*2</t>
  </si>
  <si>
    <t>"Ytong příčka 100" 459,387*2</t>
  </si>
  <si>
    <t>"Ytong příčka 125" 8,43*2</t>
  </si>
  <si>
    <t>"Ytong příčka 150" 106,83*2</t>
  </si>
  <si>
    <t>"Ytong obezdívka 75" 38,50*1</t>
  </si>
  <si>
    <t>"Ytong obezdívka 100" 4,47*1</t>
  </si>
  <si>
    <t>"Ytong přizdívka 150" 51,501*1</t>
  </si>
  <si>
    <t>"Ytong přizdívka 250" 1,196*1</t>
  </si>
  <si>
    <t>324</t>
  </si>
  <si>
    <t>612131302</t>
  </si>
  <si>
    <t>Cementový postřik vnitřních stěn nanášený síťovitě strojně</t>
  </si>
  <si>
    <t>2097121082</t>
  </si>
  <si>
    <t>"PTH 38" 420,638*1</t>
  </si>
  <si>
    <t>"PTH 30" 37,83*1</t>
  </si>
  <si>
    <t>"PTH 30" 82,662*1</t>
  </si>
  <si>
    <t>"PTH 24" 139,955*2</t>
  </si>
  <si>
    <t>59</t>
  </si>
  <si>
    <t>612142001</t>
  </si>
  <si>
    <t>Pletivo sklovláknité vnitřních stěn vtlačené do tmelu</t>
  </si>
  <si>
    <t>-1703114062</t>
  </si>
  <si>
    <t>60</t>
  </si>
  <si>
    <t>612321341</t>
  </si>
  <si>
    <t>Vápenocementová omítka štuková dvouvrstvá vnitřních stěn nanášená strojně</t>
  </si>
  <si>
    <t>-180818267</t>
  </si>
  <si>
    <t>337</t>
  </si>
  <si>
    <t>622131302</t>
  </si>
  <si>
    <t>Cementový postřik vnějších stěn nanášený síťovitě strojně</t>
  </si>
  <si>
    <t>-742210528</t>
  </si>
  <si>
    <t>Východ</t>
  </si>
  <si>
    <t>33,36*7,50</t>
  </si>
  <si>
    <t>5,74*3,54</t>
  </si>
  <si>
    <t>"odečet" -1,70*2,70*13</t>
  </si>
  <si>
    <t>-1,70*2,90*7</t>
  </si>
  <si>
    <t>"přípočet" (2,70+1,70+2,70)*0,20*13</t>
  </si>
  <si>
    <t>(2,90+1,70+2,90)*0,20*7</t>
  </si>
  <si>
    <t>Západ</t>
  </si>
  <si>
    <t>3,36*7,175</t>
  </si>
  <si>
    <t>1,18*3,20*2</t>
  </si>
  <si>
    <t>"odečet" -1,70*0,60*3</t>
  </si>
  <si>
    <t>-1,70*2,70*5</t>
  </si>
  <si>
    <t>-2,38*2,70*1</t>
  </si>
  <si>
    <t>-1,0*2,10*1</t>
  </si>
  <si>
    <t>"přípočet" (0,60+1,70+0,60)*0,20*3</t>
  </si>
  <si>
    <t>(2,70+1,70+2,70)*0,20*5</t>
  </si>
  <si>
    <t>(2,70+2,38+2,70)*0,20*1</t>
  </si>
  <si>
    <t>(2,10+1,0+2,10)*0,20*1</t>
  </si>
  <si>
    <t>Jih</t>
  </si>
  <si>
    <t>9,70*7,35</t>
  </si>
  <si>
    <t>"odečet" -1,10*2,65*2</t>
  </si>
  <si>
    <t>"přípočet" (2,65+1,10+2,65)*0,20*2</t>
  </si>
  <si>
    <t>Sever</t>
  </si>
  <si>
    <t>"odečet" -1,90*2,65</t>
  </si>
  <si>
    <t>-2,25*2,10</t>
  </si>
  <si>
    <t>"přípočet" (2,65+1,90+2,65)*0,20</t>
  </si>
  <si>
    <t>(2,10+2,25+2,10)*0,20</t>
  </si>
  <si>
    <t>61</t>
  </si>
  <si>
    <t>622142001</t>
  </si>
  <si>
    <t>Sklovláknité pletivo vnějších stěn vtlačené do tmelu</t>
  </si>
  <si>
    <t>1327970203</t>
  </si>
  <si>
    <t>sokl XPS 60</t>
  </si>
  <si>
    <t>33,36*0,30</t>
  </si>
  <si>
    <t>5,74*0,30</t>
  </si>
  <si>
    <t>"odečet" -1,70*0,30*13</t>
  </si>
  <si>
    <t>"přípočet" (0,30+0,30)*0,20*13</t>
  </si>
  <si>
    <t>(33,36+5,74)*0,30</t>
  </si>
  <si>
    <t>"odečet" -1,70*0,30*5</t>
  </si>
  <si>
    <t>-2,38*0,30*1</t>
  </si>
  <si>
    <t>-1,0*0,30*1</t>
  </si>
  <si>
    <t>"přípočet" (0,30+0,30)*0,20*7</t>
  </si>
  <si>
    <t>9,70*0,30</t>
  </si>
  <si>
    <t>"odečet" -2,25*0,30*1</t>
  </si>
  <si>
    <t>"přípočet" (0,30+0,30)*0,20*1</t>
  </si>
  <si>
    <t>EPS 100</t>
  </si>
  <si>
    <t>138,286</t>
  </si>
  <si>
    <t>S13</t>
  </si>
  <si>
    <t>10,57</t>
  </si>
  <si>
    <t>62</t>
  </si>
  <si>
    <t>622151001</t>
  </si>
  <si>
    <t>Penetrační akrylátový nátěr vnějších pastovitých tenkovrstvých omítek stěn</t>
  </si>
  <si>
    <t>-1901645408</t>
  </si>
  <si>
    <t>S1</t>
  </si>
  <si>
    <t>-2,0*0,60*11</t>
  </si>
  <si>
    <t>(0,60+2,0+0,60)*0,20*11</t>
  </si>
  <si>
    <t>S2</t>
  </si>
  <si>
    <t>11,931</t>
  </si>
  <si>
    <t>63</t>
  </si>
  <si>
    <t>622151031</t>
  </si>
  <si>
    <t>Penetrační silikonový nátěr vnějších pastovitých tenkovrstvých omítek stěn</t>
  </si>
  <si>
    <t>-1879098466</t>
  </si>
  <si>
    <t>(2,44+1,47)*3,0</t>
  </si>
  <si>
    <t>64</t>
  </si>
  <si>
    <t>622211021</t>
  </si>
  <si>
    <t>Montáž kontaktního zateplení vnějších stěn lepením a mechanickým kotvením polystyrénových desek do betonu a zdiva tl přes 80 do 120 mm</t>
  </si>
  <si>
    <t>-982124852</t>
  </si>
  <si>
    <t>EPS tl 100mm</t>
  </si>
  <si>
    <t>33,36*0,975</t>
  </si>
  <si>
    <t>33,36*0,70</t>
  </si>
  <si>
    <t>33,36*1,04</t>
  </si>
  <si>
    <t>33,36*0,84</t>
  </si>
  <si>
    <t>9,70*0,75</t>
  </si>
  <si>
    <t>9,70*0,265</t>
  </si>
  <si>
    <t>65</t>
  </si>
  <si>
    <t>28375938</t>
  </si>
  <si>
    <t>deska EPS 70 fasádní λ=0,039 tl 100mm</t>
  </si>
  <si>
    <t>-1449565072</t>
  </si>
  <si>
    <t>138,286*1,05 'Přepočtené koeficientem množství</t>
  </si>
  <si>
    <t>66</t>
  </si>
  <si>
    <t>622211061</t>
  </si>
  <si>
    <t>Montáž kontaktního zateplení vnějších stěn lepením a mechanickým kotvením polystyrénových desek do betonu a zdiva tl přes 240 mm</t>
  </si>
  <si>
    <t>1098095287</t>
  </si>
  <si>
    <t>(2,72+1,47)*3,0</t>
  </si>
  <si>
    <t>67</t>
  </si>
  <si>
    <t>28375805</t>
  </si>
  <si>
    <t>deska EPS 70 fasádní λ=0,039 tl 280mm</t>
  </si>
  <si>
    <t>-1984004215</t>
  </si>
  <si>
    <t>10,57*1,05 'Přepočtené koeficientem množství</t>
  </si>
  <si>
    <t>68</t>
  </si>
  <si>
    <t>622251101</t>
  </si>
  <si>
    <t>Příplatek k cenám kontaktního zateplení vnějších stěn za zápustnou montáž a použití tepelněizolačních zátek z polystyrenu</t>
  </si>
  <si>
    <t>1610905960</t>
  </si>
  <si>
    <t>339</t>
  </si>
  <si>
    <t>622252001</t>
  </si>
  <si>
    <t>Montáž profilů kontaktního zateplení připevněných mechanicky</t>
  </si>
  <si>
    <t>-723723642</t>
  </si>
  <si>
    <t>lišta zakládací š.100mm</t>
  </si>
  <si>
    <t>(33,36+9,70)*2*4</t>
  </si>
  <si>
    <t>"odečet" -9,70*2</t>
  </si>
  <si>
    <t>lišta soklová š.20mm</t>
  </si>
  <si>
    <t>(39,10+9,70)*2</t>
  </si>
  <si>
    <t>340</t>
  </si>
  <si>
    <t>59051639</t>
  </si>
  <si>
    <t>profil zakládací Al tl 0,7mm pro ETICS pro izolant tl 20mm</t>
  </si>
  <si>
    <t>1677310110</t>
  </si>
  <si>
    <t>97,6*1,05 'Přepočtené koeficientem množství</t>
  </si>
  <si>
    <t>341</t>
  </si>
  <si>
    <t>59051647</t>
  </si>
  <si>
    <t>profil zakládací Al tl 0,7mm pro ETICS pro izolant tl 100mm</t>
  </si>
  <si>
    <t>-1715548626</t>
  </si>
  <si>
    <t>325,08*1,05 'Přepočtené koeficientem množství</t>
  </si>
  <si>
    <t>344</t>
  </si>
  <si>
    <t>622252002</t>
  </si>
  <si>
    <t>Montáž profilů kontaktního zateplení lepených</t>
  </si>
  <si>
    <t>1772304843</t>
  </si>
  <si>
    <t>lišta rohová svislá na okně 04</t>
  </si>
  <si>
    <t>2,60*2*5</t>
  </si>
  <si>
    <t>345</t>
  </si>
  <si>
    <t>63127464</t>
  </si>
  <si>
    <t>profil rohový Al s výztužnou tkaninou š 100/100mm</t>
  </si>
  <si>
    <t>2051881965</t>
  </si>
  <si>
    <t>26*1,05 'Přepočtené koeficientem množství</t>
  </si>
  <si>
    <t>69</t>
  </si>
  <si>
    <t>622321321</t>
  </si>
  <si>
    <t>Vápenocementová omítka hladká jednovrstvá vnějších stěn nanášená strojně</t>
  </si>
  <si>
    <t>-1970981095</t>
  </si>
  <si>
    <t>70</t>
  </si>
  <si>
    <t>622511032</t>
  </si>
  <si>
    <t>Tenkovrstvá akrylátová zatíraná omítka zrnitost 3,0 mm vnějších stěn</t>
  </si>
  <si>
    <t>-703533779</t>
  </si>
  <si>
    <t>71</t>
  </si>
  <si>
    <t>622511102</t>
  </si>
  <si>
    <t>Tenkovrstvá akrylátová jemnozrnná omítka vnějších stěn</t>
  </si>
  <si>
    <t>1657986179</t>
  </si>
  <si>
    <t>sokl S2</t>
  </si>
  <si>
    <t>3,36*0,30</t>
  </si>
  <si>
    <t>72</t>
  </si>
  <si>
    <t>622531012</t>
  </si>
  <si>
    <t>Tenkovrstvá silikonová zatíraná omítka zrnitost 1,5 mm vnějších stěn</t>
  </si>
  <si>
    <t>1520420763</t>
  </si>
  <si>
    <t>73</t>
  </si>
  <si>
    <t>631311115</t>
  </si>
  <si>
    <t>Mazanina tl přes 50 do 80 mm z betonu prostého bez zvýšených nároků na prostředí tř. C 20/25</t>
  </si>
  <si>
    <t>-2092634348</t>
  </si>
  <si>
    <t>"P1/1" 70,30*0,075</t>
  </si>
  <si>
    <t>"P1/2" 171,80*0,075</t>
  </si>
  <si>
    <t>"P1/3" 8,60*0,075</t>
  </si>
  <si>
    <t>"P2/1" 170,50*0,065</t>
  </si>
  <si>
    <t>"P2/2" 46,50*0,055</t>
  </si>
  <si>
    <t>"P2/3" 6,30*0,068</t>
  </si>
  <si>
    <t>"P2/4" 31,40*0,068</t>
  </si>
  <si>
    <t>"P2/5" 10,20*0,068</t>
  </si>
  <si>
    <t>74</t>
  </si>
  <si>
    <t>631311125</t>
  </si>
  <si>
    <t>Mazanina tl přes 80 do 120 mm z betonu prostého bez zvýšených nároků na prostředí tř. C 20/25</t>
  </si>
  <si>
    <t>332071219</t>
  </si>
  <si>
    <t>"P1/4" 59,40*0,088</t>
  </si>
  <si>
    <t>75</t>
  </si>
  <si>
    <t>631319011</t>
  </si>
  <si>
    <t>Příplatek k mazanině tl přes 50 do 80 mm za přehlazení povrchu</t>
  </si>
  <si>
    <t>-1897033699</t>
  </si>
  <si>
    <t>76</t>
  </si>
  <si>
    <t>631319012</t>
  </si>
  <si>
    <t>Příplatek k mazanině tl přes 80 do 120 mm za přehlazení povrchu</t>
  </si>
  <si>
    <t>1216229658</t>
  </si>
  <si>
    <t>77</t>
  </si>
  <si>
    <t>631319171</t>
  </si>
  <si>
    <t>Příplatek k mazanině tl přes 50 do 80 mm za stržení povrchu spodní vrstvy před vložením výztuže</t>
  </si>
  <si>
    <t>502090490</t>
  </si>
  <si>
    <t>78</t>
  </si>
  <si>
    <t>631319173</t>
  </si>
  <si>
    <t>Příplatek k mazanině tl přes 80 do 120 mm za stržení povrchu spodní vrstvy před vložením výztuže</t>
  </si>
  <si>
    <t>-352507032</t>
  </si>
  <si>
    <t>79</t>
  </si>
  <si>
    <t>631342113</t>
  </si>
  <si>
    <t>Mazanina tl přes 50 do 80 mm z betonu lehkého tepelně-izolačního polystyrenového 700 kg/m3</t>
  </si>
  <si>
    <t>-74891774</t>
  </si>
  <si>
    <t>"S6" 5,44*8,48*(0,0+0,115)*0,5</t>
  </si>
  <si>
    <t>80</t>
  </si>
  <si>
    <t>631362021</t>
  </si>
  <si>
    <t>Výztuž mazanin svařovanými sítěmi Kari</t>
  </si>
  <si>
    <t>1149432609</t>
  </si>
  <si>
    <t>"P2/1" 170,50*4,439*0,001*1,25</t>
  </si>
  <si>
    <t>"P2/2" 46,50*4,439*0,001*1,25</t>
  </si>
  <si>
    <t>"P2/3" 6,30*4,439*0,001*1,25</t>
  </si>
  <si>
    <t>"P2/4" 31,40*4,439*0,001*1,25</t>
  </si>
  <si>
    <t>"P2/5" 10,20*4,439*0,001*1,25</t>
  </si>
  <si>
    <t>"P1/4" 59,40*4,439*0,001*1,25</t>
  </si>
  <si>
    <t>81</t>
  </si>
  <si>
    <t>632481213</t>
  </si>
  <si>
    <t>Separační vrstva z PE fólie</t>
  </si>
  <si>
    <t>-1679451394</t>
  </si>
  <si>
    <t>"P1/1" 70,30</t>
  </si>
  <si>
    <t>"P1/2" 171,80</t>
  </si>
  <si>
    <t>"P1/3" 8,60</t>
  </si>
  <si>
    <t>"P1/4" 59,40</t>
  </si>
  <si>
    <t>"P2/1" 170,50</t>
  </si>
  <si>
    <t>"P2/2" 46,50</t>
  </si>
  <si>
    <t>"P2/3" 6,30</t>
  </si>
  <si>
    <t>"P2/4" 31,40</t>
  </si>
  <si>
    <t>"P2/5" 10,20</t>
  </si>
  <si>
    <t>82</t>
  </si>
  <si>
    <t>634112113</t>
  </si>
  <si>
    <t>Obvodová dilatace podlahovým páskem z pěnového PE mezi stěnou a mazaninou nebo potěrem v 80 mm</t>
  </si>
  <si>
    <t>1313514581</t>
  </si>
  <si>
    <t>403,0*0,90</t>
  </si>
  <si>
    <t>83</t>
  </si>
  <si>
    <t>1860749933</t>
  </si>
  <si>
    <t>5,90+9,20+45,16+3,0+0,20</t>
  </si>
  <si>
    <t>84</t>
  </si>
  <si>
    <t>1844177515</t>
  </si>
  <si>
    <t>63,46</t>
  </si>
  <si>
    <t>63,46*1,03 'Přepočtené koeficientem množství</t>
  </si>
  <si>
    <t>85</t>
  </si>
  <si>
    <t>-1915950265</t>
  </si>
  <si>
    <t>"pod obrubníky betonové" 0,30*0,30*63,46</t>
  </si>
  <si>
    <t>86</t>
  </si>
  <si>
    <t>919726122</t>
  </si>
  <si>
    <t>Geotextilie pro ochranu, separaci a filtraci netkaná měrná hm přes 200 do 300 g/m2</t>
  </si>
  <si>
    <t>116423135</t>
  </si>
  <si>
    <t>S14</t>
  </si>
  <si>
    <t>(39,10+9,70)*2*0,50</t>
  </si>
  <si>
    <t>87</t>
  </si>
  <si>
    <t>941211111</t>
  </si>
  <si>
    <t>Montáž lešení řadového rámového lehkého zatížení do 200 kg/m2 š od 0,6 do 0,9 m v do 10 m</t>
  </si>
  <si>
    <t>-2053808232</t>
  </si>
  <si>
    <t>36,36*7,90</t>
  </si>
  <si>
    <t>5,74*3,85</t>
  </si>
  <si>
    <t>36,36*7,50</t>
  </si>
  <si>
    <t>12,70*7,70</t>
  </si>
  <si>
    <t>88</t>
  </si>
  <si>
    <t>941211211</t>
  </si>
  <si>
    <t>Příplatek k lešení řadovému rámovému lehkému do 200 kg/m2 š od 0,6 do 0,9 m v do 10 m za každý den použití</t>
  </si>
  <si>
    <t>142272629</t>
  </si>
  <si>
    <t>799,722*90</t>
  </si>
  <si>
    <t>89</t>
  </si>
  <si>
    <t>941211321</t>
  </si>
  <si>
    <t>Odborná prohlídka lešení řadového rámového lehkého s podlahami zatížení do 200 kg/m2 š od 0,6 do 0,9 m v do 25 m pl přes 500 do 2000 m2 nezakrytého</t>
  </si>
  <si>
    <t>-1448692847</t>
  </si>
  <si>
    <t>90</t>
  </si>
  <si>
    <t>941211811</t>
  </si>
  <si>
    <t>Demontáž lešení řadového rámového lehkého zatížení do 200 kg/m2 š od 0,6 do 0,9 m v do 10 m</t>
  </si>
  <si>
    <t>129154846</t>
  </si>
  <si>
    <t>91</t>
  </si>
  <si>
    <t>952901111</t>
  </si>
  <si>
    <t>Vyčištění budov bytové a občanské výstavby při výšce podlaží do 4 m</t>
  </si>
  <si>
    <t>344292064</t>
  </si>
  <si>
    <t>92</t>
  </si>
  <si>
    <t>993111111</t>
  </si>
  <si>
    <t>Dovoz a odvoz lešení řadového do 10 km včetně naložení a složení</t>
  </si>
  <si>
    <t>2001542019</t>
  </si>
  <si>
    <t>93</t>
  </si>
  <si>
    <t>993111119</t>
  </si>
  <si>
    <t>Příplatek k ceně dovozu a odvozu lešení řadového ZKD 10 km přes 10 km</t>
  </si>
  <si>
    <t>1837225905</t>
  </si>
  <si>
    <t>94</t>
  </si>
  <si>
    <t>998011002</t>
  </si>
  <si>
    <t>Přesun hmot pro budovy zděné v přes 6 do 12 m</t>
  </si>
  <si>
    <t>-2042944416</t>
  </si>
  <si>
    <t>711</t>
  </si>
  <si>
    <t>Izolace proti vodě, vlhkosti a plynům</t>
  </si>
  <si>
    <t>95</t>
  </si>
  <si>
    <t>711111001</t>
  </si>
  <si>
    <t>Provedení izolace proti zemní vlhkosti vodorovné za studena nátěrem penetračním</t>
  </si>
  <si>
    <t>-361424919</t>
  </si>
  <si>
    <t>5,74*9,24+33,36*9,70</t>
  </si>
  <si>
    <t>96</t>
  </si>
  <si>
    <t>11163150</t>
  </si>
  <si>
    <t>lak penetrační asfaltový</t>
  </si>
  <si>
    <t>-1365597870</t>
  </si>
  <si>
    <t>376,63*0,0003 'Přepočtené koeficientem množství</t>
  </si>
  <si>
    <t>97</t>
  </si>
  <si>
    <t>711112001</t>
  </si>
  <si>
    <t>Provedení izolace proti zemní vlhkosti svislé za studena nátěrem penetračním</t>
  </si>
  <si>
    <t>-105896906</t>
  </si>
  <si>
    <t>(39,10+9,70)*2*0,60</t>
  </si>
  <si>
    <t>98</t>
  </si>
  <si>
    <t>1393374286</t>
  </si>
  <si>
    <t>58,56*0,00034 'Přepočtené koeficientem množství</t>
  </si>
  <si>
    <t>99</t>
  </si>
  <si>
    <t>711141559</t>
  </si>
  <si>
    <t>Provedení izolace proti zemní vlhkosti pásy přitavením vodorovné NAIP</t>
  </si>
  <si>
    <t>1300219034</t>
  </si>
  <si>
    <t>(5,74*9,24+33,36*9,70)*2</t>
  </si>
  <si>
    <t>100</t>
  </si>
  <si>
    <t>62855001</t>
  </si>
  <si>
    <t>pás asfaltový natavitelný modifikovaný SBS s vložkou z polyesterové rohože a spalitelnou PE fólií nebo jemnozrnným minerálním posypem na horním povrchu tl 4,0mm</t>
  </si>
  <si>
    <t>-1069915509</t>
  </si>
  <si>
    <t>376,63*1,1655 'Přepočtené koeficientem množství</t>
  </si>
  <si>
    <t>101</t>
  </si>
  <si>
    <t>62856011</t>
  </si>
  <si>
    <t>pás asfaltový natavitelný modifikovaný SBS s vložkou z hliníkové fólie s textilií a spalitelnou PE fólií nebo jemnozrnným minerálním posypem na horním povrchu tl 4,0mm</t>
  </si>
  <si>
    <t>-1789503892</t>
  </si>
  <si>
    <t>102</t>
  </si>
  <si>
    <t>711142559</t>
  </si>
  <si>
    <t>Provedení izolace proti zemní vlhkosti pásy přitavením svislé NAIP</t>
  </si>
  <si>
    <t>1838524719</t>
  </si>
  <si>
    <t>(39,10+9,70)*2*0,60*2</t>
  </si>
  <si>
    <t>103</t>
  </si>
  <si>
    <t>-912943550</t>
  </si>
  <si>
    <t>58,56*1,221 'Přepočtené koeficientem množství</t>
  </si>
  <si>
    <t>104</t>
  </si>
  <si>
    <t>-1399144433</t>
  </si>
  <si>
    <t>105</t>
  </si>
  <si>
    <t>711161274</t>
  </si>
  <si>
    <t>Provedení izolace proti zemní vlhkosti svislé z nopové fólie výška nopu do 20 mm</t>
  </si>
  <si>
    <t>-1556214349</t>
  </si>
  <si>
    <t>106</t>
  </si>
  <si>
    <t>28323010</t>
  </si>
  <si>
    <t>fólie profilovaná (nopová) drenážní HDPE s výškou nopů 20mm</t>
  </si>
  <si>
    <t>-248842142</t>
  </si>
  <si>
    <t>48,8*1,221 'Přepočtené koeficientem množství</t>
  </si>
  <si>
    <t>107</t>
  </si>
  <si>
    <t>998711202</t>
  </si>
  <si>
    <t>Přesun hmot procentní pro izolace proti vodě, vlhkosti a plynům v objektech v přes 6 do 12 m</t>
  </si>
  <si>
    <t>548508223</t>
  </si>
  <si>
    <t>712</t>
  </si>
  <si>
    <t>Povlakové krytiny</t>
  </si>
  <si>
    <t>108</t>
  </si>
  <si>
    <t>712311101</t>
  </si>
  <si>
    <t>Provedení povlakové krytiny střech do 10° za studena lakem penetračním nebo asfaltovým</t>
  </si>
  <si>
    <t>-652822248</t>
  </si>
  <si>
    <t>"S6" 5,74*9,08</t>
  </si>
  <si>
    <t>"vytažení na atiku" (5,44+8,48)*2*0,30</t>
  </si>
  <si>
    <t>109</t>
  </si>
  <si>
    <t>-427451826</t>
  </si>
  <si>
    <t>60,471*0,00032 'Přepočtené koeficientem množství</t>
  </si>
  <si>
    <t>110</t>
  </si>
  <si>
    <t>712341559</t>
  </si>
  <si>
    <t>Provedení povlakové krytiny střech do 10° pásy NAIP přitavením v plné ploše</t>
  </si>
  <si>
    <t>-1841607374</t>
  </si>
  <si>
    <t>"S6" 5,74*9,08*2</t>
  </si>
  <si>
    <t>"vytažení na atiku" (5,44+8,48)*2*0,30*2</t>
  </si>
  <si>
    <t>111</t>
  </si>
  <si>
    <t>62832001</t>
  </si>
  <si>
    <t>pás asfaltový natavitelný oxidovaný s vložkou ze skleněné rohože typu V60 s jemnozrnným minerálním posypem tl 3,5mm</t>
  </si>
  <si>
    <t>-1447080957</t>
  </si>
  <si>
    <t>60,471*1,1655 'Přepočtené koeficientem množství</t>
  </si>
  <si>
    <t>112</t>
  </si>
  <si>
    <t>62855002</t>
  </si>
  <si>
    <t>pás asfaltový natavitelný modifikovaný SBS s vložkou z polyesterové rohože a spalitelnou PE fólií nebo jemnozrnným minerálním posypem na horním povrchu tl 5,0mm</t>
  </si>
  <si>
    <t>1020354542</t>
  </si>
  <si>
    <t>113</t>
  </si>
  <si>
    <t>712391382</t>
  </si>
  <si>
    <t>Provedení povlakové krytiny střech do 10° násypem z hrubého kameniva tl 50 mm (kačírek)</t>
  </si>
  <si>
    <t>1744286467</t>
  </si>
  <si>
    <t>"S6" 46,13</t>
  </si>
  <si>
    <t>114</t>
  </si>
  <si>
    <t>58333651</t>
  </si>
  <si>
    <t>kamenivo těžené hrubé frakce 8/16</t>
  </si>
  <si>
    <t>-1793929889</t>
  </si>
  <si>
    <t>46,13*0,0825 'Přepočtené koeficientem množství</t>
  </si>
  <si>
    <t>327</t>
  </si>
  <si>
    <t>712461701</t>
  </si>
  <si>
    <t>1315152720</t>
  </si>
  <si>
    <t>"S5" 34,85*14,0</t>
  </si>
  <si>
    <t>"X43" 0,60*20,50</t>
  </si>
  <si>
    <t>326</t>
  </si>
  <si>
    <t>28329223</t>
  </si>
  <si>
    <t>fólie difuzně propustné s nakašírovanou strukturovanou rohoží pod hladkou plechovou krytinu</t>
  </si>
  <si>
    <t>-1895113254</t>
  </si>
  <si>
    <t>500,2*1,1655 'Přepočtené koeficientem množství</t>
  </si>
  <si>
    <t>117</t>
  </si>
  <si>
    <t>998712202</t>
  </si>
  <si>
    <t>Přesun hmot procentní pro krytiny povlakové v objektech v přes 6 do 12 m</t>
  </si>
  <si>
    <t>-294253906</t>
  </si>
  <si>
    <t>713</t>
  </si>
  <si>
    <t>Izolace tepelné</t>
  </si>
  <si>
    <t>118</t>
  </si>
  <si>
    <t>713111111</t>
  </si>
  <si>
    <t>Montáž izolace tepelné vrchem stropů volně kladenými rohožemi, pásy, dílci, deskami</t>
  </si>
  <si>
    <t>-87714879</t>
  </si>
  <si>
    <t>32,60*8,94*2</t>
  </si>
  <si>
    <t>119</t>
  </si>
  <si>
    <t>63152104</t>
  </si>
  <si>
    <t>pás tepelně izolační univerzální λ=0,032-0,033 tl 160mm</t>
  </si>
  <si>
    <t>-1425241376</t>
  </si>
  <si>
    <t>291,444*1,05 'Přepočtené koeficientem množství</t>
  </si>
  <si>
    <t>120</t>
  </si>
  <si>
    <t>63152106</t>
  </si>
  <si>
    <t>pás tepelně izolační univerzální λ=0,032-0,033 tl 180mm</t>
  </si>
  <si>
    <t>-1674997621</t>
  </si>
  <si>
    <t>121</t>
  </si>
  <si>
    <t>713111128</t>
  </si>
  <si>
    <t>Montáž izolace tepelné spodem stropů lepením celoplošně s mechanickým kotvením rohoží, pásů, dílců, desek</t>
  </si>
  <si>
    <t>-691796870</t>
  </si>
  <si>
    <t>"PO1/3" 2,80</t>
  </si>
  <si>
    <t>122</t>
  </si>
  <si>
    <t>28375875</t>
  </si>
  <si>
    <t>deska EPS 70 pro konstrukce s malým zatížením λ=0,039</t>
  </si>
  <si>
    <t>591568099</t>
  </si>
  <si>
    <t>"PO1/3" 2,80*0,425*1,05</t>
  </si>
  <si>
    <t>123</t>
  </si>
  <si>
    <t>713121111</t>
  </si>
  <si>
    <t>Montáž izolace tepelné podlah volně kladenými rohožemi, pásy, dílci, deskami 1 vrstva</t>
  </si>
  <si>
    <t>-735470117</t>
  </si>
  <si>
    <t>"P2/5" 10,20*2</t>
  </si>
  <si>
    <t>124</t>
  </si>
  <si>
    <t>28375041</t>
  </si>
  <si>
    <t>deska EPS 200 pro konstrukce s velmi vysokým zatížením λ=0,034 tl 150mm</t>
  </si>
  <si>
    <t>2002433500</t>
  </si>
  <si>
    <t>310,1*1,05 'Přepočtené koeficientem množství</t>
  </si>
  <si>
    <t>125</t>
  </si>
  <si>
    <t>28375924</t>
  </si>
  <si>
    <t>deska EPS 200 pro konstrukce s velmi vysokým zatížením λ=0,034 tl 80mm</t>
  </si>
  <si>
    <t>-293762734</t>
  </si>
  <si>
    <t>2,8*1,05 'Přepočtené koeficientem množství</t>
  </si>
  <si>
    <t>126</t>
  </si>
  <si>
    <t>28375961</t>
  </si>
  <si>
    <t>deska EPS 200 pro konstrukce s velmi vysokým zatížením λ=0,034 tl 160mm</t>
  </si>
  <si>
    <t>-1731917809</t>
  </si>
  <si>
    <t>20,4*1,05 'Přepočtené koeficientem množství</t>
  </si>
  <si>
    <t>127</t>
  </si>
  <si>
    <t>28375918</t>
  </si>
  <si>
    <t>deska EPS 200 pro konstrukce s velmi vysokým zatížením λ=0,034 tl 20mm</t>
  </si>
  <si>
    <t>1867530394</t>
  </si>
  <si>
    <t>254,7*1,05 'Přepočtené koeficientem množství</t>
  </si>
  <si>
    <t>128</t>
  </si>
  <si>
    <t>713131141</t>
  </si>
  <si>
    <t>Montáž izolace tepelné stěn lepením celoplošně rohoží, pásů, dílců, desek</t>
  </si>
  <si>
    <t>-637548724</t>
  </si>
  <si>
    <t>XPS 60</t>
  </si>
  <si>
    <t>XPS 70</t>
  </si>
  <si>
    <t>"S14" (39,10+9,70)*2*0,50</t>
  </si>
  <si>
    <t>129</t>
  </si>
  <si>
    <t>28376441</t>
  </si>
  <si>
    <t>deska XPS hrana rovná a strukturovaný povrch 300kPA λ=0,035 tl 60mm</t>
  </si>
  <si>
    <t>1088048780</t>
  </si>
  <si>
    <t>20,931*1,05 'Přepočtené koeficientem množství</t>
  </si>
  <si>
    <t>130</t>
  </si>
  <si>
    <t>28376353</t>
  </si>
  <si>
    <t>deska perimetrická pro zateplení spodních staveb 200kPa λ=0,034 tl 70mm</t>
  </si>
  <si>
    <t>-1786853415</t>
  </si>
  <si>
    <t>48,8*1,05 'Přepočtené koeficientem množství</t>
  </si>
  <si>
    <t>131</t>
  </si>
  <si>
    <t>713191132</t>
  </si>
  <si>
    <t>Montáž izolace tepelné podlah, stropů vrchem nebo střech překrytí separační fólií z PE</t>
  </si>
  <si>
    <t>-1308657579</t>
  </si>
  <si>
    <t>"zateplení podhledů 2.NP pod střechou S5" 291,444*2</t>
  </si>
  <si>
    <t>132</t>
  </si>
  <si>
    <t>28323100</t>
  </si>
  <si>
    <t>fólie LDPE (750 kg/m3) proti zemní vlhkosti nad úrovní terénu tl 0,8mm</t>
  </si>
  <si>
    <t>-2007510218</t>
  </si>
  <si>
    <t>"folie separační pod i nad tepelnou izolací podhledu nad 2.NP" 291,444*2</t>
  </si>
  <si>
    <t>582,888*1,1655 'Přepočtené koeficientem množství</t>
  </si>
  <si>
    <t>133</t>
  </si>
  <si>
    <t>998713202</t>
  </si>
  <si>
    <t>Přesun hmot procentní pro izolace tepelné v objektech v přes 6 do 12 m</t>
  </si>
  <si>
    <t>1561552363</t>
  </si>
  <si>
    <t>762</t>
  </si>
  <si>
    <t>Konstrukce tesařské</t>
  </si>
  <si>
    <t>134</t>
  </si>
  <si>
    <t>762341250</t>
  </si>
  <si>
    <t>Montáž bednění střech rovných a šikmých sklonu do 60° z hoblovaných prken</t>
  </si>
  <si>
    <t>-1399982407</t>
  </si>
  <si>
    <t>"S5" 487,90</t>
  </si>
  <si>
    <t>135</t>
  </si>
  <si>
    <t>60516R</t>
  </si>
  <si>
    <t>prkna Bo hoblovaná vel.140x40 mm</t>
  </si>
  <si>
    <t>-1950448113</t>
  </si>
  <si>
    <t>"S5" 487,90*0,04</t>
  </si>
  <si>
    <t>19,516*1,08 'Přepočtené koeficientem množství</t>
  </si>
  <si>
    <t>136</t>
  </si>
  <si>
    <t>762431012R</t>
  </si>
  <si>
    <t xml:space="preserve">Obložení stěn z desek OSB tl 10 mm na sraz </t>
  </si>
  <si>
    <t>-833438983</t>
  </si>
  <si>
    <t>137</t>
  </si>
  <si>
    <t>762713121</t>
  </si>
  <si>
    <t>Montáž prostorové vázané kce pomocí tesařských spojů z hoblovaného řeziva průřezové pl přes 120 do 224 cm2</t>
  </si>
  <si>
    <t>-1959632920</t>
  </si>
  <si>
    <t>34,90*13</t>
  </si>
  <si>
    <t>138</t>
  </si>
  <si>
    <t>60512132</t>
  </si>
  <si>
    <t>hranol stavební řezivo průřezu do 224cm2 přes dl 8m</t>
  </si>
  <si>
    <t>-765355091</t>
  </si>
  <si>
    <t>453,70*0,08*0,16</t>
  </si>
  <si>
    <t>5,807*1,08 'Přepočtené koeficientem množství</t>
  </si>
  <si>
    <t>139</t>
  </si>
  <si>
    <t>762795000</t>
  </si>
  <si>
    <t>Spojovací prostředky pro montáž prostorových vázaných kcí</t>
  </si>
  <si>
    <t>-790716797</t>
  </si>
  <si>
    <t>"hranoly" 5,807</t>
  </si>
  <si>
    <t>"prkna" 0</t>
  </si>
  <si>
    <t>140</t>
  </si>
  <si>
    <t>762895000</t>
  </si>
  <si>
    <t>Spojovací prostředky pro montáž záklopu, stropnice a podbíjení</t>
  </si>
  <si>
    <t>-17454183</t>
  </si>
  <si>
    <t>141</t>
  </si>
  <si>
    <t>998762202</t>
  </si>
  <si>
    <t>Přesun hmot procentní pro kce tesařské v objektech v přes 6 do 12 m</t>
  </si>
  <si>
    <t>1526621128</t>
  </si>
  <si>
    <t>763</t>
  </si>
  <si>
    <t>Konstrukce suché výstavby</t>
  </si>
  <si>
    <t>142</t>
  </si>
  <si>
    <t>763131411</t>
  </si>
  <si>
    <t>SDK podhled desky 1xA 12,5 bez izolace dvouvrstvá spodní kce profil CD+UD</t>
  </si>
  <si>
    <t>1614306244</t>
  </si>
  <si>
    <t>"PO1/1" 195,0</t>
  </si>
  <si>
    <t>143</t>
  </si>
  <si>
    <t>763131714</t>
  </si>
  <si>
    <t>SDK podhled základní penetrační nátěr</t>
  </si>
  <si>
    <t>-1085259467</t>
  </si>
  <si>
    <t>"PO1/2" 53,10</t>
  </si>
  <si>
    <t>"PO2/1" 241,80</t>
  </si>
  <si>
    <t>"PO2/2" 46,50</t>
  </si>
  <si>
    <t>144</t>
  </si>
  <si>
    <t>763331113</t>
  </si>
  <si>
    <t>Cementovláknitý podhled desky 1x12,5 dvouvrstvá spodní kce profil CD+UD bez izolace EI 15</t>
  </si>
  <si>
    <t>1120137717</t>
  </si>
  <si>
    <t>145</t>
  </si>
  <si>
    <t>763331206R</t>
  </si>
  <si>
    <t>Cementovláknitý podhled desky 2xCV 12,5  dvouvrstvá spodní kce profil CD+UD bez izolace EI 30</t>
  </si>
  <si>
    <t>-1844119596</t>
  </si>
  <si>
    <t>146</t>
  </si>
  <si>
    <t>763732212</t>
  </si>
  <si>
    <t>Montáž střešní konstrukce z plnostěnných vazníků konstrukční dl přes 10 do 18 m</t>
  </si>
  <si>
    <t>-2006961945</t>
  </si>
  <si>
    <t>13,99*12</t>
  </si>
  <si>
    <t>147</t>
  </si>
  <si>
    <t>61223R</t>
  </si>
  <si>
    <t>dřevěný vazník lepený průřezu 180x500 mm pohledový</t>
  </si>
  <si>
    <t>-1319968486</t>
  </si>
  <si>
    <t>0,18*0,50*13,99*12</t>
  </si>
  <si>
    <t>15,109*1,08 'Přepočtené koeficientem množství</t>
  </si>
  <si>
    <t>148</t>
  </si>
  <si>
    <t>998763402</t>
  </si>
  <si>
    <t>1337597323</t>
  </si>
  <si>
    <t>764</t>
  </si>
  <si>
    <t>Konstrukce klempířské</t>
  </si>
  <si>
    <t>149</t>
  </si>
  <si>
    <t>764141411</t>
  </si>
  <si>
    <t>Krytina střechy rovné drážkováním ze svitků z TiZn předzvětralého plechu rš 670 mm sklonu do 30°</t>
  </si>
  <si>
    <t>7703596</t>
  </si>
  <si>
    <t>342</t>
  </si>
  <si>
    <t>764248424R</t>
  </si>
  <si>
    <t>Oplechování římsy rovné celoplošně lepené z TiZn předzvětralého plechu rš 150 mm</t>
  </si>
  <si>
    <t>1352743494</t>
  </si>
  <si>
    <t>oplechování vystupujícího XPS nad terénem u přístavby</t>
  </si>
  <si>
    <t>5,74+9,24+5,74</t>
  </si>
  <si>
    <t>343</t>
  </si>
  <si>
    <t>764248445</t>
  </si>
  <si>
    <t>Příplatek k cenám římsy rovné z TiZn předzvětralého plechu za zvýšenou pracnost provedení rohu nebo koutu rš do 400 mm</t>
  </si>
  <si>
    <t>-770704295</t>
  </si>
  <si>
    <t>150</t>
  </si>
  <si>
    <t>998764202</t>
  </si>
  <si>
    <t>Přesun hmot procentní pro konstrukce klempířské v objektech v přes 6 do 12 m</t>
  </si>
  <si>
    <t>-377717680</t>
  </si>
  <si>
    <t>766</t>
  </si>
  <si>
    <t>151</t>
  </si>
  <si>
    <t>766031111</t>
  </si>
  <si>
    <t>D+M obkladu obvod stěn z modřín prken tl 24mm s voskovým nátěrem, folií a dřev.roštem, komplet.provedení</t>
  </si>
  <si>
    <t>-134543309</t>
  </si>
  <si>
    <t>S7</t>
  </si>
  <si>
    <t>33,36*3,94</t>
  </si>
  <si>
    <t>"odečet" -1,70*2,90*7</t>
  </si>
  <si>
    <t>33,36*3,92</t>
  </si>
  <si>
    <t>9,70*3,94</t>
  </si>
  <si>
    <t>152</t>
  </si>
  <si>
    <t>766031112</t>
  </si>
  <si>
    <t>D+M terasových prken 26/117, tl.26mm, s podkladním dřev.roštem, komplet.provedení</t>
  </si>
  <si>
    <t>-220462798</t>
  </si>
  <si>
    <t>"S10 terasa" 154,0</t>
  </si>
  <si>
    <t>153</t>
  </si>
  <si>
    <t>766032111</t>
  </si>
  <si>
    <t>D.1.1. D+M celoprosklené dvoukřídlové dveře vel.2x900/2400+600mm, EW 15 DP3, komplet.provedení</t>
  </si>
  <si>
    <t>-162258447</t>
  </si>
  <si>
    <t>154</t>
  </si>
  <si>
    <t>766032112</t>
  </si>
  <si>
    <t>D.2.1. D+M  jednokřídlové dveře z lakované HPL vel. 700/1970mm, vč.ocel.zárubně, komplet.provedení</t>
  </si>
  <si>
    <t>-2006577613</t>
  </si>
  <si>
    <t>155</t>
  </si>
  <si>
    <t>766032113</t>
  </si>
  <si>
    <t>D.3.1. D+M  jednokřídlové dveře z lakované HPL vel. 800/1970mm, vč.ocel.zárubně, komplet.provedení</t>
  </si>
  <si>
    <t>-767426183</t>
  </si>
  <si>
    <t>8+8</t>
  </si>
  <si>
    <t>156</t>
  </si>
  <si>
    <t>766032114</t>
  </si>
  <si>
    <t>D.3.2. D+M  jednokřídlové dveře z lakované HPL vel. 800/1970mm, vč.ocel.zárubně, EW 30 DP3, komplet.provedení</t>
  </si>
  <si>
    <t>-2008235773</t>
  </si>
  <si>
    <t>157</t>
  </si>
  <si>
    <t>766032115</t>
  </si>
  <si>
    <t>D.3.3. D+M  jednokřídlové dveře z lakované HPL vel. 800/1970mm, vč.ocel.zárubně, EW 30 DP3, komplet.provedení</t>
  </si>
  <si>
    <t>934838192</t>
  </si>
  <si>
    <t>158</t>
  </si>
  <si>
    <t>766032116</t>
  </si>
  <si>
    <t>D.3.4. D+M  jednokřídlové dveře z lakované HPL vel. 800/1970mm, vč.ocel.zárubně, EW 15 DP3, komplet.provedení</t>
  </si>
  <si>
    <t>-65967903</t>
  </si>
  <si>
    <t>159</t>
  </si>
  <si>
    <t>766032117</t>
  </si>
  <si>
    <t>D.3.5. D+M  jednokřídlové dveře z lakované HPL vel. 800/1970mm, vč.ocel.zárubně, EI 15 DP3, komplet.provedení</t>
  </si>
  <si>
    <t>1290578271</t>
  </si>
  <si>
    <t>160</t>
  </si>
  <si>
    <t>766032118</t>
  </si>
  <si>
    <t>D.4.1. D+M  jednokřídlové dveře z lakované HPL vel. 900/1970mm, vč.ocel.zárubně, EI 15 DP3, komplet.provedení</t>
  </si>
  <si>
    <t>-234999001</t>
  </si>
  <si>
    <t>161</t>
  </si>
  <si>
    <t>766032119</t>
  </si>
  <si>
    <t>D.5.1. D+M celoprosklené jednokřídlové dveře vel.900/2000mm, otvor 1800x2080mm, EI 15 DP3, komplet.provedení</t>
  </si>
  <si>
    <t>-899377663</t>
  </si>
  <si>
    <t>162</t>
  </si>
  <si>
    <t>766032120</t>
  </si>
  <si>
    <t>D.6. D+M  jednokřídlové posuvné dveře z lakované HPL vel. 715/1993mm, vč.ocel.pouzdra, komplet.provedení</t>
  </si>
  <si>
    <t>1431445950</t>
  </si>
  <si>
    <t>163</t>
  </si>
  <si>
    <t>766033111</t>
  </si>
  <si>
    <t>647964271</t>
  </si>
  <si>
    <t>164</t>
  </si>
  <si>
    <t>766033112</t>
  </si>
  <si>
    <t>904302290</t>
  </si>
  <si>
    <t>165</t>
  </si>
  <si>
    <t>766033113</t>
  </si>
  <si>
    <t>716715586</t>
  </si>
  <si>
    <t>166</t>
  </si>
  <si>
    <t>766033114</t>
  </si>
  <si>
    <t>1144364430</t>
  </si>
  <si>
    <t>167</t>
  </si>
  <si>
    <t>766033115</t>
  </si>
  <si>
    <t>-1628463574</t>
  </si>
  <si>
    <t>168</t>
  </si>
  <si>
    <t>766033116</t>
  </si>
  <si>
    <t>-833351925</t>
  </si>
  <si>
    <t>169</t>
  </si>
  <si>
    <t>766033117</t>
  </si>
  <si>
    <t>-577644032</t>
  </si>
  <si>
    <t>170</t>
  </si>
  <si>
    <t>766033118</t>
  </si>
  <si>
    <t>1650262928</t>
  </si>
  <si>
    <t>171</t>
  </si>
  <si>
    <t>766033119</t>
  </si>
  <si>
    <t>O9. D+M  vrata výklopná Al vel. 2250/2400mm, vč.kování, komplet.provedení</t>
  </si>
  <si>
    <t>704034704</t>
  </si>
  <si>
    <t>172</t>
  </si>
  <si>
    <t>766033120</t>
  </si>
  <si>
    <t>-1910151379</t>
  </si>
  <si>
    <t>173</t>
  </si>
  <si>
    <t>766033121</t>
  </si>
  <si>
    <t>1965069918</t>
  </si>
  <si>
    <t>174</t>
  </si>
  <si>
    <t>766033122</t>
  </si>
  <si>
    <t>162065699</t>
  </si>
  <si>
    <t>175</t>
  </si>
  <si>
    <t>766033123</t>
  </si>
  <si>
    <t>1418149226</t>
  </si>
  <si>
    <t>176</t>
  </si>
  <si>
    <t>766033124</t>
  </si>
  <si>
    <t>-1295738515</t>
  </si>
  <si>
    <t>177</t>
  </si>
  <si>
    <t>766033125</t>
  </si>
  <si>
    <t>-1557498711</t>
  </si>
  <si>
    <t>178</t>
  </si>
  <si>
    <t>766033126</t>
  </si>
  <si>
    <t>265416867</t>
  </si>
  <si>
    <t>179</t>
  </si>
  <si>
    <t>998766202</t>
  </si>
  <si>
    <t>Přesun hmot procentní pro kce truhlářské v objektech v přes 6 do 12 m</t>
  </si>
  <si>
    <t>-1802898005</t>
  </si>
  <si>
    <t>180</t>
  </si>
  <si>
    <t>767030001</t>
  </si>
  <si>
    <t>D+M výplně vnějšího zábradlí z nerezové sítě</t>
  </si>
  <si>
    <t>762107314</t>
  </si>
  <si>
    <t>(10,53+8,70+5,80+3,0+12,0+30,0+3,0+5,0+1,20+3,0+3,0+1,20+5,0+3,0+1,50+6,0+2,70)*0,90</t>
  </si>
  <si>
    <t>181</t>
  </si>
  <si>
    <t>998767202</t>
  </si>
  <si>
    <t>Přesun hmot procentní pro zámečnické konstrukce v objektech v přes 6 do 12 m</t>
  </si>
  <si>
    <t>-893631855</t>
  </si>
  <si>
    <t>771</t>
  </si>
  <si>
    <t>Podlahy z dlaždic</t>
  </si>
  <si>
    <t>182</t>
  </si>
  <si>
    <t>771121011</t>
  </si>
  <si>
    <t>Nátěr penetrační na podlahu</t>
  </si>
  <si>
    <t>-507816758</t>
  </si>
  <si>
    <t>183</t>
  </si>
  <si>
    <t>771151013</t>
  </si>
  <si>
    <t>Samonivelační stěrka podlah pevnosti 20 MPa tl přes 5 do 8 mm</t>
  </si>
  <si>
    <t>1401106910</t>
  </si>
  <si>
    <t>184</t>
  </si>
  <si>
    <t>771151015</t>
  </si>
  <si>
    <t>Samonivelační stěrka podlah pevnosti 20 MPa tl přes 10 do 12 mm</t>
  </si>
  <si>
    <t>-1882060154</t>
  </si>
  <si>
    <t>185</t>
  </si>
  <si>
    <t>771474113</t>
  </si>
  <si>
    <t>Montáž soklů z dlaždic keramických rovných lepených cementovým flexibilním lepidlem v přes 90 do 120 mm</t>
  </si>
  <si>
    <t>-1128391292</t>
  </si>
  <si>
    <t>"1.04" 4,39+3,24+3,24-1,64-0,90</t>
  </si>
  <si>
    <t>"1.05" (2,42+1,62)*2-0,715</t>
  </si>
  <si>
    <t>"1.06" (1,89+1,52)*2-0,70-0,715</t>
  </si>
  <si>
    <t>"2.20" (7,24+2,75)*2-1,20-1,90</t>
  </si>
  <si>
    <t>"2.21" (4,28+2,77)*2-1,0-1,0</t>
  </si>
  <si>
    <t>"2.22" (2,66+2,77)*2-1,0</t>
  </si>
  <si>
    <t>"2.14" (2,74+2,73)*2-0,80</t>
  </si>
  <si>
    <t>186</t>
  </si>
  <si>
    <t>59761187</t>
  </si>
  <si>
    <t>sokl keramický mrazuvzdorný povrch hladký/lapovaný tl do 10mm výšky přes 90 do 120mm</t>
  </si>
  <si>
    <t>-1821509140</t>
  </si>
  <si>
    <t>70,08*1,1 'Přepočtené koeficientem množství</t>
  </si>
  <si>
    <t>187</t>
  </si>
  <si>
    <t>771574413</t>
  </si>
  <si>
    <t>Montáž podlah keramických hladkých lepených cementovým flexibilním lepidlem přes 2 do 4 ks/m2</t>
  </si>
  <si>
    <t>1854756987</t>
  </si>
  <si>
    <t>188</t>
  </si>
  <si>
    <t>59761179</t>
  </si>
  <si>
    <t>dlažba keramická nemrazuvzdorná povrch hladký/matný tl do 10mm přes 2 do 4ks/m2</t>
  </si>
  <si>
    <t>1596490096</t>
  </si>
  <si>
    <t>125,4*1,15 'Přepočtené koeficientem množství</t>
  </si>
  <si>
    <t>189</t>
  </si>
  <si>
    <t>771591112R</t>
  </si>
  <si>
    <t>Izolace pod dlažbu stěrkou ve dvou vrstvách vč.systémových koutových pásků</t>
  </si>
  <si>
    <t>-48952345</t>
  </si>
  <si>
    <t>190</t>
  </si>
  <si>
    <t>771591115</t>
  </si>
  <si>
    <t>Podlahy spárování silikonem</t>
  </si>
  <si>
    <t>451855869</t>
  </si>
  <si>
    <t>70,080*2</t>
  </si>
  <si>
    <t>191</t>
  </si>
  <si>
    <t>998771202</t>
  </si>
  <si>
    <t>Přesun hmot procentní pro podlahy z dlaždic v objektech v přes 6 do 12 m</t>
  </si>
  <si>
    <t>-1076829382</t>
  </si>
  <si>
    <t>776</t>
  </si>
  <si>
    <t>Podlahy povlakové</t>
  </si>
  <si>
    <t>192</t>
  </si>
  <si>
    <t>776121112</t>
  </si>
  <si>
    <t>Vodou ředitelná penetrace savého podkladu povlakových podlah</t>
  </si>
  <si>
    <t>-1828588513</t>
  </si>
  <si>
    <t>193</t>
  </si>
  <si>
    <t>776121113</t>
  </si>
  <si>
    <t>Vodou ředitelná penetrace savého podkladu povlakových podlah schodišťových stupňů</t>
  </si>
  <si>
    <t>-2032797985</t>
  </si>
  <si>
    <t>P2/6</t>
  </si>
  <si>
    <t>"stupně" 1,30*(0,30+0,16)*24</t>
  </si>
  <si>
    <t>"podesta" 2,81*1,30</t>
  </si>
  <si>
    <t>194</t>
  </si>
  <si>
    <t>776141112</t>
  </si>
  <si>
    <t>Stěrka podlahová nivelační pro vyrovnání podkladu povlakových podlah pevnosti 20 MPa tl přes 3 do 5 mm</t>
  </si>
  <si>
    <t>1593344710</t>
  </si>
  <si>
    <t>195</t>
  </si>
  <si>
    <t>776141116</t>
  </si>
  <si>
    <t>Stěrka podlahová nivelační pro vyrovnání podkladu povlakových podlah pevnosti 20 MPa tl přes 12 do 16 mm</t>
  </si>
  <si>
    <t>-1162714888</t>
  </si>
  <si>
    <t>196</t>
  </si>
  <si>
    <t>776231111</t>
  </si>
  <si>
    <t>Lepení lamel a čtverců z vinylu standardním lepidlem</t>
  </si>
  <si>
    <t>1769883286</t>
  </si>
  <si>
    <t>"P2/6 mezipodesta" 2,81*1,30</t>
  </si>
  <si>
    <t>197</t>
  </si>
  <si>
    <t>28411057</t>
  </si>
  <si>
    <t>dílec vinylový heterogenní samoležící úprava PUR třída zátěže 23/34/43, hořlavost Bfl S1, nášlapná vrstva 0,70mm tl 5,0mm</t>
  </si>
  <si>
    <t>1592934733</t>
  </si>
  <si>
    <t>"stupnice" 1,30*0,30*24</t>
  </si>
  <si>
    <t>"podstupnice" 1,30*0,16*24</t>
  </si>
  <si>
    <t>360,305*1,1 'Přepočtené koeficientem množství</t>
  </si>
  <si>
    <t>198</t>
  </si>
  <si>
    <t>776341111</t>
  </si>
  <si>
    <t>Montáž podlahovin z vinylu na stupnice šířky do 300 mm</t>
  </si>
  <si>
    <t>1131219946</t>
  </si>
  <si>
    <t>1,30*24</t>
  </si>
  <si>
    <t>199</t>
  </si>
  <si>
    <t>776341121</t>
  </si>
  <si>
    <t>Montáž podlahovin z vinylu na podstupnice výšky do 200 mm</t>
  </si>
  <si>
    <t>2115121643</t>
  </si>
  <si>
    <t>200</t>
  </si>
  <si>
    <t>776411112</t>
  </si>
  <si>
    <t>Montáž obvodových soklíků výšky do 100 mm</t>
  </si>
  <si>
    <t>-1906516534</t>
  </si>
  <si>
    <t>"1.01, 1.10" (8,04+14,70)*2-2,14-0,90*4-0,80*4-1,90-1,70*3</t>
  </si>
  <si>
    <t>"1.02" (4,24+3,19)*2-0,80</t>
  </si>
  <si>
    <t>"1.03" (8,94+11,39)*2-1,90-1,70-0,90</t>
  </si>
  <si>
    <t>"1.09" (2,95+2,81)*2-0,80</t>
  </si>
  <si>
    <t>"1.21" (4,55+2,32)*2-0,90*2</t>
  </si>
  <si>
    <t>"1.23" (3,26+2,72)*2-0,80</t>
  </si>
  <si>
    <t>"2.01, 2.02" (6,70+2,91)*2-1,70-1,80*2</t>
  </si>
  <si>
    <t>"2.03" (1,80+5,89)*2-0,80*3-1,80-1,70</t>
  </si>
  <si>
    <t>"2.04" (8,94+2,90)*2-0,80*3</t>
  </si>
  <si>
    <t>"2.06" (7,04+2,83)*2-0,80*2</t>
  </si>
  <si>
    <t>"2.08" (1,80+11,94)*2-1,80-0,80*5-1,70</t>
  </si>
  <si>
    <t>"2.09" (8,94+2,88)*2-0,80*2</t>
  </si>
  <si>
    <t>"2.11" (7,04+2,90)*2-0,80*2</t>
  </si>
  <si>
    <t>"2.12" (1,76+2,90)*2-0,80</t>
  </si>
  <si>
    <t>"2.13" (4,20+2,88)*2-0,80*2</t>
  </si>
  <si>
    <t>"2.15" (7,04+2,80)*2-0,80*2</t>
  </si>
  <si>
    <t>"2.24" (1,60+2,75)*2-0,80</t>
  </si>
  <si>
    <t>201</t>
  </si>
  <si>
    <t>28411010</t>
  </si>
  <si>
    <t>lišta soklová PVC 20x100mm</t>
  </si>
  <si>
    <t>-1740864704</t>
  </si>
  <si>
    <t>283,76*1,02 'Přepočtené koeficientem množství</t>
  </si>
  <si>
    <t>202</t>
  </si>
  <si>
    <t>998776202</t>
  </si>
  <si>
    <t>Přesun hmot procentní pro podlahy povlakové v objektech v přes 6 do 12 m</t>
  </si>
  <si>
    <t>1158743438</t>
  </si>
  <si>
    <t>781</t>
  </si>
  <si>
    <t>Dokončovací práce - obklady</t>
  </si>
  <si>
    <t>203</t>
  </si>
  <si>
    <t>781121011</t>
  </si>
  <si>
    <t>Nátěr penetrační na stěnu</t>
  </si>
  <si>
    <t>-186316210</t>
  </si>
  <si>
    <t>6,274+285,37</t>
  </si>
  <si>
    <t>204</t>
  </si>
  <si>
    <t>781131112</t>
  </si>
  <si>
    <t>Izolace pod obklad stěrkou ve dvou vrstvách vč systém koutových pásků</t>
  </si>
  <si>
    <t>618992531</t>
  </si>
  <si>
    <t>"2.05" (5,18+2,90+0,87+0,87+0,22+0,22)*2*2,02</t>
  </si>
  <si>
    <t>"odečet" -0,80*1,97*2</t>
  </si>
  <si>
    <t>"2.10" (5,18+2,90+0,87+0,87+0,22+0,22)*2*2,02</t>
  </si>
  <si>
    <t>"2.16" (2,115+2,81)*2*2,02</t>
  </si>
  <si>
    <t>"odečet" -0,80*1,97*1</t>
  </si>
  <si>
    <t>205</t>
  </si>
  <si>
    <t>781472219</t>
  </si>
  <si>
    <t>Montáž obkladů keramických hladkých lepených cementovým flexibilním lepidlem přes 22 do 25 ks/m2</t>
  </si>
  <si>
    <t>562785387</t>
  </si>
  <si>
    <t>"1.04" 4,39*0,50</t>
  </si>
  <si>
    <t>"1.07" (2,22+1,925)*2*2,02</t>
  </si>
  <si>
    <t>"odečet" -0,70*1,97*2</t>
  </si>
  <si>
    <t>"1.08" (1,69+0,95)*2*2,02</t>
  </si>
  <si>
    <t>"odečet" -0,70*1,97*1</t>
  </si>
  <si>
    <t>"1.11" (2,80+1,305)*2*2,02</t>
  </si>
  <si>
    <t>"1.12, 13, 14" (7,05+2,70)*2*2,02</t>
  </si>
  <si>
    <t>"1.15" (2,29+1,85)*2*2,02</t>
  </si>
  <si>
    <t>"1.16" (2,29+1,85)*2*2,02</t>
  </si>
  <si>
    <t>"1.17, 18, 19, 20" (7,05+3,55+0,225*3)*2*2,02</t>
  </si>
  <si>
    <t>"1.22" (2,40+2,42)*2*2,02</t>
  </si>
  <si>
    <t>"2.07" (1,76+2,90)*2*2,02</t>
  </si>
  <si>
    <t>"2.20" 1,20*1,35+0,15*1,20</t>
  </si>
  <si>
    <t>"2.21" 1,0*1,35+0,15*1,20</t>
  </si>
  <si>
    <t>206</t>
  </si>
  <si>
    <t>59761704</t>
  </si>
  <si>
    <t>obklad keramický nemrazuvzdorný povrch hladký/lesklý tl do 10mm přes 22 do 25ks/m2</t>
  </si>
  <si>
    <t>-737157534</t>
  </si>
  <si>
    <t>285,37*1,1 'Přepočtené koeficientem množství</t>
  </si>
  <si>
    <t>207</t>
  </si>
  <si>
    <t>781472224</t>
  </si>
  <si>
    <t>Montáž obkladů keramických hladkých lepených cementovým flexibilním lepidlem přes 85 do 100 ks/m2</t>
  </si>
  <si>
    <t>-1074087714</t>
  </si>
  <si>
    <t>"X15" 3,19*0,50</t>
  </si>
  <si>
    <t>"X26" 1,685*0,50</t>
  </si>
  <si>
    <t>"X35" 2,74*1,40</t>
  </si>
  <si>
    <t>208</t>
  </si>
  <si>
    <t>59761157</t>
  </si>
  <si>
    <t>dlažba keramická slinutá mrazuvzdorná povrch hladký/matný tl do 10mm přes 85 do 100ks/m2</t>
  </si>
  <si>
    <t>-1508187607</t>
  </si>
  <si>
    <t>6,274*1,1 'Přepočtené koeficientem množství</t>
  </si>
  <si>
    <t>209</t>
  </si>
  <si>
    <t>998781202</t>
  </si>
  <si>
    <t>Přesun hmot procentní pro obklady keramické v objektech v přes 6 do 12 m</t>
  </si>
  <si>
    <t>1854405468</t>
  </si>
  <si>
    <t>783</t>
  </si>
  <si>
    <t>Dokončovací práce - nátěry</t>
  </si>
  <si>
    <t>210</t>
  </si>
  <si>
    <t>783213021</t>
  </si>
  <si>
    <t xml:space="preserve">Napouštěcí dvojnásobný syntetický biodní nátěr tesařských prvků </t>
  </si>
  <si>
    <t>-368484052</t>
  </si>
  <si>
    <t>"S5" 487,90*2,35</t>
  </si>
  <si>
    <t>211</t>
  </si>
  <si>
    <t>783943151</t>
  </si>
  <si>
    <t>Penetrační polyuretanový nátěr hladkých betonových podlah</t>
  </si>
  <si>
    <t>-1548089554</t>
  </si>
  <si>
    <t>212</t>
  </si>
  <si>
    <t>783947161</t>
  </si>
  <si>
    <t>Krycí dvojnásobný polyuretanový vodou ředitelný nátěr betonové podlahy</t>
  </si>
  <si>
    <t>2137949088</t>
  </si>
  <si>
    <t>784</t>
  </si>
  <si>
    <t>Dokončovací práce - malby a tapety</t>
  </si>
  <si>
    <t>322</t>
  </si>
  <si>
    <t>784181101</t>
  </si>
  <si>
    <t>Základní akrylátová jednonásobná bezbarvá penetrace podkladu v místnostech v do 3,80 m</t>
  </si>
  <si>
    <t>1698697516</t>
  </si>
  <si>
    <t>"malby" 240,52+2453,981</t>
  </si>
  <si>
    <t>213</t>
  </si>
  <si>
    <t>784211101</t>
  </si>
  <si>
    <t>Dvojnásobné bílé malby ze směsí za mokra výborně oděruvzdorných v místnostech v do 3,80 m</t>
  </si>
  <si>
    <t>-269679624</t>
  </si>
  <si>
    <t>"m.č. 1.21" (4,50+2,32)*2*2,0</t>
  </si>
  <si>
    <t>"m.č. 2.04" (8,94+2,90)*2*2,0</t>
  </si>
  <si>
    <t>"m.č. 2.06" (7,04+2,83)*2*2,0</t>
  </si>
  <si>
    <t>"m.č. 2.09" (8,94+2,88)*2*2,0</t>
  </si>
  <si>
    <t>"m.č. 2.11" (7,04+2,90)*2*2,0</t>
  </si>
  <si>
    <t>"m.č. 2.15" (7,04+2,80)*2*2,0</t>
  </si>
  <si>
    <t>214</t>
  </si>
  <si>
    <t>784211131</t>
  </si>
  <si>
    <t>Dvojnásobné bílé malby ze směsí za mokra minimálně oděruvzdorných v místnostech do 3,80 m</t>
  </si>
  <si>
    <t>516668753</t>
  </si>
  <si>
    <t>"podhledy" 539,20</t>
  </si>
  <si>
    <t>"stěrka" 62,0</t>
  </si>
  <si>
    <t>"omítky stěn" 2093,301</t>
  </si>
  <si>
    <t>"odečet omyvatelného nátěru" -240,52</t>
  </si>
  <si>
    <t>Tabulky PSV</t>
  </si>
  <si>
    <t>215</t>
  </si>
  <si>
    <t>792031111</t>
  </si>
  <si>
    <t>X1 - D+M čisící zóna hrubá vel.500x1000mm, kompl.provedení dle tab.PSV</t>
  </si>
  <si>
    <t>800243669</t>
  </si>
  <si>
    <t>216</t>
  </si>
  <si>
    <t>792031112</t>
  </si>
  <si>
    <t>X2 - D+M čisící zóna jemná vel.1000x2000mm, kompl. provedení dle tab.PSV</t>
  </si>
  <si>
    <t>-186308723</t>
  </si>
  <si>
    <t>217</t>
  </si>
  <si>
    <t>792031113</t>
  </si>
  <si>
    <t>X3 - D+M nerezová dvířka hydrantu vel.650x650mm, kompl. provedení dle tab.PSV</t>
  </si>
  <si>
    <t>-1537127450</t>
  </si>
  <si>
    <t>218</t>
  </si>
  <si>
    <t>792031114</t>
  </si>
  <si>
    <t>X4 - D+M zábradlí schodišťové ocelové, kompl. provedení dle tab.PSV</t>
  </si>
  <si>
    <t>-1199160457</t>
  </si>
  <si>
    <t>219</t>
  </si>
  <si>
    <t>792031115</t>
  </si>
  <si>
    <t>X5 - D+M vnější parapet lakovaný pozink.plech r.š.330mm, délka 1700mm, kompl. provedení dle tab.PSV</t>
  </si>
  <si>
    <t>565347423</t>
  </si>
  <si>
    <t>220</t>
  </si>
  <si>
    <t>792031116</t>
  </si>
  <si>
    <t>X6 - D+M purenitový izolační blok vel.120/250mm, délka 1700mm, kompl. provedení dle tab.PSV</t>
  </si>
  <si>
    <t>-1722649179</t>
  </si>
  <si>
    <t>221</t>
  </si>
  <si>
    <t>792031117</t>
  </si>
  <si>
    <t>X7 - D+M předokenní roleta s elektromotory a dálkovým ovládáním, vel.1700x3000mm, kompl. provedení dle tab.PSV</t>
  </si>
  <si>
    <t>-670383228</t>
  </si>
  <si>
    <t>222</t>
  </si>
  <si>
    <t>792031118</t>
  </si>
  <si>
    <t>X8 - D+M nápis SK UNION BŘEVNOV, kartáčovaný hliník, výška písma 2,0m, kompl. provedení dle tab.PSV</t>
  </si>
  <si>
    <t>-1397947399</t>
  </si>
  <si>
    <t>223</t>
  </si>
  <si>
    <t>792031119</t>
  </si>
  <si>
    <t>X9 - D+M vnitřní parapet Werzalit vel.1700x265mm, kompl. provedení dle tab.PSV</t>
  </si>
  <si>
    <t>-1873737162</t>
  </si>
  <si>
    <t>224</t>
  </si>
  <si>
    <t>792031120</t>
  </si>
  <si>
    <t>X10 - D+M vnější parapet lakovaný pozink.plech r.š.250mm, délka 1700mm, kompl. provedení dle tab.PSV</t>
  </si>
  <si>
    <t>603537995</t>
  </si>
  <si>
    <t>225</t>
  </si>
  <si>
    <t>792031121</t>
  </si>
  <si>
    <t>X11 - D+M purenitový izolační blok vel.120/250mm, délka 1700mm, kompl. provedení dle tab.PSV</t>
  </si>
  <si>
    <t>-875919162</t>
  </si>
  <si>
    <t>226</t>
  </si>
  <si>
    <t>792031122</t>
  </si>
  <si>
    <t>X12 - D+M purenitový izolační blok vel.120/250mm, délka 2340mm, kompl. provedení dle tab.PSV</t>
  </si>
  <si>
    <t>242750310</t>
  </si>
  <si>
    <t>227</t>
  </si>
  <si>
    <t>792031123</t>
  </si>
  <si>
    <t>X13 - D+M akustický obklad klubovny z březové překližky, plocha 42,22m2 kompl. provedení dle tab.PSV</t>
  </si>
  <si>
    <t>833661496</t>
  </si>
  <si>
    <t>228</t>
  </si>
  <si>
    <t>792031124</t>
  </si>
  <si>
    <t>X14 - D+M roleta interierová s elektomotory a dálkovým ovládáním vel.4390x2800mm, kompl. provedení dle tab.PSV</t>
  </si>
  <si>
    <t>1454627881</t>
  </si>
  <si>
    <t>229</t>
  </si>
  <si>
    <t>792031125</t>
  </si>
  <si>
    <t>X15 - D+M kuchyňská linka délka 3500mm, kompl. provedení dle tab.PSV</t>
  </si>
  <si>
    <t>-1052357322</t>
  </si>
  <si>
    <t>230</t>
  </si>
  <si>
    <t>792031126</t>
  </si>
  <si>
    <t>X16 - D+M roleta interierová s elektomotory a dálkovým ovládáním vel.3090x2800mm, kompl. provedení dle tab.PSV</t>
  </si>
  <si>
    <t>894325840</t>
  </si>
  <si>
    <t>231</t>
  </si>
  <si>
    <t>792031127</t>
  </si>
  <si>
    <t>X17 - D+M mřížka vnější vel.400x400mm, kompl. provedení dle tab.PSV</t>
  </si>
  <si>
    <t>-1230193720</t>
  </si>
  <si>
    <t>232</t>
  </si>
  <si>
    <t>792031128</t>
  </si>
  <si>
    <t>X18 - D+M mřížka vnitřní vel.400x400mm, kompl. provedení dle tab.PSV</t>
  </si>
  <si>
    <t>-1448970762</t>
  </si>
  <si>
    <t>233</t>
  </si>
  <si>
    <t>792031129</t>
  </si>
  <si>
    <t>X19 - D+M plastové sklopné sedátko pro osoby OTP š.400mm, kompl. provedení dle tab.PSV</t>
  </si>
  <si>
    <t>1275664629</t>
  </si>
  <si>
    <t>234</t>
  </si>
  <si>
    <t>792031130</t>
  </si>
  <si>
    <t>X20 - D+M pevné nerezové madlo pro osoby OTP délka 600mm, kompl. provedení dle tab.PSV</t>
  </si>
  <si>
    <t>-659801500</t>
  </si>
  <si>
    <t>235</t>
  </si>
  <si>
    <t>792031131</t>
  </si>
  <si>
    <t>X21 - D+M sklopné nerezové madlo pro osoby OTP délka 800mm, kompl. provedení dle tab.PSV</t>
  </si>
  <si>
    <t>1733190249</t>
  </si>
  <si>
    <t>236</t>
  </si>
  <si>
    <t>792031132</t>
  </si>
  <si>
    <t>X22 - D+M pevné nerezové madlo pro osoby OTP délka 800mm, kompl. provedení dle tab.PSV</t>
  </si>
  <si>
    <t>-1801626659</t>
  </si>
  <si>
    <t>237</t>
  </si>
  <si>
    <t>792031133</t>
  </si>
  <si>
    <t>X23 - D+M sklopné nerezové madlo pro osoby OTP délka 800mm, kompl. provedení dle tab.PSV</t>
  </si>
  <si>
    <t>1674130768</t>
  </si>
  <si>
    <t>238</t>
  </si>
  <si>
    <t>792031134</t>
  </si>
  <si>
    <t>X24 - D+M vodorovné nerezové madlo na dveřní křídlo pro osoby OTP délka 800-900mm, kompl. provedení dle tab.PSV</t>
  </si>
  <si>
    <t>711930259</t>
  </si>
  <si>
    <t>239</t>
  </si>
  <si>
    <t>792031135</t>
  </si>
  <si>
    <t>X25 - D+M sklopné nerezové madlo pro osoby OTP délka 800mm, kompl. provedení dle tab.PSV</t>
  </si>
  <si>
    <t>-471118388</t>
  </si>
  <si>
    <t>240</t>
  </si>
  <si>
    <t>792031136</t>
  </si>
  <si>
    <t>X26 - D+M kuchyňská linka délka 1650mm, kompl. provedení dle tab.PSV</t>
  </si>
  <si>
    <t>2082241534</t>
  </si>
  <si>
    <t>241</t>
  </si>
  <si>
    <t>792031137</t>
  </si>
  <si>
    <t>X27 - D+M šatní skříň vel.800x500x1800mm, kompl. provedení dle tab.PSV</t>
  </si>
  <si>
    <t>-236292814</t>
  </si>
  <si>
    <t>242</t>
  </si>
  <si>
    <t>792031138</t>
  </si>
  <si>
    <t>X28 - D+M sanitární příčka z HPL desek v.2000mm, kompl. provedení dle tab.PSV</t>
  </si>
  <si>
    <t>806297318</t>
  </si>
  <si>
    <t>243</t>
  </si>
  <si>
    <t>792031139</t>
  </si>
  <si>
    <t>X29 - D+M sanitární příčka z HPL desek v.2000mm, kompl. provedení dle tab.PSV</t>
  </si>
  <si>
    <t>545501655</t>
  </si>
  <si>
    <t>244</t>
  </si>
  <si>
    <t>792031140</t>
  </si>
  <si>
    <t>X30 - D+M nástěnný sklopný přebalovací pult, kompl. provedení dle tab.PSV</t>
  </si>
  <si>
    <t>355593814</t>
  </si>
  <si>
    <t>245</t>
  </si>
  <si>
    <t>792031141</t>
  </si>
  <si>
    <t>X32 - D+M přechodová podlahová lišta délka 900mm, kompl. provedení dle tab.PSV</t>
  </si>
  <si>
    <t>-1848689052</t>
  </si>
  <si>
    <t>246</t>
  </si>
  <si>
    <t>792031142</t>
  </si>
  <si>
    <t>X33 - D+M přechodová podlahová lišta délka 800mm, kompl. provedení dle tab.PSV</t>
  </si>
  <si>
    <t>-1967910424</t>
  </si>
  <si>
    <t>247</t>
  </si>
  <si>
    <t>792031143</t>
  </si>
  <si>
    <t>X34 - D+M odpadní dešťový svod DN 100 vč.lapače splavenin a okapového kotlíku, předzvětralý titanzinek, kompl. provedení dle tab.PSV</t>
  </si>
  <si>
    <t>1559104348</t>
  </si>
  <si>
    <t>248</t>
  </si>
  <si>
    <t>792031144</t>
  </si>
  <si>
    <t>X35 - D+M prádelní pult s vestavěným umývadlem a stojánkovou baterií, kompl. provedení dle tab.PSV</t>
  </si>
  <si>
    <t>-1734363301</t>
  </si>
  <si>
    <t>249</t>
  </si>
  <si>
    <t>792031145</t>
  </si>
  <si>
    <t>X36 - D+M purenitový izolační blok vel.120/100mm, délka 1700mm, kompl. provedení dle tab.PSV</t>
  </si>
  <si>
    <t>545184013</t>
  </si>
  <si>
    <t>250</t>
  </si>
  <si>
    <t>792031146</t>
  </si>
  <si>
    <t>X37 - D+M oplechováná titanzinkovým předzvětralým plechem r.š.200mm, délka 48700mm, kompl. provedení dle tab.PSV</t>
  </si>
  <si>
    <t>771657081</t>
  </si>
  <si>
    <t>251</t>
  </si>
  <si>
    <t>792031147</t>
  </si>
  <si>
    <t>X38 - D+M purenitový izolační blok vel.120/100mm, délka 1000mm, kompl. provedení dle tab.PSV</t>
  </si>
  <si>
    <t>-1781379464</t>
  </si>
  <si>
    <t>252</t>
  </si>
  <si>
    <t>792031148</t>
  </si>
  <si>
    <t>X39 - D+M vnější parapet lakovaný pozink.plech r.š.250mm, délka 2000mm, kompl. provedení dle tab.PSV</t>
  </si>
  <si>
    <t>-2042986165</t>
  </si>
  <si>
    <t>253</t>
  </si>
  <si>
    <t>792031149</t>
  </si>
  <si>
    <t>X40 - D+M purenitový izolační blok vel.120/100mm, délka 2000mm, kompl. provedení dle tab.PSV</t>
  </si>
  <si>
    <t>1738050436</t>
  </si>
  <si>
    <t>254</t>
  </si>
  <si>
    <t>792031150</t>
  </si>
  <si>
    <t>X41 - D+M systémová odvětrávací hlavice s integrovanou manžetou DN 150, v.300mm kompl. provedení dle tab.PSV</t>
  </si>
  <si>
    <t>-1161759433</t>
  </si>
  <si>
    <t>255</t>
  </si>
  <si>
    <t>792031151</t>
  </si>
  <si>
    <t>X42 - D+M odpadní dešťový žlab z předzvětralého titanzinku DN 100, délka 34780mm, kompl. provedení dle tab.PSV</t>
  </si>
  <si>
    <t>-1202623501</t>
  </si>
  <si>
    <t>256</t>
  </si>
  <si>
    <t>792031152</t>
  </si>
  <si>
    <t>X43 - D+M oplechování střechy z předzvětralého titanzinku r.š.600mm, délka 20500mm, kompl. provedení dle tab.PSV</t>
  </si>
  <si>
    <t>1414929704</t>
  </si>
  <si>
    <t>257</t>
  </si>
  <si>
    <t>792031153</t>
  </si>
  <si>
    <t>X44 - D+M oplechování střechy z předzvětralého titanzinku r.š.200mm, délka 97560mm, kompl. provedení dle tab.PSV</t>
  </si>
  <si>
    <t>2017889163</t>
  </si>
  <si>
    <t>258</t>
  </si>
  <si>
    <t>792031154</t>
  </si>
  <si>
    <t>X45 - D+M sanitární příčka z HPL desek v.2000mm, kompl. provedení dle tab.PSV</t>
  </si>
  <si>
    <t>-351065861</t>
  </si>
  <si>
    <t>259</t>
  </si>
  <si>
    <t>792031155</t>
  </si>
  <si>
    <t>X46 - D+M sanitární příčka z HPL desek v.2000mm, kompl. provedení dle tab.PSV</t>
  </si>
  <si>
    <t>460430763</t>
  </si>
  <si>
    <t>260</t>
  </si>
  <si>
    <t>792031156</t>
  </si>
  <si>
    <t>X47 - D+M chrlič hranatý vyhřívaný s integrovanou manžetou, kompl. provedení dle tab.PSV</t>
  </si>
  <si>
    <t>58385741</t>
  </si>
  <si>
    <t>261</t>
  </si>
  <si>
    <t>792031157</t>
  </si>
  <si>
    <t>X48 - D+M oplechování střechy z předzvětralého titanzinku r.š.150mm, délka 5500mm, kompl. provedení dle tab.PSV</t>
  </si>
  <si>
    <t>-2038118644</t>
  </si>
  <si>
    <t>262</t>
  </si>
  <si>
    <t>792031158</t>
  </si>
  <si>
    <t>X49 - D+M šatnová lavice s opěradlem a háčky, délka 2000mm, kompl. provedení dle tab.PSV</t>
  </si>
  <si>
    <t>-548625937</t>
  </si>
  <si>
    <t>263</t>
  </si>
  <si>
    <t>792031159</t>
  </si>
  <si>
    <t>X50 - D+M šatnová lavice s opěradlem a háčky, délka 1000mm, kompl. provedení dle tab.PSV</t>
  </si>
  <si>
    <t>-836442406</t>
  </si>
  <si>
    <t>264</t>
  </si>
  <si>
    <t>792031160</t>
  </si>
  <si>
    <t>X51 - D+M kancelářský stůl 1200x800x755mm, kompl. provedení dle tab.PSV</t>
  </si>
  <si>
    <t>1967030686</t>
  </si>
  <si>
    <t>265</t>
  </si>
  <si>
    <t>792031161</t>
  </si>
  <si>
    <t>X52 - D+M konferenční židle, kompl. provedení dle tab.PSV</t>
  </si>
  <si>
    <t>1744079771</t>
  </si>
  <si>
    <t>266</t>
  </si>
  <si>
    <t>792031162</t>
  </si>
  <si>
    <t>X53 - D+M oplechování z předzvětralého titanzinku r.š.400mm, délka 19300mm, kompl. provedení dle tab.PSV</t>
  </si>
  <si>
    <t>-631270729</t>
  </si>
  <si>
    <t>267</t>
  </si>
  <si>
    <t>792031163</t>
  </si>
  <si>
    <t>X54 - D+M logo SK Union Břevnov, kompl. provedení dle tab.PSV</t>
  </si>
  <si>
    <t>357473554</t>
  </si>
  <si>
    <t>268</t>
  </si>
  <si>
    <t>792031164</t>
  </si>
  <si>
    <t>X55 - D+M logo městské části, kompl. provedení dle tab.PSV</t>
  </si>
  <si>
    <t>-283192740</t>
  </si>
  <si>
    <t>269</t>
  </si>
  <si>
    <t>792031165</t>
  </si>
  <si>
    <t>X56 - D+M lanový zádržný bezpečnostní systém, kompl. provedení dle tab.PSV</t>
  </si>
  <si>
    <t>875196345</t>
  </si>
  <si>
    <t>270</t>
  </si>
  <si>
    <t>792031166</t>
  </si>
  <si>
    <t>X57 - D+M hasicí přístroj práškový 6kg, kompl. provedení dle tab.PSV</t>
  </si>
  <si>
    <t>-702933360</t>
  </si>
  <si>
    <t>271</t>
  </si>
  <si>
    <t>792031167</t>
  </si>
  <si>
    <t>X58 - D+M lišta přechodová na fasádě, délka 53400mm, kompl. provedení dle tab.PSV</t>
  </si>
  <si>
    <t>-870646429</t>
  </si>
  <si>
    <t>272</t>
  </si>
  <si>
    <t>792031168</t>
  </si>
  <si>
    <t>X59 - D+M vnější parapet z lakovaného Pz plechu, r.š.540mm, délka 1700mm, kompl. provedení dle tab.PSV</t>
  </si>
  <si>
    <t>-1678828043</t>
  </si>
  <si>
    <t>273</t>
  </si>
  <si>
    <t>792031169</t>
  </si>
  <si>
    <t>X60 - D+M vodorovná tyč pro závěs ve sprše pro OTP, kompl. provedení dle tab.PSV</t>
  </si>
  <si>
    <t>1652795360</t>
  </si>
  <si>
    <t>274</t>
  </si>
  <si>
    <t>792031170</t>
  </si>
  <si>
    <t>X61 - D+M dvířka ZTI 150x250mm, kompl. provedení dle tab.PSV</t>
  </si>
  <si>
    <t>-232220954</t>
  </si>
  <si>
    <t>275</t>
  </si>
  <si>
    <t>792031171</t>
  </si>
  <si>
    <t>X62 - D+M barová deska vel.3490x300mm, kompl. provedení dle tab.PSV</t>
  </si>
  <si>
    <t>-52419568</t>
  </si>
  <si>
    <t>276</t>
  </si>
  <si>
    <t>792031172</t>
  </si>
  <si>
    <t>X63 - D+M vnitřní parapet Werzalit vel.2000x265mm, kompl. provedení dle tab.PSV</t>
  </si>
  <si>
    <t>17938821</t>
  </si>
  <si>
    <t>277</t>
  </si>
  <si>
    <t>792031173</t>
  </si>
  <si>
    <t>X64 - D+M držák toaletního papíru nerez, kompl. provedení dle tab.PSV</t>
  </si>
  <si>
    <t>-811745410</t>
  </si>
  <si>
    <t>278</t>
  </si>
  <si>
    <t>792031174</t>
  </si>
  <si>
    <t>X65 - D+M wc štětka s nástěnným držákem, kompl. provedení dle tab.PSV</t>
  </si>
  <si>
    <t>-75764594</t>
  </si>
  <si>
    <t>279</t>
  </si>
  <si>
    <t>792031175</t>
  </si>
  <si>
    <t>X66 - D+M purenitový izolační blok vel.205/80mm, délka 3000mm, kompl. provedení dle tab.PSV</t>
  </si>
  <si>
    <t>-635932120</t>
  </si>
  <si>
    <t>280</t>
  </si>
  <si>
    <t>792031176</t>
  </si>
  <si>
    <t>X67 - D+M purenitový izolační blok vel.250/100mm, délka 1700mm, kompl. provedení dle tab.PSV</t>
  </si>
  <si>
    <t>551311176</t>
  </si>
  <si>
    <t>281</t>
  </si>
  <si>
    <t>792031177</t>
  </si>
  <si>
    <t>X68 - D+M purenitový izolační blok vel.205/45mm, délka 1700mm, kompl. provedení dle tab.PSV</t>
  </si>
  <si>
    <t>1789144117</t>
  </si>
  <si>
    <t>282</t>
  </si>
  <si>
    <t>792031178</t>
  </si>
  <si>
    <t>X69 - D+M ocelový žebřík š.400mm s ochranným košem, délka 5000mm, kompl. provedení dle tab.PSV</t>
  </si>
  <si>
    <t>1620954766</t>
  </si>
  <si>
    <t>283</t>
  </si>
  <si>
    <t>792031179</t>
  </si>
  <si>
    <t>X70 - D+M oplechování průlezu střechy titanzinkovým předzvětralým plechem, r.š.500mm, délka 2500mm, kompl. provedení dle tab.PSV</t>
  </si>
  <si>
    <t>-581102203</t>
  </si>
  <si>
    <t>284</t>
  </si>
  <si>
    <t>792031180</t>
  </si>
  <si>
    <t>X71 - D+M dvířka pod obklad 200x200mm na mgnety, kompl. provedení dle tab.PSV</t>
  </si>
  <si>
    <t>-976259365</t>
  </si>
  <si>
    <t>285</t>
  </si>
  <si>
    <t>792031181</t>
  </si>
  <si>
    <t>X72 - D+M zrcadlo vsazené do obkladu vel.450x600mm, kompl. provedení dle tab.PSV</t>
  </si>
  <si>
    <t>-279870459</t>
  </si>
  <si>
    <t>286</t>
  </si>
  <si>
    <t>792031182</t>
  </si>
  <si>
    <t>X73 - D+M zrcadlo sklopné na invalidní WC vel.500x600mm, kompl. provedení dle tab.PSV</t>
  </si>
  <si>
    <t>-1227855397</t>
  </si>
  <si>
    <t>287</t>
  </si>
  <si>
    <t>792031183</t>
  </si>
  <si>
    <t>X74 - D+M orientační systém - symbol břevna, kompl. provedení dle tab.PSV</t>
  </si>
  <si>
    <t>-1582538827</t>
  </si>
  <si>
    <t>288</t>
  </si>
  <si>
    <t>792031184</t>
  </si>
  <si>
    <t>X75 - D+M orientační systém - informační tabule vel.300x1000mm, kompl. provedení dle tab.PSV</t>
  </si>
  <si>
    <t>641956125</t>
  </si>
  <si>
    <t>289</t>
  </si>
  <si>
    <t>792031185</t>
  </si>
  <si>
    <t>X76 - D+M orientační systém - piktogram bistro, kompl. provedení dle tab.PSV</t>
  </si>
  <si>
    <t>-1417557699</t>
  </si>
  <si>
    <t>290</t>
  </si>
  <si>
    <t>792031186</t>
  </si>
  <si>
    <t>X77 - D+M orientační systém - piktogram kancelář, kompl. provedení dle tab.PSV</t>
  </si>
  <si>
    <t>-420732423</t>
  </si>
  <si>
    <t>291</t>
  </si>
  <si>
    <t>792031187</t>
  </si>
  <si>
    <t>X78 - D+M orientační systém - piktogram WC muži, kompl. provedení dle tab.PSV</t>
  </si>
  <si>
    <t>1025582290</t>
  </si>
  <si>
    <t>292</t>
  </si>
  <si>
    <t>792031188</t>
  </si>
  <si>
    <t>X79 - D+M orientační systém - piktogram WC invalidní, kompl. provedení dle tab.PSV</t>
  </si>
  <si>
    <t>140689664</t>
  </si>
  <si>
    <t>293</t>
  </si>
  <si>
    <t>792031189</t>
  </si>
  <si>
    <t>X80 - D+M orientační systém - piktogram WC ženy, kompl. provedení dle tab.PSV</t>
  </si>
  <si>
    <t>-695228681</t>
  </si>
  <si>
    <t>294</t>
  </si>
  <si>
    <t>792031190</t>
  </si>
  <si>
    <t>X81 - D+M orientační systém - piktogram WC, kompl. provedení dle tab.PSV</t>
  </si>
  <si>
    <t>-1720165906</t>
  </si>
  <si>
    <t>295</t>
  </si>
  <si>
    <t>792031191</t>
  </si>
  <si>
    <t>X82 - D+M orientační systém - piktogram šatna rozhodčích, kompl. provedení dle tab.PSV</t>
  </si>
  <si>
    <t>1913072958</t>
  </si>
  <si>
    <t>296</t>
  </si>
  <si>
    <t>792031192</t>
  </si>
  <si>
    <t>X83 - D+M orientační systém - piktogram správce, kompl. provedení dle tab.PSV</t>
  </si>
  <si>
    <t>-1013993746</t>
  </si>
  <si>
    <t>297</t>
  </si>
  <si>
    <t>792031193</t>
  </si>
  <si>
    <t>X84 - D+M orientační systém - informační tabule vel.300x1000mm, kompl. provedení dle tab.PSV</t>
  </si>
  <si>
    <t>-189267193</t>
  </si>
  <si>
    <t>298</t>
  </si>
  <si>
    <t>792031194</t>
  </si>
  <si>
    <t>X85 - D+M orientační systém - piktogram šatna 1, kompl. provedení dle tab.PSV</t>
  </si>
  <si>
    <t>1509226868</t>
  </si>
  <si>
    <t>299</t>
  </si>
  <si>
    <t>792031195</t>
  </si>
  <si>
    <t>X86 - D+M orientační systém - piktogram šatna 2, kompl. provedení dle tab.PSV</t>
  </si>
  <si>
    <t>1263549710</t>
  </si>
  <si>
    <t>300</t>
  </si>
  <si>
    <t>792031196</t>
  </si>
  <si>
    <t>X87 - D+M orientační systém - piktogram šatna 2, kompl. provedení dle tab.PSV</t>
  </si>
  <si>
    <t>1867268995</t>
  </si>
  <si>
    <t>301</t>
  </si>
  <si>
    <t>792031197</t>
  </si>
  <si>
    <t>X88 - D+M orientační systém - piktogram šatna trenéři, kompl. provedení dle tab.PSV</t>
  </si>
  <si>
    <t>59400463</t>
  </si>
  <si>
    <t>302</t>
  </si>
  <si>
    <t>792031198</t>
  </si>
  <si>
    <t>X89 - D+M orientační systém - piktogram šatna trenéři, kompl. provedení dle tab.PSV</t>
  </si>
  <si>
    <t>1396500869</t>
  </si>
  <si>
    <t>303</t>
  </si>
  <si>
    <t>792031199</t>
  </si>
  <si>
    <t>X90 - D+M orientační systém - piktogram prádelna, kompl. provedení dle tab.PSV</t>
  </si>
  <si>
    <t>-1568265384</t>
  </si>
  <si>
    <t>304</t>
  </si>
  <si>
    <t>792031200</t>
  </si>
  <si>
    <t>X91 - D+M orientační systém - piktogram prádelna, kompl. provedení dle tab.PSV</t>
  </si>
  <si>
    <t>-1742903982</t>
  </si>
  <si>
    <t>305</t>
  </si>
  <si>
    <t>792031201</t>
  </si>
  <si>
    <t>X92 - D+M orientační systém - piktogram šatna 3, kompl. provedení dle tab.PSV</t>
  </si>
  <si>
    <t>1622037761</t>
  </si>
  <si>
    <t>306</t>
  </si>
  <si>
    <t>792031202</t>
  </si>
  <si>
    <t>X93 - D+M orientační systém - piktogram šatna 3, kompl. provedení dle tab.PSV</t>
  </si>
  <si>
    <t>1869867101</t>
  </si>
  <si>
    <t>307</t>
  </si>
  <si>
    <t>792031203</t>
  </si>
  <si>
    <t>X94 - D+M orientační systém - piktogram šatna 4, kompl. provedení dle tab.PSV</t>
  </si>
  <si>
    <t>-1183660504</t>
  </si>
  <si>
    <t>308</t>
  </si>
  <si>
    <t>792031204</t>
  </si>
  <si>
    <t>X95 - D+M věšákový nástěnný dvojháček nerez, kompl. provedení dle tab.PSV</t>
  </si>
  <si>
    <t>1114038667</t>
  </si>
  <si>
    <t>309</t>
  </si>
  <si>
    <t>792031205</t>
  </si>
  <si>
    <t>X96 - D+M zásobník na papírové ručníky nerez, kompl. provedení dle tab.PSV</t>
  </si>
  <si>
    <t>800901727</t>
  </si>
  <si>
    <t>Práce a dodávky M</t>
  </si>
  <si>
    <t>43-M</t>
  </si>
  <si>
    <t>Montáž ocelových konstrukcí</t>
  </si>
  <si>
    <t>310</t>
  </si>
  <si>
    <t>430031111</t>
  </si>
  <si>
    <t>Ocelová konstrukce střech z válcovaných profilů, plechů a tyčí vč.povrchové úpravy a kotvení</t>
  </si>
  <si>
    <t>1247751749</t>
  </si>
  <si>
    <t>"statika v.č.D.1.2.4." 4361,0</t>
  </si>
  <si>
    <t>311</t>
  </si>
  <si>
    <t>430031112</t>
  </si>
  <si>
    <t>Ocelová konstrukce stropu nad 1.NP a schodiště z válcovaných profilů a plechů  vč.povrchové úpravy a kotvení</t>
  </si>
  <si>
    <t>1769977374</t>
  </si>
  <si>
    <t>"statika v.č.D.1.2.4." 1123,0</t>
  </si>
  <si>
    <t>312</t>
  </si>
  <si>
    <t>430031113</t>
  </si>
  <si>
    <t>Ocelová konstrukce venkovní terasy a schodiště z válcovaných profilů a plechů  vč.povrchové úpravy a kotvení</t>
  </si>
  <si>
    <t>-1924023</t>
  </si>
  <si>
    <t>"statika v.č.D.1.2.4." 21105,0</t>
  </si>
  <si>
    <t>313</t>
  </si>
  <si>
    <t>430031114</t>
  </si>
  <si>
    <t>Ocelová konstrukce venkovní terasy z trapézových plechů  vč.povrchové úpravy a kotvení</t>
  </si>
  <si>
    <t>1777381264</t>
  </si>
  <si>
    <t>"statika v.č.D.1.2.4." 1233,0</t>
  </si>
  <si>
    <t>314</t>
  </si>
  <si>
    <t>430031115</t>
  </si>
  <si>
    <t>Ocelová konstrukce stropu 1.NP z trapézových plechů  vč.povrchové úpravy a kotvení</t>
  </si>
  <si>
    <t>-903666241</t>
  </si>
  <si>
    <t>"statika v.č.D.1.2.4." 68,0</t>
  </si>
  <si>
    <t>315</t>
  </si>
  <si>
    <t>759315846</t>
  </si>
  <si>
    <t>316</t>
  </si>
  <si>
    <t>14873035</t>
  </si>
  <si>
    <t>317</t>
  </si>
  <si>
    <t>-583619884</t>
  </si>
  <si>
    <t>318</t>
  </si>
  <si>
    <t>-166490296</t>
  </si>
  <si>
    <t>SO-03.4 - ZTI</t>
  </si>
  <si>
    <t xml:space="preserve">    721 - Zdravotechnika - vnitřní kanalizace</t>
  </si>
  <si>
    <t xml:space="preserve">    722 - Zdravotechnika - vnitřní vodovod</t>
  </si>
  <si>
    <t xml:space="preserve">    724 - Zdravotechnika - strojní vybavení</t>
  </si>
  <si>
    <t xml:space="preserve">    725 - Zdravotechnika - zařizovací předměty</t>
  </si>
  <si>
    <t xml:space="preserve">    726 - Zdravotechnika - předstěnové instalace</t>
  </si>
  <si>
    <t xml:space="preserve">    727 - Zdravotechnika - požární ochrana</t>
  </si>
  <si>
    <t>121151103</t>
  </si>
  <si>
    <t>Sejmutí ornice strojně při souvislé ploše do 100 m2, tl. vrstvy do 200 mm</t>
  </si>
  <si>
    <t>716807237</t>
  </si>
  <si>
    <t>132254204</t>
  </si>
  <si>
    <t>Hloubení zapažených rýh šířky přes 800 do 2 000 mm strojně s urovnáním dna do předepsaného profilu a spádu v hornině třídy těžitelnosti I skupiny 3 přes 100 do 500 m3</t>
  </si>
  <si>
    <t>767459185</t>
  </si>
  <si>
    <t>151101101</t>
  </si>
  <si>
    <t>Zřízení pažení a rozepření stěn rýh pro podzemní vedení příložné pro jakoukoliv mezerovitost, hloubky do 2 m</t>
  </si>
  <si>
    <t>165941994</t>
  </si>
  <si>
    <t>151101111</t>
  </si>
  <si>
    <t>Odstranění pažení a rozepření stěn rýh pro podzemní vedení s uložením materiálu na vzdálenost do 3 m od kraje výkopu příložné, hloubky do 2 m</t>
  </si>
  <si>
    <t>1390470999</t>
  </si>
  <si>
    <t>162251101</t>
  </si>
  <si>
    <t>Vodorovné přemístění výkopku nebo sypaniny po suchu na obvyklém dopravním prostředku, bez naložení výkopku, avšak se složením bez rozhrnutí z horniny třídy těžitelnosti I skupiny 1 až 3 na vzdálenost do 20 m</t>
  </si>
  <si>
    <t>-439676260</t>
  </si>
  <si>
    <t>Vodorovné přemístění výkopku nebo sypaniny po suchu na obvyklém dopravním prostředku, bez naložení výkopku, avšak se složením bez rozhrnutí z horniny třídy těžitelnosti I skupiny 1 až 3 na vzdálenost přes 9 000 do 10 000 m</t>
  </si>
  <si>
    <t>133034556</t>
  </si>
  <si>
    <t xml:space="preserve">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t>
  </si>
  <si>
    <t>1234448698</t>
  </si>
  <si>
    <t>Nakládání, skládání a překládání neulehlého výkopku nebo sypaniny strojně nakládání, množství do 100 m3, z horniny třídy těžitelnosti I, skupiny 1 až 3</t>
  </si>
  <si>
    <t>1781147589</t>
  </si>
  <si>
    <t>274754604</t>
  </si>
  <si>
    <t>43,1*2 "Přepočtené koeficientem množství</t>
  </si>
  <si>
    <t>174151101</t>
  </si>
  <si>
    <t>Zásyp sypaninou z jakékoliv horniny strojně s uložením výkopku ve vrstvách se zhutněním jam, šachet, rýh nebo kolem objektů v těchto vykopávkách</t>
  </si>
  <si>
    <t>292685033</t>
  </si>
  <si>
    <t>174251109</t>
  </si>
  <si>
    <t>Zásyp sypaninou z jakékoliv horniny strojně Příplatek k ceně za prohození sypaniny</t>
  </si>
  <si>
    <t>-1871107003</t>
  </si>
  <si>
    <t>175151101</t>
  </si>
  <si>
    <t>Obsypání potrubí strojně sypaninou z vhodných hornin třídy těžitelnosti I a II, skupiny 1 až 4 nebo materiálem připraveným podél výkopu ve vzdálenosti do 3 m od jeho kraje, pro jakoukoliv hloubku výkopu a míru zhutnění bez prohození sypaniny</t>
  </si>
  <si>
    <t>-1525373249</t>
  </si>
  <si>
    <t>58337303</t>
  </si>
  <si>
    <t>štěrkopísek frakce 0/8</t>
  </si>
  <si>
    <t>1000654166</t>
  </si>
  <si>
    <t>33,5*1,9 "Přepočtené koeficientem množství</t>
  </si>
  <si>
    <t>181111111</t>
  </si>
  <si>
    <t>Plošná úprava terénu v zemině skupiny 1 až 4 s urovnáním povrchu bez doplnění ornice souvislé plochy do 500 m2 při nerovnostech terénu přes 50 do 100 mm v rovině nebo na svahu do 1:5</t>
  </si>
  <si>
    <t>663248550</t>
  </si>
  <si>
    <t>451572111</t>
  </si>
  <si>
    <t>Lože pod potrubí, stoky a drobné objekty v otevřeném výkopu z kameniva drobného těženého 0 až 4 mm</t>
  </si>
  <si>
    <t>-1998556041</t>
  </si>
  <si>
    <t>871181141</t>
  </si>
  <si>
    <t>Montáž vodovodního potrubí z polyetylenu PE100 RC v otevřeném výkopu svařovaných na tupo SDR 11/PN16 d 50 x 4,6 mm</t>
  </si>
  <si>
    <t>-157299081</t>
  </si>
  <si>
    <t>28613502</t>
  </si>
  <si>
    <t>potrubí vodovodní dvouvrstvé PE100 RC SDR11 50x4,6mm</t>
  </si>
  <si>
    <t>-215989792</t>
  </si>
  <si>
    <t>3*1,015 "Přepočtené koeficientem množství</t>
  </si>
  <si>
    <t>998276101</t>
  </si>
  <si>
    <t>Přesun hmot pro trubní vedení hloubené z trub z plastických hmot nebo sklolaminátových pro vodovody, kanalizace, teplovody, produktovody v otevřeném výkopu dopravní vzdálenost do 15 m</t>
  </si>
  <si>
    <t>-2098226374</t>
  </si>
  <si>
    <t>721</t>
  </si>
  <si>
    <t>Zdravotechnika - vnitřní kanalizace</t>
  </si>
  <si>
    <t>721173401</t>
  </si>
  <si>
    <t>Potrubí z trub PVC SN4 svodné (ležaté) DN 110</t>
  </si>
  <si>
    <t>451749384</t>
  </si>
  <si>
    <t>721173402</t>
  </si>
  <si>
    <t>Potrubí z trub PVC SN4 svodné (ležaté) DN 125</t>
  </si>
  <si>
    <t>2108893021</t>
  </si>
  <si>
    <t>721174024</t>
  </si>
  <si>
    <t>Potrubí z trub polypropylenových odpadní (svislé) DN 75</t>
  </si>
  <si>
    <t>1872398085</t>
  </si>
  <si>
    <t>721174025</t>
  </si>
  <si>
    <t>Potrubí z trub polypropylenových odpadní (svislé) DN 110</t>
  </si>
  <si>
    <t>-64056205</t>
  </si>
  <si>
    <t>721174041</t>
  </si>
  <si>
    <t>Potrubí z trub polypropylenových připojovací DN 32</t>
  </si>
  <si>
    <t>-583906769</t>
  </si>
  <si>
    <t>721174042</t>
  </si>
  <si>
    <t>Potrubí z trub polypropylenových připojovací DN 40</t>
  </si>
  <si>
    <t>1077560729</t>
  </si>
  <si>
    <t>721174043</t>
  </si>
  <si>
    <t>Potrubí z trub polypropylenových připojovací DN 50</t>
  </si>
  <si>
    <t>-1443909224</t>
  </si>
  <si>
    <t>721174044</t>
  </si>
  <si>
    <t>Potrubí z trub polypropylenových připojovací DN 75</t>
  </si>
  <si>
    <t>-1650267872</t>
  </si>
  <si>
    <t>721174045</t>
  </si>
  <si>
    <t>Potrubí z trub polypropylenových připojovací DN 110</t>
  </si>
  <si>
    <t>2132505841</t>
  </si>
  <si>
    <t>721174054</t>
  </si>
  <si>
    <t>Potrubí z trub polypropylenových dešťové DN 75</t>
  </si>
  <si>
    <t>843540314</t>
  </si>
  <si>
    <t>721174055</t>
  </si>
  <si>
    <t>Potrubí z trub polypropylenových dešťové DN 110</t>
  </si>
  <si>
    <t>102894395</t>
  </si>
  <si>
    <t>721194104</t>
  </si>
  <si>
    <t>Vyměření přípojek na potrubí vyvedení a upevnění odpadních výpustek DN 40</t>
  </si>
  <si>
    <t>-1214903648</t>
  </si>
  <si>
    <t>721194105</t>
  </si>
  <si>
    <t>Vyměření přípojek na potrubí vyvedení a upevnění odpadních výpustek DN 50</t>
  </si>
  <si>
    <t>1040632917</t>
  </si>
  <si>
    <t>721194109</t>
  </si>
  <si>
    <t>Vyměření přípojek na potrubí vyvedení a upevnění odpadních výpustek DN 110</t>
  </si>
  <si>
    <t>-1283034244</t>
  </si>
  <si>
    <t>721211421</t>
  </si>
  <si>
    <t>Podlahové vpusti se svislým odtokem DN 50/75/110 mřížka nerez 115x115</t>
  </si>
  <si>
    <t>213470449</t>
  </si>
  <si>
    <t>721211431</t>
  </si>
  <si>
    <t>Podlahové vpusti terasové (balkonové) vtoky s vodorovným stavitelným odtokem DN 50/75 se suchou klapkou</t>
  </si>
  <si>
    <t>468054482</t>
  </si>
  <si>
    <t>721212123</t>
  </si>
  <si>
    <t>Odtokové sprchové žlaby se zápachovou uzávěrkou a krycím roštem délky 800 mm</t>
  </si>
  <si>
    <t>-419651635</t>
  </si>
  <si>
    <t>721226512</t>
  </si>
  <si>
    <t>Zápachové uzávěrky podomítkové (Pe) s krycí deskou pro pračku a myčku DN 50</t>
  </si>
  <si>
    <t>75871303</t>
  </si>
  <si>
    <t>721233112</t>
  </si>
  <si>
    <t>Střešní vtoky (vpusti) polypropylenové (PP) pro ploché střechy s odtokem svislým standardní svěrná příruba DN 110</t>
  </si>
  <si>
    <t>1996262261</t>
  </si>
  <si>
    <t>721242115</t>
  </si>
  <si>
    <t>Lapače střešních splavenin polypropylenové (PP) s kulovým kloubem na odtoku DN 110</t>
  </si>
  <si>
    <t>1262282820</t>
  </si>
  <si>
    <t>721273152</t>
  </si>
  <si>
    <t>Ventilační hlavice z polypropylenu (PP) DN 75</t>
  </si>
  <si>
    <t>-1752533356</t>
  </si>
  <si>
    <t>721273153</t>
  </si>
  <si>
    <t>Ventilační hlavice z polypropylenu (PP) DN 110</t>
  </si>
  <si>
    <t>572425384</t>
  </si>
  <si>
    <t>721290111</t>
  </si>
  <si>
    <t>Zkouška těsnosti kanalizace v objektech vodou do DN 125</t>
  </si>
  <si>
    <t>-1361671137</t>
  </si>
  <si>
    <t>751613140</t>
  </si>
  <si>
    <t>Montáž ostatních zařízení pro odvod kondenzátu sifonu</t>
  </si>
  <si>
    <t>-778457700</t>
  </si>
  <si>
    <t>R03</t>
  </si>
  <si>
    <t>Podomítkový sifon ke klimatizačním jednotkám DN32 - 100x100mm</t>
  </si>
  <si>
    <t>780770718</t>
  </si>
  <si>
    <t>998721112</t>
  </si>
  <si>
    <t>Přesun hmot pro vnitřní kanalizaci stanovený z hmotnosti přesunovaného materiálu vodorovná dopravní vzdálenost do 50 m s omezením mechanizace v objektech výšky přes 6 do 12 m</t>
  </si>
  <si>
    <t>-1722125179</t>
  </si>
  <si>
    <t>R01</t>
  </si>
  <si>
    <t>Montáž zápachové uzávěrky potrubní DN 110 ostatní typ</t>
  </si>
  <si>
    <t>28595172</t>
  </si>
  <si>
    <t>R02</t>
  </si>
  <si>
    <t>Potrubní zápachový uzávěr DN110</t>
  </si>
  <si>
    <t>1494302018</t>
  </si>
  <si>
    <t>722</t>
  </si>
  <si>
    <t>Zdravotechnika - vnitřní vodovod</t>
  </si>
  <si>
    <t>722130233</t>
  </si>
  <si>
    <t>Potrubí z ocelových trubek pozinkovaných závitových svařovaných běžných DN 25</t>
  </si>
  <si>
    <t>-448652287</t>
  </si>
  <si>
    <t>722130234</t>
  </si>
  <si>
    <t>Potrubí z ocelových trubek pozinkovaných závitových svařovaných běžných DN 32</t>
  </si>
  <si>
    <t>1993381304</t>
  </si>
  <si>
    <t>722175022</t>
  </si>
  <si>
    <t>Potrubí z trubek polypropylenových spojovaných svařováním z jednovrstvého PP-RCT S4 (PN 10) D 20/2,3</t>
  </si>
  <si>
    <t>-2102260420</t>
  </si>
  <si>
    <t>722175023</t>
  </si>
  <si>
    <t>Potrubí z trubek polypropylenových spojovaných svařováním z jednovrstvého PP-RCT S4 (PN 10) D 25/2,8</t>
  </si>
  <si>
    <t>2047968802</t>
  </si>
  <si>
    <t>722175024</t>
  </si>
  <si>
    <t>Potrubí z trubek polypropylenových spojovaných svařováním z jednovrstvého PP-RCT S4 (PN 10) D 32/3,6</t>
  </si>
  <si>
    <t>-678454529</t>
  </si>
  <si>
    <t>722175025</t>
  </si>
  <si>
    <t>Potrubí z trubek polypropylenových spojovaných svařováním z jednovrstvého PP-RCT S4 (PN 10) D 40/4,5</t>
  </si>
  <si>
    <t>476608419</t>
  </si>
  <si>
    <t>722175026</t>
  </si>
  <si>
    <t>Potrubí z trubek polypropylenových spojovaných svařováním z jednovrstvého PP-RCT S4 (PN 10) D 50/5,6</t>
  </si>
  <si>
    <t>-1293347259</t>
  </si>
  <si>
    <t>722181211</t>
  </si>
  <si>
    <t>Ochrana potrubí termoizolačními trubicemi z pěnového polyetylenu PE přilepenými v příčných a podélných spojích, tloušťky izolace do 6 mm, vnitřního průměru izolace DN do 22 mm</t>
  </si>
  <si>
    <t>833328695</t>
  </si>
  <si>
    <t>722181212</t>
  </si>
  <si>
    <t>Ochrana potrubí termoizolačními trubicemi z pěnového polyetylenu PE přilepenými v příčných a podélných spojích, tloušťky izolace do 6 mm, vnitřního průměru izolace DN přes 22 do 32 mm</t>
  </si>
  <si>
    <t>-656294411</t>
  </si>
  <si>
    <t>722181213</t>
  </si>
  <si>
    <t>Ochrana potrubí termoizolačními trubicemi z pěnového polyetylenu PE přilepenými v příčných a podélných spojích, tloušťky izolace do 6 mm, vnitřního průměru izolace DN přes 32 mm</t>
  </si>
  <si>
    <t>1199218327</t>
  </si>
  <si>
    <t>722181221</t>
  </si>
  <si>
    <t>Ochrana potrubí termoizolačními trubicemi z pěnového polyetylenu PE přilepenými v příčných a podélných spojích, tloušťky izolace přes 6 do 9 mm, vnitřního průměru izolace DN do 22 mm</t>
  </si>
  <si>
    <t>-571396650</t>
  </si>
  <si>
    <t>722181222</t>
  </si>
  <si>
    <t>Ochrana potrubí termoizolačními trubicemi z pěnového polyetylenu PE přilepenými v příčných a podélných spojích, tloušťky izolace přes 6 do 9 mm, vnitřního průměru izolace DN přes 22 do 45 mm</t>
  </si>
  <si>
    <t>-280906666</t>
  </si>
  <si>
    <t>722181223</t>
  </si>
  <si>
    <t>Ochrana potrubí termoizolačními trubicemi z pěnového polyetylenu PE přilepenými v příčných a podélných spojích, tloušťky izolace přes 6 do 9 mm, vnitřního průměru izolace DN přes 45 do 63 mm</t>
  </si>
  <si>
    <t>-1431710078</t>
  </si>
  <si>
    <t>722181251</t>
  </si>
  <si>
    <t>Ochrana potrubí termoizolačními trubicemi z pěnového polyetylenu PE přilepenými v příčných a podélných spojích, tloušťky izolace přes 20 do 25 mm, vnitřního průměru izolace DN do 22 mm</t>
  </si>
  <si>
    <t>353080362</t>
  </si>
  <si>
    <t>722181252</t>
  </si>
  <si>
    <t>Ochrana potrubí termoizolačními trubicemi z pěnového polyetylenu PE přilepenými v příčných a podélných spojích, tloušťky izolace přes 20 do 25 mm, vnitřního průměru izolace DN přes 22 do 45 mm</t>
  </si>
  <si>
    <t>-80253886</t>
  </si>
  <si>
    <t>722190401</t>
  </si>
  <si>
    <t>Zřízení přípojek na potrubí vyvedení a upevnění výpustek do DN 25</t>
  </si>
  <si>
    <t>1087686675</t>
  </si>
  <si>
    <t>722220111</t>
  </si>
  <si>
    <t>Armatury s jedním závitem nástěnky pro výtokový ventil G 1/2"</t>
  </si>
  <si>
    <t>383195044</t>
  </si>
  <si>
    <t>722220121</t>
  </si>
  <si>
    <t>Armatury s jedním závitem nástěnky pro baterii G 1/2"</t>
  </si>
  <si>
    <t>pár</t>
  </si>
  <si>
    <t>-1816873277</t>
  </si>
  <si>
    <t>722221134</t>
  </si>
  <si>
    <t>Armatury s jedním závitem ventily výtokové G 1/2"</t>
  </si>
  <si>
    <t>soubor</t>
  </si>
  <si>
    <t>1342164320</t>
  </si>
  <si>
    <t>722225114</t>
  </si>
  <si>
    <t>Armatury s jedním závitem sací koše s koženou klapkou G 5/4"</t>
  </si>
  <si>
    <t>2084378990</t>
  </si>
  <si>
    <t>722231072</t>
  </si>
  <si>
    <t>Armatury se dvěma závity ventily zpětné mosazné PN 10 do 110°C G 1/2"</t>
  </si>
  <si>
    <t>1486733177</t>
  </si>
  <si>
    <t>722231074</t>
  </si>
  <si>
    <t>Armatury se dvěma závity ventily zpětné mosazné PN 10 do 110°C G 1"</t>
  </si>
  <si>
    <t>1741265851</t>
  </si>
  <si>
    <t>722231075</t>
  </si>
  <si>
    <t>Armatury se dvěma závity ventily zpětné mosazné PN 10 do 110°C G 5/4"</t>
  </si>
  <si>
    <t>-1522056182</t>
  </si>
  <si>
    <t>722231142</t>
  </si>
  <si>
    <t>Armatury se dvěma závity ventily pojistné rohové G 3/4"</t>
  </si>
  <si>
    <t>2034148220</t>
  </si>
  <si>
    <t>722232043</t>
  </si>
  <si>
    <t>Armatury se dvěma závity kulové kohouty PN 42 do 185 °C přímé vnitřní závit G 1/2"</t>
  </si>
  <si>
    <t>-1239871682</t>
  </si>
  <si>
    <t>722232044</t>
  </si>
  <si>
    <t>Armatury se dvěma závity kulové kohouty PN 42 do 185 °C přímé vnitřní závit G 3/4"</t>
  </si>
  <si>
    <t>-1201676479</t>
  </si>
  <si>
    <t>722232045</t>
  </si>
  <si>
    <t>Armatury se dvěma závity kulové kohouty PN 42 do 185 °C přímé vnitřní závit G 1"</t>
  </si>
  <si>
    <t>-952356563</t>
  </si>
  <si>
    <t>722232046</t>
  </si>
  <si>
    <t>Armatury se dvěma závity kulové kohouty PN 42 do 185 °C přímé vnitřní závit G 5/4"</t>
  </si>
  <si>
    <t>-1696485185</t>
  </si>
  <si>
    <t>722232047</t>
  </si>
  <si>
    <t>Armatury se dvěma závity kulové kohouty PN 42 do 185 °C přímé vnitřní závit G 6/4"</t>
  </si>
  <si>
    <t>-1804314998</t>
  </si>
  <si>
    <t>722232064</t>
  </si>
  <si>
    <t>Armatury se dvěma závity kulové kohouty PN 42 do 185 °C přímé vnitřní závit s vypouštěním G 5/4"</t>
  </si>
  <si>
    <t>-608871095</t>
  </si>
  <si>
    <t>722232065</t>
  </si>
  <si>
    <t>Armatury se dvěma závity kulové kohouty PN 42 do 185 °C přímé vnitřní závit s vypouštěním G 6/4"</t>
  </si>
  <si>
    <t>1155393034</t>
  </si>
  <si>
    <t>722232504</t>
  </si>
  <si>
    <t>Armatury se dvěma závity potrubní oddělovače vnější závit PN 10 do 65 °C G 5/4"</t>
  </si>
  <si>
    <t>-1969876352</t>
  </si>
  <si>
    <t>722239101</t>
  </si>
  <si>
    <t>Armatury se dvěma závity montáž vodovodních armatur se dvěma závity ostatních typů G 1/2"</t>
  </si>
  <si>
    <t>1061661567</t>
  </si>
  <si>
    <t>R5</t>
  </si>
  <si>
    <t>Vyvažovací ventil DN 15 s vypouštěním PN25</t>
  </si>
  <si>
    <t>-41030785</t>
  </si>
  <si>
    <t>722239102</t>
  </si>
  <si>
    <t>Armatury se dvěma závity montáž vodovodních armatur se dvěma závity ostatních typů G 3/4"</t>
  </si>
  <si>
    <t>-1805970131</t>
  </si>
  <si>
    <t>R17</t>
  </si>
  <si>
    <t>Zpětná klapka s integrovaným uzavíracím ventilem DN 20, 3/4". typ EA</t>
  </si>
  <si>
    <t>1172987302</t>
  </si>
  <si>
    <t>722239105</t>
  </si>
  <si>
    <t>Armatury se dvěma závity montáž vodovodních armatur se dvěma závity ostatních typů G 6/4"</t>
  </si>
  <si>
    <t>414323017</t>
  </si>
  <si>
    <t>R7</t>
  </si>
  <si>
    <t>Filtr přepážkový DN40, na studenou vodu, automatický zpětný proplach</t>
  </si>
  <si>
    <t>795450857</t>
  </si>
  <si>
    <t>722240121</t>
  </si>
  <si>
    <t>Armatury z plastických hmot kohouty (PPR) kulové DN 16</t>
  </si>
  <si>
    <t>443887392</t>
  </si>
  <si>
    <t>722240122</t>
  </si>
  <si>
    <t>Armatury z plastických hmot kohouty (PPR) kulové DN 20</t>
  </si>
  <si>
    <t>1893334332</t>
  </si>
  <si>
    <t>722249122</t>
  </si>
  <si>
    <t>Armatury z plastických hmot montáž vodovodních armatur z plastických hmot ostatních typů DN 20</t>
  </si>
  <si>
    <t>-888280849</t>
  </si>
  <si>
    <t>6000025180</t>
  </si>
  <si>
    <t>Kohout kulový plastový s vypouštěním PP-R D20 mm s pákou</t>
  </si>
  <si>
    <t>-327543953</t>
  </si>
  <si>
    <t>722250133</t>
  </si>
  <si>
    <t>Požární příslušenství a armatury hydrantový systém s tvarově stálou hadicí celoplechový D 25 x 30 m</t>
  </si>
  <si>
    <t>1500915482</t>
  </si>
  <si>
    <t>722262212</t>
  </si>
  <si>
    <t>Vodoměry pro vodu do 40°C závitové horizontální jednovtokové suchoběžné G 1/2" x 110 mm Qn 1,5</t>
  </si>
  <si>
    <t>1820928835</t>
  </si>
  <si>
    <t>722263206</t>
  </si>
  <si>
    <t>Vodoměry pro vodu do 100°C závitové horizontální jednovtokové suchoběžné G 1/2"x 110 mm Qn 1,5</t>
  </si>
  <si>
    <t>-1094619082</t>
  </si>
  <si>
    <t>722290226</t>
  </si>
  <si>
    <t>Zkoušky, proplach a desinfekce vodovodního potrubí zkoušky těsnosti vodovodního potrubí závitového do DN 50</t>
  </si>
  <si>
    <t>1125305327</t>
  </si>
  <si>
    <t>722290246</t>
  </si>
  <si>
    <t>Zkoušky, proplach a desinfekce vodovodního potrubí zkoušky těsnosti vodovodního potrubí plastového do DN 40</t>
  </si>
  <si>
    <t>-1084322184</t>
  </si>
  <si>
    <t>722290249</t>
  </si>
  <si>
    <t>Zkoušky, proplach a desinfekce vodovodního potrubí zkoušky těsnosti vodovodního potrubí plastového přes DN 40 do DN 90</t>
  </si>
  <si>
    <t>2058374385</t>
  </si>
  <si>
    <t>998722112</t>
  </si>
  <si>
    <t>Přesun hmot pro vnitřní vodovod stanovený z hmotnosti přesunovaného materiálu vodorovná dopravní vzdálenost do 50 m s omezením mechanizace v objektech výšky přes 6 do 12 m</t>
  </si>
  <si>
    <t>1416047358</t>
  </si>
  <si>
    <t>724</t>
  </si>
  <si>
    <t>Zdravotechnika - strojní vybavení</t>
  </si>
  <si>
    <t>724149101</t>
  </si>
  <si>
    <t>Čerpadla vodovodní strojní bez potrubí montáž čerpadel ponorných bez potrubí a příslušenství o výkonu do 56 l</t>
  </si>
  <si>
    <t>-1131000859</t>
  </si>
  <si>
    <t>R25</t>
  </si>
  <si>
    <t>Ponorné nerezové čerpadlo, provedení nerez, 0.80kW, 230V, délka kabelu 15m, Q=3.60m3/h, H=43.0m, pojistka proti zablokování, ovládací jednotka</t>
  </si>
  <si>
    <t>171037789</t>
  </si>
  <si>
    <t>724231127</t>
  </si>
  <si>
    <t>Příslušenství domovních vodáren měřicí manometr s membránou</t>
  </si>
  <si>
    <t>1933166339</t>
  </si>
  <si>
    <t>724234110</t>
  </si>
  <si>
    <t>Nádoby expanzní tlakové pro rozvody užitkové vody vertikální s vyměnitelným vakem bez pojistného ventilu PN 10 o objemu 50 l</t>
  </si>
  <si>
    <t>-852360709</t>
  </si>
  <si>
    <t>998724112</t>
  </si>
  <si>
    <t>Přesun hmot pro strojní vybavení stanovený z hmotnosti přesunovaného materiálu vodorovná dopravní vzdálenost do 50 m s omezením mechanizace v objektech výšky přes 6 do 12 m</t>
  </si>
  <si>
    <t>1297516184</t>
  </si>
  <si>
    <t>R11</t>
  </si>
  <si>
    <t>Čerpadlo teplovodní mokroběžné závitové cirkulační DN 15 pro TV, výtlak do 1,15 m průtok 0,04l/s</t>
  </si>
  <si>
    <t>-668257997</t>
  </si>
  <si>
    <t>R13</t>
  </si>
  <si>
    <t>Montáž technologie využití užitkové vody</t>
  </si>
  <si>
    <t>-519165460</t>
  </si>
  <si>
    <t>R14</t>
  </si>
  <si>
    <t>Jednotka pro využití dešťové vody, plně automatická provozní a monitorovací jednotka s čerpadlem, řídicí jednotka a integrovaným systémem pro přepojení na pitnou vodu z řadu, Q=110l/min, Hmax=30.0m, 1.25kW, 230V, na výstupu sada tlakového připojení</t>
  </si>
  <si>
    <t>1550004311</t>
  </si>
  <si>
    <t>R24</t>
  </si>
  <si>
    <t>Plovoucí přídavné sání, čerpadlo zavěšené na plováku, čerpadlo ukotveno na plováku</t>
  </si>
  <si>
    <t>-1977673656</t>
  </si>
  <si>
    <t>R15</t>
  </si>
  <si>
    <t>Úpravna dešťové vody - sklolaminátové láhev, manuální řídicí jednotka, filtr mechanických nečistot a UV lampa, 230V/50Hz, rozměr 350x600x1150m</t>
  </si>
  <si>
    <t>-593852053</t>
  </si>
  <si>
    <t>725</t>
  </si>
  <si>
    <t>Zdravotechnika - zařizovací předměty</t>
  </si>
  <si>
    <t>725112022</t>
  </si>
  <si>
    <t>Zařízení záchodů klozety keramické závěsné na nosné stěny s hlubokým splachováním odpad vodorovný</t>
  </si>
  <si>
    <t>814618513</t>
  </si>
  <si>
    <t>725112023</t>
  </si>
  <si>
    <t>Zařízení záchodů klozety keramické závěsné na nosné stěny s hlubokým splachováním pro handicapované odpad vodorovný</t>
  </si>
  <si>
    <t>-555166645</t>
  </si>
  <si>
    <t>R10</t>
  </si>
  <si>
    <t>Oddálené pneumatické splachování ruční, chrom-lesk, zabudování: do zdi</t>
  </si>
  <si>
    <t>-1293248583</t>
  </si>
  <si>
    <t>725121525</t>
  </si>
  <si>
    <t>Pisoárové záchodky keramické automatické s radarovým senzorem</t>
  </si>
  <si>
    <t>795390744</t>
  </si>
  <si>
    <t>725211603</t>
  </si>
  <si>
    <t>Umyvadla keramická bílá bez výtokových armatur připevněná na stěnu šrouby bez sloupu nebo krytu na sifon, šířka umyvadla 600 mm</t>
  </si>
  <si>
    <t>274043974</t>
  </si>
  <si>
    <t>725219102</t>
  </si>
  <si>
    <t>Umyvadla montáž umyvadel ostatních typů na šrouby</t>
  </si>
  <si>
    <t>621595709</t>
  </si>
  <si>
    <t>64211023</t>
  </si>
  <si>
    <t>umyvadlo keramické závěsné bezbariérové bílé 640x550mm</t>
  </si>
  <si>
    <t>1015328796</t>
  </si>
  <si>
    <t>725339111</t>
  </si>
  <si>
    <t>Výlevky montáž výlevky</t>
  </si>
  <si>
    <t>740953062</t>
  </si>
  <si>
    <t>R22</t>
  </si>
  <si>
    <t>Závěsná výlevka keramická včetně mřížky</t>
  </si>
  <si>
    <t>-116840852</t>
  </si>
  <si>
    <t>115</t>
  </si>
  <si>
    <t>725813111</t>
  </si>
  <si>
    <t>Ventily rohové bez připojovací trubičky nebo flexi hadičky G 1/2"</t>
  </si>
  <si>
    <t>-611046671</t>
  </si>
  <si>
    <t>116</t>
  </si>
  <si>
    <t>725821312</t>
  </si>
  <si>
    <t>Baterie dřezové nástěnné pákové s otáčivým kulatým ústím a délkou ramínka 300 mm</t>
  </si>
  <si>
    <t>-826102383</t>
  </si>
  <si>
    <t>725822611</t>
  </si>
  <si>
    <t>Baterie umyvadlové stojánkové pákové bez výpusti</t>
  </si>
  <si>
    <t>1327472332</t>
  </si>
  <si>
    <t>725849414</t>
  </si>
  <si>
    <t>Baterie sprchové montáž nástěnných baterií automatických</t>
  </si>
  <si>
    <t>-1652298982</t>
  </si>
  <si>
    <t>R18</t>
  </si>
  <si>
    <t>Tlačný samouzavírací ventil sprchový do zdi, směšovací, včetně krycí růžice, převlečných matic a instalační krabice, provedení antivandal</t>
  </si>
  <si>
    <t>676491525</t>
  </si>
  <si>
    <t>R19</t>
  </si>
  <si>
    <t>Pevná sprchová hlavice s nastavitelným úhlem výtoku, pripojení ze zdi, provedení antivandal, použité materiály odolné proti korozi a vodnímu kameni</t>
  </si>
  <si>
    <t>931991411</t>
  </si>
  <si>
    <t>725862103</t>
  </si>
  <si>
    <t>Zápachové uzávěrky zařizovacích předmětů pro dřezy DN 40/50</t>
  </si>
  <si>
    <t>-1869938315</t>
  </si>
  <si>
    <t>998725112</t>
  </si>
  <si>
    <t>Přesun hmot pro zařizovací předměty stanovený z hmotnosti přesunovaného materiálu vodorovná dopravní vzdálenost do 50 m s omezením mechanizace v objektech výšky přes 6 do 12 m</t>
  </si>
  <si>
    <t>-587301689</t>
  </si>
  <si>
    <t>R21</t>
  </si>
  <si>
    <t>Dvířka 15/30</t>
  </si>
  <si>
    <t>-964641345</t>
  </si>
  <si>
    <t>726</t>
  </si>
  <si>
    <t>Zdravotechnika - předstěnové instalace</t>
  </si>
  <si>
    <t>726111031</t>
  </si>
  <si>
    <t>Předstěnové instalační systémy pro zazdění do masivních zděných konstrukcí pro závěsné klozety ovládání zepředu, stavební výška 1080 mm</t>
  </si>
  <si>
    <t>-1225812514</t>
  </si>
  <si>
    <t>998726122</t>
  </si>
  <si>
    <t>Přesun hmot pro instalační prefabrikáty stanovený z hmotnosti přesunovaného materiálu vodorovná dopravní vzdálenost do 50 m s omezením mechanizace v objektech výšky přes 6 m do 12 m</t>
  </si>
  <si>
    <t>-526232383</t>
  </si>
  <si>
    <t>Instalační předstěna pro montáž výlevky do masivní zděné kce</t>
  </si>
  <si>
    <t>-716947733</t>
  </si>
  <si>
    <t>R16</t>
  </si>
  <si>
    <t>Montážní rám s nádržkou pro výlevku s odpadem DN90/110 a baterii</t>
  </si>
  <si>
    <t>113985028</t>
  </si>
  <si>
    <t>727</t>
  </si>
  <si>
    <t>Zdravotechnika - požární ochrana</t>
  </si>
  <si>
    <t>727223103</t>
  </si>
  <si>
    <t>Protipožární ochranné manžety plastového potrubí prostup stropem tloušťky 150 mm požární odolnost EI 90 D 75</t>
  </si>
  <si>
    <t>-1478841134</t>
  </si>
  <si>
    <t>727223105</t>
  </si>
  <si>
    <t>Protipožární ochranné manžety plastového potrubí prostup stropem tloušťky 150 mm požární odolnost EI 90 D 110</t>
  </si>
  <si>
    <t>-257943138</t>
  </si>
  <si>
    <t>783614551</t>
  </si>
  <si>
    <t>Základní nátěr armatur a kovových potrubí jednonásobný potrubí do DN 50 mm syntetický</t>
  </si>
  <si>
    <t>648536545</t>
  </si>
  <si>
    <t>783627613</t>
  </si>
  <si>
    <t>Krycí nátěr (email) armatur a kovových potrubí potrubí do DN 50 mm dvojnásobný silikonový tepelně odolný</t>
  </si>
  <si>
    <t>1939338002</t>
  </si>
  <si>
    <t>-1672484821</t>
  </si>
  <si>
    <t>1814054443</t>
  </si>
  <si>
    <t>1632693272</t>
  </si>
  <si>
    <t>SO-03.5 - VZT</t>
  </si>
  <si>
    <t xml:space="preserve">    751 - Vzduchotechnika</t>
  </si>
  <si>
    <t>751</t>
  </si>
  <si>
    <t>Vzduchotechnika</t>
  </si>
  <si>
    <t>751031111</t>
  </si>
  <si>
    <t>Vzduchotechnika dle special.</t>
  </si>
  <si>
    <t>1527772930</t>
  </si>
  <si>
    <t>481237505</t>
  </si>
  <si>
    <t>-744064679</t>
  </si>
  <si>
    <t>-773325075</t>
  </si>
  <si>
    <t>SO-03.6 - Vytápění</t>
  </si>
  <si>
    <t xml:space="preserve">    731 - Ústřední vytápění </t>
  </si>
  <si>
    <t>731</t>
  </si>
  <si>
    <t xml:space="preserve">Ústřední vytápění </t>
  </si>
  <si>
    <t>731031111</t>
  </si>
  <si>
    <t>Vytápění dle special.</t>
  </si>
  <si>
    <t>-1201618818</t>
  </si>
  <si>
    <t>-1207669153</t>
  </si>
  <si>
    <t>1255144312</t>
  </si>
  <si>
    <t>-1577548312</t>
  </si>
  <si>
    <t>SO-03.7 - Elektroinstalace</t>
  </si>
  <si>
    <t>741031112</t>
  </si>
  <si>
    <t>Elektroinstalace dle special.</t>
  </si>
  <si>
    <t>-672198128</t>
  </si>
  <si>
    <t>-2144161920</t>
  </si>
  <si>
    <t>-1448668892</t>
  </si>
  <si>
    <t>-871288239</t>
  </si>
  <si>
    <t>SO-03.8 - Gastro</t>
  </si>
  <si>
    <t xml:space="preserve">    791 - Zařízení kuchyní</t>
  </si>
  <si>
    <t>791</t>
  </si>
  <si>
    <t>Zařízení kuchyní</t>
  </si>
  <si>
    <t>791031111</t>
  </si>
  <si>
    <t>Gastro dle special.</t>
  </si>
  <si>
    <t>2111047377</t>
  </si>
  <si>
    <t>-1224330027</t>
  </si>
  <si>
    <t>-1734892443</t>
  </si>
  <si>
    <t>-921600144</t>
  </si>
  <si>
    <t>SO-03.9 - MaR</t>
  </si>
  <si>
    <t xml:space="preserve">    749 - Měření a regulace</t>
  </si>
  <si>
    <t>749</t>
  </si>
  <si>
    <t>Měření a regulace</t>
  </si>
  <si>
    <t>749031111</t>
  </si>
  <si>
    <t>MaR dle special.</t>
  </si>
  <si>
    <t>-430058271</t>
  </si>
  <si>
    <t>7789528</t>
  </si>
  <si>
    <t>1522551667</t>
  </si>
  <si>
    <t>790355530</t>
  </si>
  <si>
    <t>SO-04 - Zpevněné areálové plochy a oplocení</t>
  </si>
  <si>
    <t xml:space="preserve">    792 - Mobiliář</t>
  </si>
  <si>
    <t>122251103</t>
  </si>
  <si>
    <t>Odkopávky a prokopávky nezapažené v hornině třídy těžitelnosti I skupiny 3 objem do 100 m3 strojně</t>
  </si>
  <si>
    <t>-342733501</t>
  </si>
  <si>
    <t>"S4.1" 578,20*0,17</t>
  </si>
  <si>
    <t>132251102</t>
  </si>
  <si>
    <t>Hloubení rýh nezapažených š do 800 mm v hornině třídy těžitelnosti I skupiny 3 objem do 50 m3 strojně</t>
  </si>
  <si>
    <t>-1287625507</t>
  </si>
  <si>
    <t>"pod obrubníky betonové" 0,30*0,30*(424,44+93,63)</t>
  </si>
  <si>
    <t>"pod schody" 1,50*0,35*0,30</t>
  </si>
  <si>
    <t>133212811</t>
  </si>
  <si>
    <t>Hloubení nezapažených šachet v hornině třídy těžitelnosti I skupiny 3 plocha výkopu do 4 m2 ručně</t>
  </si>
  <si>
    <t>-42739892</t>
  </si>
  <si>
    <t>3,14*0,15*0,15*0,76*4</t>
  </si>
  <si>
    <t>3,14*0,15*0,15*0,80*62</t>
  </si>
  <si>
    <t>3,14*0,25*0,25*0,80*8</t>
  </si>
  <si>
    <t>1403515499</t>
  </si>
  <si>
    <t>"výkopy" 46,784+4,975+98,294</t>
  </si>
  <si>
    <t>1211302055</t>
  </si>
  <si>
    <t>150,053*10</t>
  </si>
  <si>
    <t>-318555922</t>
  </si>
  <si>
    <t>150,053*1,8</t>
  </si>
  <si>
    <t>-374268613</t>
  </si>
  <si>
    <t>-704174022</t>
  </si>
  <si>
    <t>"S4.1" 578,20</t>
  </si>
  <si>
    <t>"S4.2" 336,0</t>
  </si>
  <si>
    <t>"S4.3" 211,10</t>
  </si>
  <si>
    <t>183106612</t>
  </si>
  <si>
    <t>Ochrana stromu protikořenovou clonou v rovině nebo na svahu do 1:5 hl přes 500 do 700 mm</t>
  </si>
  <si>
    <t>-970709823</t>
  </si>
  <si>
    <t>3,15+66+1,05+39,0+38,50+69,0</t>
  </si>
  <si>
    <t>69311086</t>
  </si>
  <si>
    <t>geotextilie netkaná separační, ochranná, filtrační, drenážní PP 1000g/m2</t>
  </si>
  <si>
    <t>-629889705</t>
  </si>
  <si>
    <t>216,70*0,70</t>
  </si>
  <si>
    <t>151,69*1,2 'Přepočtené koeficientem množství</t>
  </si>
  <si>
    <t>274313711</t>
  </si>
  <si>
    <t>Základové pasy z betonu tř. C 20/25</t>
  </si>
  <si>
    <t>1686098569</t>
  </si>
  <si>
    <t>"schody" 1,50*0,35*0,30</t>
  </si>
  <si>
    <t>595594320</t>
  </si>
  <si>
    <t>3,14*0,15*0,15*0,60*62</t>
  </si>
  <si>
    <t>3,14*0,25*0,25*0,60*8</t>
  </si>
  <si>
    <t>3,785*1,03 'Přepočtené koeficientem množství</t>
  </si>
  <si>
    <t>339921132</t>
  </si>
  <si>
    <t>Osazování betonových palisád do betonového základu v řadě výšky prvku přes 0,5 do 1 m</t>
  </si>
  <si>
    <t>178590197</t>
  </si>
  <si>
    <t>1,20*2</t>
  </si>
  <si>
    <t>592284R</t>
  </si>
  <si>
    <t>palisáda tyčová  betonová 105x300mm v 600mm přírodní</t>
  </si>
  <si>
    <t>-857943196</t>
  </si>
  <si>
    <t>8*1,01 'Přepočtené koeficientem množství</t>
  </si>
  <si>
    <t>348171146</t>
  </si>
  <si>
    <t>Montáž panelového svařovaného oplocení v přes 1,5 do 2,0 m</t>
  </si>
  <si>
    <t>1207717264</t>
  </si>
  <si>
    <t>124,30+37,30</t>
  </si>
  <si>
    <t>55342412</t>
  </si>
  <si>
    <t>plotový panel svařovaný v 1,5-2,0m š do 2,5m průměru drátu 5mm oka 55x200mm s horizontálním prolisem povrchová úprava PZ komaxit</t>
  </si>
  <si>
    <t>-377833074</t>
  </si>
  <si>
    <t>161,6*0,4 'Přepočtené koeficientem množství</t>
  </si>
  <si>
    <t>434121425</t>
  </si>
  <si>
    <t>Osazení ŽB schodišťových stupňů broušených nebo leštěných do beton lože</t>
  </si>
  <si>
    <t>-848789918</t>
  </si>
  <si>
    <t>"S4.5" 1,50*4</t>
  </si>
  <si>
    <t>593737R</t>
  </si>
  <si>
    <t>stupeň schodišťový nosný hladký vel.350x150mm</t>
  </si>
  <si>
    <t>-891940770</t>
  </si>
  <si>
    <t>6*1,01 'Přepočtené koeficientem množství</t>
  </si>
  <si>
    <t>-1502843787</t>
  </si>
  <si>
    <t>564720101</t>
  </si>
  <si>
    <t>Podklad z kameniva hrubého drceného vel. 16-32 mm plochy do 100 m2 tl 80 mm</t>
  </si>
  <si>
    <t>-699500655</t>
  </si>
  <si>
    <t>"S5.6" 62,10</t>
  </si>
  <si>
    <t>564760101</t>
  </si>
  <si>
    <t>Podklad nebo kryt z kameniva hrubého drceného vel. 16-32 mm plochy do 100 m2 tl 200 mm</t>
  </si>
  <si>
    <t>1685444021</t>
  </si>
  <si>
    <t>1,50*2,0</t>
  </si>
  <si>
    <t>564831111R</t>
  </si>
  <si>
    <t>Podklad ze štěrkodrtě ŠD fr.0-32 plochy přes 100 m2 tl 100 mm</t>
  </si>
  <si>
    <t>327594991</t>
  </si>
  <si>
    <t>564851015</t>
  </si>
  <si>
    <t>Podklad ze štěrkodrtě ŠD fr. 11-22plochy do 100 m2 tl 185 mm</t>
  </si>
  <si>
    <t>-2001282366</t>
  </si>
  <si>
    <t>564851111</t>
  </si>
  <si>
    <t>Podklad ze štěrkodrtě ŠDa fr. 0-32 plochy přes 100 m2 tl 150 mm</t>
  </si>
  <si>
    <t>-530093704</t>
  </si>
  <si>
    <t>564861015</t>
  </si>
  <si>
    <t>Podklad ze štěrkodrtě ŠD fr.0-63 plochy do 100 m2 tl 240 mm</t>
  </si>
  <si>
    <t>425593612</t>
  </si>
  <si>
    <t>564861115</t>
  </si>
  <si>
    <t>Podklad ze štěrkodrtě ŠDb fr. 0-32 plochy přes 100 m2 tl 240 mm</t>
  </si>
  <si>
    <t>-1991038408</t>
  </si>
  <si>
    <t>596212355</t>
  </si>
  <si>
    <t>Kladení zámkové dlažby pozemních komunikací strojně tl 80 mm pl přes 300 m2</t>
  </si>
  <si>
    <t>479895909</t>
  </si>
  <si>
    <t>59245020</t>
  </si>
  <si>
    <t>dlažba tvar obdélník betonová 200x100x80mm přírodní</t>
  </si>
  <si>
    <t>-1201499730</t>
  </si>
  <si>
    <t>578,20</t>
  </si>
  <si>
    <t>578,2*1,01 'Přepočtené koeficientem množství</t>
  </si>
  <si>
    <t>596412210</t>
  </si>
  <si>
    <t>Kladení dlažby z vegetačních tvárnic pozemních komunikací tl 80 mm pl do 50 m2</t>
  </si>
  <si>
    <t>1655237443</t>
  </si>
  <si>
    <t>"S4.3" 145,90+15,25+15,25+34,70</t>
  </si>
  <si>
    <t>59246016</t>
  </si>
  <si>
    <t>dlažba plošná betonová vegetační 600x400x80mm</t>
  </si>
  <si>
    <t>106171057</t>
  </si>
  <si>
    <t>211,1*1,03 'Přepočtené koeficientem množství</t>
  </si>
  <si>
    <t>1736119789</t>
  </si>
  <si>
    <t>"S4.2" 281,50+113,90+100,70+9,90-170,0</t>
  </si>
  <si>
    <t>-104827770</t>
  </si>
  <si>
    <t>336*1,03 'Přepočtené koeficientem množství</t>
  </si>
  <si>
    <t>596911111R</t>
  </si>
  <si>
    <t>Kladení šlapáků v rovině a svahu do 1:5 do kladecí vrstvy tl 30mm</t>
  </si>
  <si>
    <t>1389105088</t>
  </si>
  <si>
    <t>"S4.4" 0,60*0,30*24</t>
  </si>
  <si>
    <t>59246101R</t>
  </si>
  <si>
    <t>dlažba velkoformátová betonová 600x300mm tl 30mm přírodní</t>
  </si>
  <si>
    <t>158663364</t>
  </si>
  <si>
    <t>4,32*1,02 'Přepočtené koeficientem množství</t>
  </si>
  <si>
    <t>915211111R1</t>
  </si>
  <si>
    <t>D+M sportovní grafika,  šířka lajny 50 mm, komplet provedení dle tab PSV</t>
  </si>
  <si>
    <t>746319246</t>
  </si>
  <si>
    <t>"X04 kruhy" 3,14*0,70*19</t>
  </si>
  <si>
    <t>"X03 žebřík" 21,60*2</t>
  </si>
  <si>
    <t>"X05 čáry" 3,10*38+47,0</t>
  </si>
  <si>
    <t>916131213</t>
  </si>
  <si>
    <t>Osazení silničního obrubníku betonového stojatého s boční opěrou do lože z betonu prostého</t>
  </si>
  <si>
    <t>-154451768</t>
  </si>
  <si>
    <t>8,725+4,89+5,0+6,79+25,175</t>
  </si>
  <si>
    <t>5,0*6+6,95+3,05+3,05</t>
  </si>
  <si>
    <t>59217031</t>
  </si>
  <si>
    <t>obrubník betonový silniční 1000x150x250mm</t>
  </si>
  <si>
    <t>-1039682043</t>
  </si>
  <si>
    <t>93,63*1,02 'Přepočtené koeficientem množství</t>
  </si>
  <si>
    <t>916231213</t>
  </si>
  <si>
    <t>Osazení chodníkového obrubníku betonového stojatého s boční opěrou do lože z betonu prostého</t>
  </si>
  <si>
    <t>322839134</t>
  </si>
  <si>
    <t>3,30+3,0+3,30+3,03+6,625+1,465+4,38+8,89+1,80+6,02+3,14+14,355+1,57+7,0+6,64+18,01+1,57+7,02+24,0+2,355+18,255+4,87</t>
  </si>
  <si>
    <t>21,065+8,60+10,035+16,67+70,36+39,080+38,98+69,055</t>
  </si>
  <si>
    <t>59217016</t>
  </si>
  <si>
    <t>obrubník betonový chodníkový 1000x80x250mm</t>
  </si>
  <si>
    <t>-472898530</t>
  </si>
  <si>
    <t>424,44*1,02 'Přepočtené koeficientem množství</t>
  </si>
  <si>
    <t>-1639599706</t>
  </si>
  <si>
    <t>998223011</t>
  </si>
  <si>
    <t>Přesun hmot pro pozemní komunikace s krytem dlážděným</t>
  </si>
  <si>
    <t>1403549674</t>
  </si>
  <si>
    <t>7670101</t>
  </si>
  <si>
    <t>D+M vjezdová brána 2x1550x1780mm, vč.kování a výplně, žár.pozink + prášk.barva</t>
  </si>
  <si>
    <t>-1408308113</t>
  </si>
  <si>
    <t>7670102</t>
  </si>
  <si>
    <t>D+M vstupní branka 2x1050x1780mm, vč.kování a výplně, žár.pozink + prášk.barva</t>
  </si>
  <si>
    <t>-246062573</t>
  </si>
  <si>
    <t>7670103</t>
  </si>
  <si>
    <t>D+M vstupní branka 1090x1780mm, vč.kování a výplně, žár.pozink + prášk.barva</t>
  </si>
  <si>
    <t>-376517710</t>
  </si>
  <si>
    <t>7670104</t>
  </si>
  <si>
    <t>D+M ocelové zábradlí venkovního schodiště, žár.pozink + prášk.barva, vč.kotvení, komplet.provedení dle tab PSV, ozn.X01</t>
  </si>
  <si>
    <t>-405004900</t>
  </si>
  <si>
    <t>D+M sloupku oplocení z Jeklů 60/40/1,5mm, délka 2200mm, žár.pozink+ prášk.barva</t>
  </si>
  <si>
    <t>1005169199</t>
  </si>
  <si>
    <t>613174918</t>
  </si>
  <si>
    <t>-898827963</t>
  </si>
  <si>
    <t>Mobiliář</t>
  </si>
  <si>
    <t>792051</t>
  </si>
  <si>
    <t>D+M dvouúrovňové lavice, vč.základů, komplet dle tab PSV, ozn.X02</t>
  </si>
  <si>
    <t>1627486915</t>
  </si>
  <si>
    <t>792052</t>
  </si>
  <si>
    <t>D+M přístřešek pro odpadové kontejnery bez stříšky, vel. 3300x1600x1500mm, vč.kotvení, komplet dle tab PSV, ozn.X06</t>
  </si>
  <si>
    <t>1510351074</t>
  </si>
  <si>
    <t>-1894924134</t>
  </si>
  <si>
    <t>664335961</t>
  </si>
  <si>
    <t>-166550275</t>
  </si>
  <si>
    <t>1854283860</t>
  </si>
  <si>
    <t>SO-05 - Komunikace a parkoviště</t>
  </si>
  <si>
    <t>113106187</t>
  </si>
  <si>
    <t>Rozebrání dlažeb vozovek a ploch s přemístěním hmot na skládku na vzdálenost do 3 m nebo s naložením na dopravní prostředek, s jakoukoliv výplní spár strojně plochy jednotlivě do 50 m2 ze zámkové dlažby s ložem z kameniva</t>
  </si>
  <si>
    <t>723813068</t>
  </si>
  <si>
    <t>stávající varovný pás</t>
  </si>
  <si>
    <t>2,20</t>
  </si>
  <si>
    <t>113107312</t>
  </si>
  <si>
    <t>Odstranění podkladů nebo krytů strojně plochy jednotlivě do 50 m2 s přemístěním hmot na skládku na vzdálenost do 3 m nebo s naložením na dopravní prostředek z kameniva těženého, o tl. vrstvy přes 100 do 200 mm</t>
  </si>
  <si>
    <t>633098982</t>
  </si>
  <si>
    <t>pod stávajícím chodníkem</t>
  </si>
  <si>
    <t>10,52</t>
  </si>
  <si>
    <t>113107324</t>
  </si>
  <si>
    <t>Odstranění podkladů nebo krytů strojně plochy jednotlivě do 50 m2 s přemístěním hmot na skládku na vzdálenost do 3 m nebo s naložením na dopravní prostředek z kameniva hrubého drceného, o tl. vrstvy přes 300 do 400 mm</t>
  </si>
  <si>
    <t>1582347120</t>
  </si>
  <si>
    <t>ul. Skokanská</t>
  </si>
  <si>
    <t>43,53</t>
  </si>
  <si>
    <t>113107341</t>
  </si>
  <si>
    <t>Odstranění podkladů nebo krytů strojně plochy jednotlivě do 50 m2 s přemístěním hmot na skládku na vzdálenost do 3 m nebo s naložením na dopravní prostředek živičných, o tl. vrstvy do 50 mm</t>
  </si>
  <si>
    <t>-1457224949</t>
  </si>
  <si>
    <t>asfaltový chodník</t>
  </si>
  <si>
    <t>113107343</t>
  </si>
  <si>
    <t>Odstranění podkladů nebo krytů strojně plochy jednotlivě do 50 m2 s přemístěním hmot na skládku na vzdálenost do 3 m nebo s naložením na dopravní prostředek živičných, o tl. vrstvy přes 100 do 150 mm</t>
  </si>
  <si>
    <t>572817340</t>
  </si>
  <si>
    <t>komunikace v ul. Skokanská</t>
  </si>
  <si>
    <t>113154513</t>
  </si>
  <si>
    <t>Frézování živičného podkladu nebo krytu s naložením hmot na dopravní prostředek plochy do 500 m2 pruhu šířky do 0,5 m, tloušťky vrstvy 50 mm</t>
  </si>
  <si>
    <t>1367975517</t>
  </si>
  <si>
    <t>29,07</t>
  </si>
  <si>
    <t>Vytrhání obrub s vybouráním lože, s přemístěním hmot na skládku na vzdálenost do 3 m nebo s naložením na dopravní prostředek z krajníků nebo obrubníků stojatých</t>
  </si>
  <si>
    <t>-1615101387</t>
  </si>
  <si>
    <t>stávající žulové obrubníky</t>
  </si>
  <si>
    <t>10,92+29,60+3,50</t>
  </si>
  <si>
    <t>121151113</t>
  </si>
  <si>
    <t>Sejmutí ornice strojně při souvislé ploše přes 100 do 500 m2, tl. vrstvy do 200 mm</t>
  </si>
  <si>
    <t>784315652</t>
  </si>
  <si>
    <t>tl. 100 mm</t>
  </si>
  <si>
    <t>245,42</t>
  </si>
  <si>
    <t>122151104</t>
  </si>
  <si>
    <t>Odkopávky a prokopávky nezapažené strojně v hornině třídy těžitelnosti I skupiny 1 a 2 přes 100 do 500 m3</t>
  </si>
  <si>
    <t>-92475114</t>
  </si>
  <si>
    <t>130,91+7,78</t>
  </si>
  <si>
    <t>162351104</t>
  </si>
  <si>
    <t>Vodorovné přemístění výkopku nebo sypaniny po suchu na obvyklém dopravním prostředku, bez naložení výkopku, avšak se složením bez rozhrnutí z horniny třídy těžitelnosti I skupiny 1 až 3 na vzdálenost přes 500 do 1 000 m</t>
  </si>
  <si>
    <t>947001527</t>
  </si>
  <si>
    <t>138,69-8,29</t>
  </si>
  <si>
    <t>-1460118507</t>
  </si>
  <si>
    <t>130,40*19</t>
  </si>
  <si>
    <t>171152101</t>
  </si>
  <si>
    <t>Uložení sypaniny do zhutněných násypů pro silnice, dálnice a letiště s rozprostřením sypaniny ve vrstvách, s hrubým urovnáním a uzavřením povrchu násypu z hornin soudržných</t>
  </si>
  <si>
    <t>952159181</t>
  </si>
  <si>
    <t>8,29</t>
  </si>
  <si>
    <t>181152302</t>
  </si>
  <si>
    <t>Úprava pláně na stavbách silnic a dálnic strojně v zářezech mimo skalních se zhutněním</t>
  </si>
  <si>
    <t>-121894054</t>
  </si>
  <si>
    <t>181351003</t>
  </si>
  <si>
    <t>Rozprostření a urovnání ornice v rovině nebo ve svahu sklonu do 1:5 strojně při souvislé ploše do 100 m2, tl. vrstvy do 200 mm</t>
  </si>
  <si>
    <t>1290862307</t>
  </si>
  <si>
    <t>31,84</t>
  </si>
  <si>
    <t>181411131</t>
  </si>
  <si>
    <t>Založení trávníku na půdě předem připravené plochy do 1000 m2 výsevem včetně utažení parkového v rovině nebo na svahu do 1:5</t>
  </si>
  <si>
    <t>-1687961852</t>
  </si>
  <si>
    <t>00572410</t>
  </si>
  <si>
    <t>osivo směs travní parková</t>
  </si>
  <si>
    <t>1960823289</t>
  </si>
  <si>
    <t>31,84*0,035</t>
  </si>
  <si>
    <t>890311851</t>
  </si>
  <si>
    <t>Bourání šachet a jímek strojně velikosti obestavěného prostoru do 1,5 m3 ze železobetonu</t>
  </si>
  <si>
    <t>1916831546</t>
  </si>
  <si>
    <t>odstranění uliční vpusti</t>
  </si>
  <si>
    <t>0,45</t>
  </si>
  <si>
    <t>919735111</t>
  </si>
  <si>
    <t>Řezání stávajícího živičného krytu nebo podkladu hloubky do 50 mm</t>
  </si>
  <si>
    <t>-2038187874</t>
  </si>
  <si>
    <t>54,47</t>
  </si>
  <si>
    <t>938909331</t>
  </si>
  <si>
    <t>Čištění vozovek metením bláta, prachu nebo hlinitého nánosu s odklizením na hromady na vzdálenost do 20 m nebo naložením na dopravní prostředek ručně povrchu podkladu nebo krytu betonového nebo živičného</t>
  </si>
  <si>
    <t>2130594519</t>
  </si>
  <si>
    <t>966006132</t>
  </si>
  <si>
    <t>Odstranění dopravních nebo orientačních značek se sloupkem s uložením hmot na vzdálenost do 20 m nebo s naložením na dopravní prostředek, se zásypem jam a jeho zhutněním s betonovou patkou</t>
  </si>
  <si>
    <t>1479961203</t>
  </si>
  <si>
    <t>997006512</t>
  </si>
  <si>
    <t>Vodorovná doprava suti na skládku s naložením na dopravní prostředek a složením přes 100 m do 1 km</t>
  </si>
  <si>
    <t>1602241838</t>
  </si>
  <si>
    <t>0,649+3,156+25,247+1,031+13,755+3,343+9,024+0,864+0,581</t>
  </si>
  <si>
    <t>997006519</t>
  </si>
  <si>
    <t>Vodorovná doprava suti na skládku Příplatek k ceně -6512 za každý další i započatý 1 km</t>
  </si>
  <si>
    <t>1692249663</t>
  </si>
  <si>
    <t>57,65*19</t>
  </si>
  <si>
    <t>997221625</t>
  </si>
  <si>
    <t>Poplatek za uložení stavebního odpadu na skládce (skládkovné) z armovaného betonu zatříděného do Katalogu odpadů pod kódem 17 01 01</t>
  </si>
  <si>
    <t>1640829980</t>
  </si>
  <si>
    <t>0,864</t>
  </si>
  <si>
    <t>997221645</t>
  </si>
  <si>
    <t>Poplatek za uložení stavebního odpadu na skládce (skládkovné) asfaltového bez obsahu dehtu zatříděného do Katalogu odpadů pod kódem 17 03 02</t>
  </si>
  <si>
    <t>-1445955171</t>
  </si>
  <si>
    <t>1,031+13,755</t>
  </si>
  <si>
    <t>997221861</t>
  </si>
  <si>
    <t>Poplatek za uložení stavebního odpadu na recyklační skládce (skládkovné) z prostého betonu zatříděného do Katalogu odpadů pod kódem 17 01 01</t>
  </si>
  <si>
    <t>-380872491</t>
  </si>
  <si>
    <t>0,649</t>
  </si>
  <si>
    <t>997221873</t>
  </si>
  <si>
    <t>-1560834309</t>
  </si>
  <si>
    <t>25,247+3,156</t>
  </si>
  <si>
    <t>130,40*1,8</t>
  </si>
  <si>
    <t>132112131</t>
  </si>
  <si>
    <t>Hloubení nezapažených rýh šířky do 800 mm ručně s urovnáním dna do předepsaného profilu a spádu v hornině třídy těžitelnosti I skupiny 1 a 2 soudržných</t>
  </si>
  <si>
    <t>-502942654</t>
  </si>
  <si>
    <t>0,8*0,8*1</t>
  </si>
  <si>
    <t>Zásyp sypaninou z jakékoliv horniny ručně s uložením výkopku ve vrstvách se zhutněním jam, šachet, rýh nebo kolem objektů v těchto vykopávkách</t>
  </si>
  <si>
    <t>-494635423</t>
  </si>
  <si>
    <t>(0,8-0,35)*0,45*1</t>
  </si>
  <si>
    <t>Základy z betonu prostého patky a bloky z betonu kamenem neprokládaného tř. C 20/25</t>
  </si>
  <si>
    <t>-481363930</t>
  </si>
  <si>
    <t>59373003.R</t>
  </si>
  <si>
    <t>stupeň schodišťový z vibrolisovaného betonu š 330 v 160 dl 1000mm</t>
  </si>
  <si>
    <t>-1377092945</t>
  </si>
  <si>
    <t>451457777</t>
  </si>
  <si>
    <t>Podklad nebo lože pod dlažbu (přídlažbu) v ploše vodorovné nebo ve sklonu do 1:5, tloušťky od 30 do 50 mm z cementové malty</t>
  </si>
  <si>
    <t>424528156</t>
  </si>
  <si>
    <t>0,3*4</t>
  </si>
  <si>
    <t>Podklad ze štěrkodrti ŠD s rozprostřením a zhutněním plochy jednotlivě do 100 m2, po zhutnění tl. 190 mm</t>
  </si>
  <si>
    <t>-1838938263</t>
  </si>
  <si>
    <t>frakce 11-22</t>
  </si>
  <si>
    <t>564861011</t>
  </si>
  <si>
    <t>Podklad ze štěrkodrti ŠD s rozprostřením a zhutněním plochy jednotlivě do 100 m2, po zhutnění tl. 200 mm</t>
  </si>
  <si>
    <t>1044194993</t>
  </si>
  <si>
    <t>frakce 16-32</t>
  </si>
  <si>
    <t>911121111</t>
  </si>
  <si>
    <t>Montáž zábradlí ocelového přichyceného vruty do betonového podkladu</t>
  </si>
  <si>
    <t>1253805513</t>
  </si>
  <si>
    <t>včetně zábradlí ocelového výšky 1,1 m, betonového základu průměr 300 mm, hl. 700 mm</t>
  </si>
  <si>
    <t>z betonu C20/25</t>
  </si>
  <si>
    <t>1,5</t>
  </si>
  <si>
    <t>339921112</t>
  </si>
  <si>
    <t>Osazování palisád betonových jednotlivých se zabetonováním výšky palisády přes 500 do 1000 mm</t>
  </si>
  <si>
    <t>-1552432645</t>
  </si>
  <si>
    <t>59229007.R</t>
  </si>
  <si>
    <t>palisáda hranatá betonová 160x160mm v 600mm přírodní</t>
  </si>
  <si>
    <t>1406710372</t>
  </si>
  <si>
    <t>339921113</t>
  </si>
  <si>
    <t>Osazování palisád betonových jednotlivých se zabetonováním výšky palisády přes 1000 do 1500 mm</t>
  </si>
  <si>
    <t>1699232619</t>
  </si>
  <si>
    <t>59229014</t>
  </si>
  <si>
    <t>palisáda hranatá betonová 180x120mm v 800mm barevná</t>
  </si>
  <si>
    <t>-43048467</t>
  </si>
  <si>
    <t>Podklad ze štěrkodrti ŠD s rozprostřením a zhutněním plochy přes 100 m2, po zhutnění tl. 150 mm</t>
  </si>
  <si>
    <t>811976888</t>
  </si>
  <si>
    <t>chodník</t>
  </si>
  <si>
    <t>81*1,05</t>
  </si>
  <si>
    <t>zpomalovací práh</t>
  </si>
  <si>
    <t>45,67*1,05</t>
  </si>
  <si>
    <t>564861111</t>
  </si>
  <si>
    <t>Podklad ze štěrkodrti ŠD s rozprostřením a zhutněním plochy přes 100 m2, po zhutnění tl. 200 mm</t>
  </si>
  <si>
    <t>2034949512</t>
  </si>
  <si>
    <t>parkovací stání</t>
  </si>
  <si>
    <t>123,62*1,05</t>
  </si>
  <si>
    <t>565166012</t>
  </si>
  <si>
    <t>Asfaltový beton vrstva podkladní ACP 22 z nemodifikovaného asfaltu s rozprostřením a zhutněním ACP 22 + v pruhu šířky přes 1,5 do 3 m, po zhutnění tl. 90 mm</t>
  </si>
  <si>
    <t>120307044</t>
  </si>
  <si>
    <t>58380374</t>
  </si>
  <si>
    <t>obrubník kamenný žulový přímý 1000x120x250mm</t>
  </si>
  <si>
    <t>2012424385</t>
  </si>
  <si>
    <t>13,35*1,03</t>
  </si>
  <si>
    <t>58380005</t>
  </si>
  <si>
    <t>obrubník kamenný žulový přímý 1000x200x250mm</t>
  </si>
  <si>
    <t>-1900287913</t>
  </si>
  <si>
    <t>14,37*1,03</t>
  </si>
  <si>
    <t>58380416</t>
  </si>
  <si>
    <t>obrubník kamenný žulový obloukový R 0,5-1m 200x250mm</t>
  </si>
  <si>
    <t>-766137656</t>
  </si>
  <si>
    <t>4,012*1,03</t>
  </si>
  <si>
    <t>573191111</t>
  </si>
  <si>
    <t>Postřik infiltrační kationaktivní emulzí v množství 1,00 kg/m2</t>
  </si>
  <si>
    <t>2121084754</t>
  </si>
  <si>
    <t>0,70 kg/m2</t>
  </si>
  <si>
    <t>45,67</t>
  </si>
  <si>
    <t>573211107</t>
  </si>
  <si>
    <t>Postřik spojovací PS bez posypu kamenivem z asfaltu silničního, v množství 0,30 kg/m2</t>
  </si>
  <si>
    <t>131873678</t>
  </si>
  <si>
    <t>45,67+32,56</t>
  </si>
  <si>
    <t>577134111</t>
  </si>
  <si>
    <t>Asfaltový beton vrstva obrusná ACO 11 z nemodifikovaného asfaltu s rozprostřením a se zhutněním ACO 11+ v pruhu šířky přes 1,5 do 3 m, po zhutnění tl. 40 mm</t>
  </si>
  <si>
    <t>-2094928243</t>
  </si>
  <si>
    <t>577144111</t>
  </si>
  <si>
    <t>Asfaltový beton vrstva obrusná ACO 11 (ABS) s rozprostřením a se zhutněním z nemodifikovaného asfaltu v pruhu šířky do 3 m tř. I (ACO 11+), po zhutnění tl. 50 mm</t>
  </si>
  <si>
    <t>-94063075</t>
  </si>
  <si>
    <t>32,56</t>
  </si>
  <si>
    <t>dlažba skladebná betonová 200x100mm tl 60mm přírodní</t>
  </si>
  <si>
    <t>-2016601290</t>
  </si>
  <si>
    <t>(73,34+4,3)*1,03</t>
  </si>
  <si>
    <t>59245006</t>
  </si>
  <si>
    <t>dlažba tvar obdélník betonová pro nevidomé 200x100x60mm barevná</t>
  </si>
  <si>
    <t>-637068702</t>
  </si>
  <si>
    <t>7,65*1,03</t>
  </si>
  <si>
    <t>596211111</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</si>
  <si>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t>
  </si>
  <si>
    <t>1349101170</t>
  </si>
  <si>
    <t>81+4,3</t>
  </si>
  <si>
    <t>596212210</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</si>
  <si>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t>
  </si>
  <si>
    <t>-931073438</t>
  </si>
  <si>
    <t>18,83</t>
  </si>
  <si>
    <t>dlažba skladebná betonová 200x100mm tl 80mm přírodní</t>
  </si>
  <si>
    <t>1750500165</t>
  </si>
  <si>
    <t>18,83*1,03</t>
  </si>
  <si>
    <t>přídlažba</t>
  </si>
  <si>
    <t>0,27*1,03</t>
  </si>
  <si>
    <t>59245035</t>
  </si>
  <si>
    <t>dlažba plošná vegetační betonová 200x200mm tl 80mm přírodní</t>
  </si>
  <si>
    <t>-936015575</t>
  </si>
  <si>
    <t>104,23*1,03</t>
  </si>
  <si>
    <t>59245036</t>
  </si>
  <si>
    <t>dlažba plošná vegetační betonová 200x200mm tl 80mm barevná</t>
  </si>
  <si>
    <t>-1101738462</t>
  </si>
  <si>
    <t>barva bílá</t>
  </si>
  <si>
    <t>35*0,2</t>
  </si>
  <si>
    <t>596412114</t>
  </si>
  <si>
    <t>Kladení dlažby z betonových vegetačních dlaždic pozemních komunikací s ložem z kameniva těženého nebo drceného tl. do 50 mm, s vyplněním spár a vegetačních otvorů, s hutněním vibrováním velikosti dlaždic do 0,09 m2 tl. 80 mm, pro plochy přes 100 do 300 m2</t>
  </si>
  <si>
    <t>1683893326</t>
  </si>
  <si>
    <t>104,23</t>
  </si>
  <si>
    <t>914111111</t>
  </si>
  <si>
    <t>Montáž svislé dopravní značky základní velikosti do 1 m2 objímkami na sloupky nebo konzoly</t>
  </si>
  <si>
    <t>-625395360</t>
  </si>
  <si>
    <t>914511112</t>
  </si>
  <si>
    <t>Montáž sloupku dopravních značek délky do 3,5 m do hliníkové patky pro sloupek D 60 mm</t>
  </si>
  <si>
    <t>-675286495</t>
  </si>
  <si>
    <t>40445225</t>
  </si>
  <si>
    <t>sloupek pro dopravní značku Zn D 60mm v 3,5m</t>
  </si>
  <si>
    <t>647390286</t>
  </si>
  <si>
    <t>40445625</t>
  </si>
  <si>
    <t>informativní značky provozní IP8, IP9, IP11-IP13 500x700mm</t>
  </si>
  <si>
    <t>-1247865576</t>
  </si>
  <si>
    <t>40445621</t>
  </si>
  <si>
    <t>informativní značky provozní IP1-IP3, IP4b-IP7, IP10a, b 500x500mm</t>
  </si>
  <si>
    <t>14368914</t>
  </si>
  <si>
    <t>40445649</t>
  </si>
  <si>
    <t>dodatkové tabulky E3-E5, E8, E14-E16 500x150mm</t>
  </si>
  <si>
    <t>1132922150</t>
  </si>
  <si>
    <t>E8d</t>
  </si>
  <si>
    <t>40445620</t>
  </si>
  <si>
    <t>zákazové, příkazové dopravní značky B1-B34, C1-15 700mm</t>
  </si>
  <si>
    <t>467324666</t>
  </si>
  <si>
    <t>C4a</t>
  </si>
  <si>
    <t>40445609</t>
  </si>
  <si>
    <t>značky upravující přednost P1, P4 900mm</t>
  </si>
  <si>
    <t>10804209</t>
  </si>
  <si>
    <t>40445651</t>
  </si>
  <si>
    <t>informativní značky zónové IZ1, IZ2, IZ8, IZ9 1000x1000mm</t>
  </si>
  <si>
    <t>646844834</t>
  </si>
  <si>
    <t>40445647</t>
  </si>
  <si>
    <t>dodatkové tabulky E1, E2a,b , E6, E9, E10 E12c, E17 500x500mm</t>
  </si>
  <si>
    <t>-874481228</t>
  </si>
  <si>
    <t>E13</t>
  </si>
  <si>
    <t>915131111</t>
  </si>
  <si>
    <t>Vodorovné dopravní značení stříkané barvou přechody pro chodce, šipky, symboly bílé základní</t>
  </si>
  <si>
    <t>53504193</t>
  </si>
  <si>
    <t>V7a</t>
  </si>
  <si>
    <t>915621111</t>
  </si>
  <si>
    <t>Předznačení pro vodorovné značení stříkané barvou nebo prováděné z nátěrových hmot plošné šipky, symboly, nápisy</t>
  </si>
  <si>
    <t>1141647017</t>
  </si>
  <si>
    <t>916132112</t>
  </si>
  <si>
    <t>Osazení silniční obruby z betonové přídlažby (krajníků) s ložem tl. přes 50 do 100 mm, s vyplněním a zatřením spár cementovou maltou šířky do 250 mm bez boční opěry, do lože z betonu prostého</t>
  </si>
  <si>
    <t>-107940041</t>
  </si>
  <si>
    <t>Osazení chodníkového obrubníku betonového se zřízením lože, s vyplněním a zatřením spár cementovou maltou stojatého s boční opěrou z betonu prostého, do lože z betonu prostého</t>
  </si>
  <si>
    <t>1303938026</t>
  </si>
  <si>
    <t>32,97+5,86</t>
  </si>
  <si>
    <t>565225340</t>
  </si>
  <si>
    <t>32,97*1,03</t>
  </si>
  <si>
    <t>59217017</t>
  </si>
  <si>
    <t>obrubník betonový chodníkový 1000x100x250mm</t>
  </si>
  <si>
    <t>1487764506</t>
  </si>
  <si>
    <t>5,86*1,03</t>
  </si>
  <si>
    <t>916241213</t>
  </si>
  <si>
    <t>Osazení obrubníku kamenného se zřízením lože, s vyplněním a zatřením spár cementovou maltou stojatého s boční opěrou z betonu prostého, do lože z betonu prostého</t>
  </si>
  <si>
    <t>543943930</t>
  </si>
  <si>
    <t>4,012+14,37+13,35</t>
  </si>
  <si>
    <t>919732211</t>
  </si>
  <si>
    <t>Styčná pracovní spára při napojení nového živičného povrchu na stávající se zalitím za tepla modifikovanou asfaltovou hmotou s posypem vápenným hydrátem šířky do 15 mm, hloubky do 25 mm včetně prořezání spáry</t>
  </si>
  <si>
    <t>925808166</t>
  </si>
  <si>
    <t>5,52</t>
  </si>
  <si>
    <t>Přesun hmot pro pozemní komunikace s krytem dlážděným dopravní vzdálenost do 200 m jakékoliv délky objektu</t>
  </si>
  <si>
    <t>-1494547138</t>
  </si>
  <si>
    <t>16,036+6,596+45,886+81,767+0,981+1,128+1,850+0,517+0,016+0,024+4,737+4,222+9,971+1,032+7,227+2,102+3,462+15,567+1,015+10,215+0,787+2,316+4,270+6,369</t>
  </si>
  <si>
    <t>998223095</t>
  </si>
  <si>
    <t>Přesun hmot pro pozemní komunikace s krytem dlážděným Příplatek k ceně za zvětšený přesun přes vymezenou největší dopravní vzdálenost za každých dalších 5000 m přes 5000 m</t>
  </si>
  <si>
    <t>-595277858</t>
  </si>
  <si>
    <t>228,093*4</t>
  </si>
  <si>
    <t>97684734</t>
  </si>
  <si>
    <t>910133590</t>
  </si>
  <si>
    <t>824902989</t>
  </si>
  <si>
    <t>-1883755416</t>
  </si>
  <si>
    <t>SO-06 - Sadové úpravy</t>
  </si>
  <si>
    <t>119005151</t>
  </si>
  <si>
    <t>Vytyčení výsadeb s rozmístěním solitérních rostlin do 10 kusů</t>
  </si>
  <si>
    <t>-1569799687</t>
  </si>
  <si>
    <t>181151311</t>
  </si>
  <si>
    <t>Plošná úprava terénu přes 500 m2 zemina skupiny 1 až 4 nerovnosti přes 50 do 100 mm v rovinně a svahu do 1:5</t>
  </si>
  <si>
    <t>-1642272179</t>
  </si>
  <si>
    <t>1173,94+160,73+136,98+114,24+454,38</t>
  </si>
  <si>
    <t>10371500</t>
  </si>
  <si>
    <t>substrát pro trávníky VL</t>
  </si>
  <si>
    <t>2109915133</t>
  </si>
  <si>
    <t>2040,27*0,05*1,05</t>
  </si>
  <si>
    <t>Založení parkového trávníku výsevem pl jednotlivě do 1000 m2 v rovině a ve svahu do 1:5</t>
  </si>
  <si>
    <t>540067508</t>
  </si>
  <si>
    <t>2040,27</t>
  </si>
  <si>
    <t>156911299</t>
  </si>
  <si>
    <t>2040,27*0,03 'Přepočtené koeficientem množství</t>
  </si>
  <si>
    <t>181951112.R</t>
  </si>
  <si>
    <t>Úprava pláně s vyrovnáním nerovností v hornině třídy těžitelnosti I skupiny 1 až 3 se zhutněním strojně vč.požadovaných zkoušek hutnění</t>
  </si>
  <si>
    <t>1320434736</t>
  </si>
  <si>
    <t>183101221</t>
  </si>
  <si>
    <t>Jamky pro výsadbu s výměnou 50 % půdy zeminy tř 1 až 4 obj přes 0,4 do 1 m3 v rovině a svahu do 1:5</t>
  </si>
  <si>
    <t>-183170495</t>
  </si>
  <si>
    <t>10321100</t>
  </si>
  <si>
    <t>zahradní substrát pro výsadbu VL</t>
  </si>
  <si>
    <t>1478255417</t>
  </si>
  <si>
    <t>2*0,5 'Přepočtené koeficientem množství</t>
  </si>
  <si>
    <t>184102116</t>
  </si>
  <si>
    <t>Výsadba dřeviny s balem D přes 0,6 do 0,8 m do jamky se zalitím v rovině a svahu do 1:5</t>
  </si>
  <si>
    <t>-856868319</t>
  </si>
  <si>
    <t>02650300R</t>
  </si>
  <si>
    <t xml:space="preserve">acer pseudoplatanus </t>
  </si>
  <si>
    <t>-1112773064</t>
  </si>
  <si>
    <t>184215132</t>
  </si>
  <si>
    <t>Ukotvení kmene dřevin v rovině nebo na svahu do 1:5 třemi kůly D do 0,1 m dl přes 1 do 2 m</t>
  </si>
  <si>
    <t>2115218991</t>
  </si>
  <si>
    <t>60591253</t>
  </si>
  <si>
    <t>kůl vyvazovací dřevěný impregnovaný D 8cm dl 2m</t>
  </si>
  <si>
    <t>1076024209</t>
  </si>
  <si>
    <t>2*3 'Přepočtené koeficientem množství</t>
  </si>
  <si>
    <t>184215411</t>
  </si>
  <si>
    <t>Zhotovení závlahové mísy dřevin D do 0,5 m v rovině nebo na svahu do 1:5</t>
  </si>
  <si>
    <t>-1811217367</t>
  </si>
  <si>
    <t>10391100</t>
  </si>
  <si>
    <t>kůra mulčovací VL</t>
  </si>
  <si>
    <t>1875936172</t>
  </si>
  <si>
    <t>2*0,1 'Přepočtené koeficientem množství</t>
  </si>
  <si>
    <t>184801121</t>
  </si>
  <si>
    <t>Ošetřování vysazených dřevin soliterních v rovině a svahu do 1:5</t>
  </si>
  <si>
    <t>1944679688</t>
  </si>
  <si>
    <t>184806112</t>
  </si>
  <si>
    <t>Řez stromů netrnitých průklestem D koruny přes 2 do 4 m</t>
  </si>
  <si>
    <t>-1953828828</t>
  </si>
  <si>
    <t>184813511</t>
  </si>
  <si>
    <t>Chemické odplevelení před založením kultury postřikem na široko v rovině a svahu do 1:5 ručně</t>
  </si>
  <si>
    <t>862400014</t>
  </si>
  <si>
    <t>486092865</t>
  </si>
  <si>
    <t>185802113</t>
  </si>
  <si>
    <t>Hnojení půdy umělým hnojivem na široko v rovině a svahu do 1:5</t>
  </si>
  <si>
    <t>-1370502819</t>
  </si>
  <si>
    <t>zatravněné plochy</t>
  </si>
  <si>
    <t>2040,27*0,000025</t>
  </si>
  <si>
    <t>25191155</t>
  </si>
  <si>
    <t>hnojivo průmyslové</t>
  </si>
  <si>
    <t>72021613</t>
  </si>
  <si>
    <t>0,051*1000 'Přepočtené koeficientem množství</t>
  </si>
  <si>
    <t>185803111</t>
  </si>
  <si>
    <t>Ošetření trávníku kosením a shrabáním v rovině a svahu do 1:5</t>
  </si>
  <si>
    <t>1711340533</t>
  </si>
  <si>
    <t>"zatravněné plochy" 2040,27</t>
  </si>
  <si>
    <t>185803211</t>
  </si>
  <si>
    <t>Uválcování trávníku v rovině a svahu do 1:5</t>
  </si>
  <si>
    <t>-1921317433</t>
  </si>
  <si>
    <t>185804312</t>
  </si>
  <si>
    <t>Zalití rostlin vodou plocha přes 20 m2</t>
  </si>
  <si>
    <t>-705702298</t>
  </si>
  <si>
    <t>"první zalití" 2040,27*0,002</t>
  </si>
  <si>
    <t>185851121</t>
  </si>
  <si>
    <t>Dovoz vody pro zálivku rostlin za vzdálenost do 1000 m</t>
  </si>
  <si>
    <t>1998665355</t>
  </si>
  <si>
    <t>2040,27*0,002</t>
  </si>
  <si>
    <t>998231311</t>
  </si>
  <si>
    <t>Přesun hmot pro sadovnické a krajinářské úpravy vodorovně do 5000 m</t>
  </si>
  <si>
    <t>-928419645</t>
  </si>
  <si>
    <t>1793124868</t>
  </si>
  <si>
    <t>-560651680</t>
  </si>
  <si>
    <t>-2115424646</t>
  </si>
  <si>
    <t>-1248772558</t>
  </si>
  <si>
    <t>IO-01 - Přípojka vodovodu</t>
  </si>
  <si>
    <t>113107522</t>
  </si>
  <si>
    <t>Odstranění podkladů nebo krytů při překopech inženýrských sítí s přemístěním hmot na skládku ve vzdálenosti do 3 m nebo s naložením na dopravní prostředek strojně plochy jednotlivě přes 15 m2 z kameniva hrubého drceného, o tl. vrstvy přes 100 do 200 mm</t>
  </si>
  <si>
    <t>-1233738957</t>
  </si>
  <si>
    <t>113203111</t>
  </si>
  <si>
    <t>Vytrhání obrub s vybouráním lože, s přemístěním hmot na skládku na vzdálenost do 3 m nebo s naložením na dopravní prostředek z dlažebních kostek</t>
  </si>
  <si>
    <t>1230757720</t>
  </si>
  <si>
    <t>119003211</t>
  </si>
  <si>
    <t>Pomocné konstrukce při zabezpečení výkopu svislé ocelové mobilní oplocení, výšky do 1,5 m panely s reflexními signalizačními pruhy zřízení</t>
  </si>
  <si>
    <t>-1639000050</t>
  </si>
  <si>
    <t>119003212</t>
  </si>
  <si>
    <t>Pomocné konstrukce při zabezpečení výkopu svislé ocelové mobilní oplocení, výšky do 1,5 m panely s reflexními signalizačními pruhy odstranění</t>
  </si>
  <si>
    <t>1164859846</t>
  </si>
  <si>
    <t>1099698323</t>
  </si>
  <si>
    <t>132254201</t>
  </si>
  <si>
    <t>Hloubení zapažených rýh šířky přes 800 do 2 000 mm strojně s urovnáním dna do předepsaného profilu a spádu v hornině třídy těžitelnosti I skupiny 3 do 20 m3</t>
  </si>
  <si>
    <t>786615721</t>
  </si>
  <si>
    <t>1750558425</t>
  </si>
  <si>
    <t>-1468026057</t>
  </si>
  <si>
    <t>-173062740</t>
  </si>
  <si>
    <t>-1140536918</t>
  </si>
  <si>
    <t>1040446975</t>
  </si>
  <si>
    <t>-866276705</t>
  </si>
  <si>
    <t>-1083050278</t>
  </si>
  <si>
    <t>5,2*2 "Přepočtené koeficientem množství</t>
  </si>
  <si>
    <t>174112109</t>
  </si>
  <si>
    <t>Zásyp sypaninou z jakékoliv horniny při překopech inženýrských sítí ručně Příplatek k ceně za prohození sypaniny sítem</t>
  </si>
  <si>
    <t>-376878608</t>
  </si>
  <si>
    <t>-1896113503</t>
  </si>
  <si>
    <t>1052924284</t>
  </si>
  <si>
    <t>-2030588569</t>
  </si>
  <si>
    <t>3,7*1,9 "Přepočtené koeficientem množství</t>
  </si>
  <si>
    <t>-1661327274</t>
  </si>
  <si>
    <t>1941061450</t>
  </si>
  <si>
    <t>700546945</t>
  </si>
  <si>
    <t>-751401599</t>
  </si>
  <si>
    <t>2*0,03 "Přepočtené koeficientem množství</t>
  </si>
  <si>
    <t>183403153</t>
  </si>
  <si>
    <t>Obdělání půdy hrabáním v rovině nebo na svahu do 1:5</t>
  </si>
  <si>
    <t>1686422091</t>
  </si>
  <si>
    <t>Chemické odplevelení půdy před založením kultury, trávníku nebo zpevněných ploch ručně o jakékoli výměře postřikem na široko v rovině nebo na svahu do 1:5</t>
  </si>
  <si>
    <t>-1774060275</t>
  </si>
  <si>
    <t>-715696262</t>
  </si>
  <si>
    <t>566901123</t>
  </si>
  <si>
    <t>Vyspravení podkladu po překopech inženýrských sítí plochy do 15 m2 s rozprostřením a zhutněním štěrkopískem tl. 200 mm</t>
  </si>
  <si>
    <t>-386829059</t>
  </si>
  <si>
    <t>566901161</t>
  </si>
  <si>
    <t>Vyspravení podkladu po překopech inženýrských sítí plochy do 15 m2 s rozprostřením a zhutněním obalovaným kamenivem ACP tl. 100 mm</t>
  </si>
  <si>
    <t>1826226720</t>
  </si>
  <si>
    <t>566901172</t>
  </si>
  <si>
    <t>Vyspravení podkladu po překopech inženýrských sítí plochy do 15 m2 s rozprostřením a zhutněním směsí zpevněnou cementem SC C 20/25 (PB I) tl. 150 mm</t>
  </si>
  <si>
    <t>666088469</t>
  </si>
  <si>
    <t>572340111</t>
  </si>
  <si>
    <t>Vyspravení krytu komunikací po překopech inženýrských sítí plochy do 15 m2 asfaltovým betonem ACO, po zhutnění tl. přes 30 do 50 mm</t>
  </si>
  <si>
    <t>-1506272956</t>
  </si>
  <si>
    <t>871211141</t>
  </si>
  <si>
    <t>Montáž vodovodního potrubí z polyetylenu PE100 RC v otevřeném výkopu svařovaných na tupo SDR 11/PN16 d 63 x 5,8 mm</t>
  </si>
  <si>
    <t>-942139497</t>
  </si>
  <si>
    <t>28613113</t>
  </si>
  <si>
    <t>potrubí vodovodní jednovrstvé PE100 RC PN 16 SDR11 63x5,8mm</t>
  </si>
  <si>
    <t>1967445761</t>
  </si>
  <si>
    <t>879221111</t>
  </si>
  <si>
    <t>Montáž napojení vodovodní přípojky v otevřeném výkopu DN 63</t>
  </si>
  <si>
    <t>-1031743985</t>
  </si>
  <si>
    <t>891181811</t>
  </si>
  <si>
    <t>Demontáž vodovodních armatur na potrubí šoupátek nebo klapek uzavíracích v otevřeném výkopu nebo v šachtách DN 40</t>
  </si>
  <si>
    <t>83064802</t>
  </si>
  <si>
    <t>891211321</t>
  </si>
  <si>
    <t>Montáž vodovodních armatur na potrubí šoupátek pro domovní přípojky se závitovými konci PN16 G 2"</t>
  </si>
  <si>
    <t>-505950621</t>
  </si>
  <si>
    <t>891269111</t>
  </si>
  <si>
    <t>Montáž vodovodních armatur na potrubí navrtávacích pasů s ventilem Jt 1 MPa, na potrubí z trub litinových, ocelových nebo plastických hmot DN 100</t>
  </si>
  <si>
    <t>-1858596971</t>
  </si>
  <si>
    <t>42223010</t>
  </si>
  <si>
    <t>šoupátko domovní přípojky litinové vnitřní/vnitřní závit PN16 2"x2"</t>
  </si>
  <si>
    <t>-276828233</t>
  </si>
  <si>
    <t>42291072</t>
  </si>
  <si>
    <t>souprava zemní pro šoupátka DN 40-50mm Rd 1,5m</t>
  </si>
  <si>
    <t>-415827266</t>
  </si>
  <si>
    <t>892241111</t>
  </si>
  <si>
    <t>Tlakové zkoušky vodou na potrubí DN do 80</t>
  </si>
  <si>
    <t>1636818894</t>
  </si>
  <si>
    <t>892273122</t>
  </si>
  <si>
    <t>Proplach a dezinfekce vodovodního potrubí DN od 80 do 125</t>
  </si>
  <si>
    <t>-265148068</t>
  </si>
  <si>
    <t>899101211</t>
  </si>
  <si>
    <t>Demontáž poklopů litinových a ocelových včetně rámů, hmotnosti jednotlivě do 50 kg</t>
  </si>
  <si>
    <t>-1886199742</t>
  </si>
  <si>
    <t>899401112</t>
  </si>
  <si>
    <t>Osazení poklopů uličních s pevným rámem litinových šoupátkových</t>
  </si>
  <si>
    <t>927141350</t>
  </si>
  <si>
    <t>42291352</t>
  </si>
  <si>
    <t>poklop litinový šoupátkový pro zemní soupravy osazení do terénu a do vozovky</t>
  </si>
  <si>
    <t>-725093628</t>
  </si>
  <si>
    <t>899721111</t>
  </si>
  <si>
    <t>Signalizační vodič na potrubí DN do 150 mm</t>
  </si>
  <si>
    <t>1737726930</t>
  </si>
  <si>
    <t>899722113</t>
  </si>
  <si>
    <t>Krytí potrubí z plastů výstražnou fólií z PVC šířky přes 25 do 34 cm</t>
  </si>
  <si>
    <t>-1075900890</t>
  </si>
  <si>
    <t>R20</t>
  </si>
  <si>
    <t>Osazení vodoměrné šachty kruhové z PP samonosné pro běžné zatížení průměr 1.8m</t>
  </si>
  <si>
    <t>416415191</t>
  </si>
  <si>
    <t>Šachta plastová vodoměrná samonosná kruhová 1,8m, sv. výška 1.8m, poklopu B125</t>
  </si>
  <si>
    <t>1971992717</t>
  </si>
  <si>
    <t>R30</t>
  </si>
  <si>
    <t>Armatury s jedním závitem přechodové tvarovky PPR, PN 20 (SDR 6) s kovovým závitem vnitřním přechodky dGK D 63 x G 2"</t>
  </si>
  <si>
    <t>-1453032675</t>
  </si>
  <si>
    <t>R31</t>
  </si>
  <si>
    <t>Armatury s jedním závitem přechodová šroubení krátká s vnitřním závitem D 50 x R 6/4</t>
  </si>
  <si>
    <t>905068958</t>
  </si>
  <si>
    <t>R6</t>
  </si>
  <si>
    <t>Montáž vodovodních armatur se závitovými konci PN16 v šachtě G 2"</t>
  </si>
  <si>
    <t>93534863</t>
  </si>
  <si>
    <t>6000030320</t>
  </si>
  <si>
    <t>Kohout kulový voda 2" FF s pákou</t>
  </si>
  <si>
    <t>1946353133</t>
  </si>
  <si>
    <t>6000007959</t>
  </si>
  <si>
    <t>Kohout kulový s odvodněním a ucpávkou 2" FF s pákou</t>
  </si>
  <si>
    <t>445076626</t>
  </si>
  <si>
    <t>6000005290</t>
  </si>
  <si>
    <t>Filtr šikmý mosazný 2" FF</t>
  </si>
  <si>
    <t>-446325623</t>
  </si>
  <si>
    <t>6000030720</t>
  </si>
  <si>
    <t>Klapka zpětná závitová 2700 2" s plastovým jádrem</t>
  </si>
  <si>
    <t>852241164</t>
  </si>
  <si>
    <t>R60</t>
  </si>
  <si>
    <t>Odpojení stávající přípojky vodovodu, zaslepení potrubí na řadu</t>
  </si>
  <si>
    <t>188983065</t>
  </si>
  <si>
    <t>Montáž vodovodních armatur na potrubí vodoměrů v šachtě závitových G 1/2</t>
  </si>
  <si>
    <t>1782147494</t>
  </si>
  <si>
    <t>R1</t>
  </si>
  <si>
    <t>Výtokový ventil 1/2“</t>
  </si>
  <si>
    <t>1238512081</t>
  </si>
  <si>
    <t>R8</t>
  </si>
  <si>
    <t>Montáž závitového vodoměru G 6/4 v šachtě</t>
  </si>
  <si>
    <t>-1913159063</t>
  </si>
  <si>
    <t>R9</t>
  </si>
  <si>
    <t>Vodoměr domovní na studenou vodu vícevtokový mokroběžný G6/4", dálkový odečet</t>
  </si>
  <si>
    <t>709640018</t>
  </si>
  <si>
    <t>24715660</t>
  </si>
  <si>
    <t>919731112</t>
  </si>
  <si>
    <t>Zarovnání styčné plochy podkladu nebo krytu podél vybourané části komunikace nebo zpevněné plochy z betonu prostého tl. do 150 mm</t>
  </si>
  <si>
    <t>-505228988</t>
  </si>
  <si>
    <t>919731123</t>
  </si>
  <si>
    <t>Zarovnání styčné plochy podkladu nebo krytu podél vybourané části komunikace nebo zpevněné plochy živičné tl. přes 100 do 200 mm</t>
  </si>
  <si>
    <t>1725843313</t>
  </si>
  <si>
    <t>919732221</t>
  </si>
  <si>
    <t>Styčná pracovní spára při napojení nového živičného povrchu na stávající se zalitím za tepla modifikovanou asfaltovou hmotou s posypem vápenným hydrátem šířky do 15 mm, hloubky do 25 mm bez prořezání spáry</t>
  </si>
  <si>
    <t>1918440792</t>
  </si>
  <si>
    <t>919735113</t>
  </si>
  <si>
    <t>Řezání stávajícího živičného krytu nebo podkladu hloubky přes 100 do 150 mm</t>
  </si>
  <si>
    <t>1069743514</t>
  </si>
  <si>
    <t>919735123</t>
  </si>
  <si>
    <t>Řezání stávajícího betonového krytu nebo podkladu hloubky přes 100 do 150 mm</t>
  </si>
  <si>
    <t>-1487636966</t>
  </si>
  <si>
    <t>979024443</t>
  </si>
  <si>
    <t>Očištění vybouraných prvků komunikací od spojovacího materiálu s odklizením a uložením očištěných hmot a spojovacího materiálu na skládku na vzdálenost do 10 m obrubníků a krajníků, vybouraných z jakéhokoliv lože a s jakoukoliv výplní spár silničních</t>
  </si>
  <si>
    <t>-1905819532</t>
  </si>
  <si>
    <t>-1821457397</t>
  </si>
  <si>
    <t>-2072049107</t>
  </si>
  <si>
    <t>-1061036543</t>
  </si>
  <si>
    <t>-1104561567</t>
  </si>
  <si>
    <t>-1055480711</t>
  </si>
  <si>
    <t>IO-02 - Přípojka kanalizace</t>
  </si>
  <si>
    <t>113107422</t>
  </si>
  <si>
    <t>Odstranění podkladů nebo krytů při překopech inženýrských sítí s přemístěním hmot na skládku ve vzdálenosti do 3 m nebo s naložením na dopravní prostředek strojně plochy jednotlivě do 15 m2 z kameniva hrubého drceného, o tl. vrstvy přes 100 do 200 mm</t>
  </si>
  <si>
    <t>-1036889883</t>
  </si>
  <si>
    <t>2077577356</t>
  </si>
  <si>
    <t>992107159</t>
  </si>
  <si>
    <t>-1374829152</t>
  </si>
  <si>
    <t>383049151</t>
  </si>
  <si>
    <t>131251201</t>
  </si>
  <si>
    <t>Hloubení zapažených jam a zářezů strojně s urovnáním dna do předepsaného profilu a spádu v hornině třídy těžitelnosti I skupiny 3 do 20 m3</t>
  </si>
  <si>
    <t>54968523</t>
  </si>
  <si>
    <t>132254202</t>
  </si>
  <si>
    <t>Hloubení zapažených rýh šířky přes 800 do 2 000 mm strojně s urovnáním dna do předepsaného profilu a spádu v hornině třídy těžitelnosti I skupiny 3 přes 20 do 50 m3</t>
  </si>
  <si>
    <t>-1670705455</t>
  </si>
  <si>
    <t>209174870</t>
  </si>
  <si>
    <t>151101102</t>
  </si>
  <si>
    <t>Zřízení pažení a rozepření stěn rýh pro podzemní vedení příložné pro jakoukoliv mezerovitost, hloubky přes 2 do 4 m</t>
  </si>
  <si>
    <t>1726578418</t>
  </si>
  <si>
    <t>-1249451266</t>
  </si>
  <si>
    <t>151101112</t>
  </si>
  <si>
    <t>Odstranění pažení a rozepření stěn rýh pro podzemní vedení s uložením materiálu na vzdálenost do 3 m od kraje výkopu příložné, hloubky přes 2 do 4 m</t>
  </si>
  <si>
    <t>345217426</t>
  </si>
  <si>
    <t>151101201</t>
  </si>
  <si>
    <t>Zřízení pažení stěn výkopu bez rozepření nebo vzepření příložné, hloubky do 4 m</t>
  </si>
  <si>
    <t>411823947</t>
  </si>
  <si>
    <t>151101211</t>
  </si>
  <si>
    <t>Odstranění pažení stěn výkopu bez rozepření nebo vzepření s uložením pažin na vzdálenost do 3 m od okraje výkopu příložné, hloubky do 4 m</t>
  </si>
  <si>
    <t>844729919</t>
  </si>
  <si>
    <t>151101401</t>
  </si>
  <si>
    <t>Zřízení vzepření zapažených stěn výkopů s potřebným přepažováním při pažení příložném, hloubky do 4 m</t>
  </si>
  <si>
    <t>-349779385</t>
  </si>
  <si>
    <t>151101411</t>
  </si>
  <si>
    <t>Odstranění vzepření stěn výkopů s uložením materiálu na vzdálenost do 3 m od kraje výkopu při pažení příložném, hloubky do 4 m</t>
  </si>
  <si>
    <t>-1401710424</t>
  </si>
  <si>
    <t>208992379</t>
  </si>
  <si>
    <t>736777523</t>
  </si>
  <si>
    <t>-1350413896</t>
  </si>
  <si>
    <t>-593896384</t>
  </si>
  <si>
    <t>-671662179</t>
  </si>
  <si>
    <t>11,75*2 "Přepočtené koeficientem množství</t>
  </si>
  <si>
    <t>2136831745</t>
  </si>
  <si>
    <t>1276877359</t>
  </si>
  <si>
    <t>-486350064</t>
  </si>
  <si>
    <t>597762573</t>
  </si>
  <si>
    <t>6,85*1,9 "Přepočtené koeficientem množství</t>
  </si>
  <si>
    <t>1708487938</t>
  </si>
  <si>
    <t>-155011321</t>
  </si>
  <si>
    <t>1643567865</t>
  </si>
  <si>
    <t>329053624</t>
  </si>
  <si>
    <t>5*0,03 "Přepočtené koeficientem množství</t>
  </si>
  <si>
    <t>-1587027710</t>
  </si>
  <si>
    <t>849356015</t>
  </si>
  <si>
    <t>452311131</t>
  </si>
  <si>
    <t>Podkladní a zajišťovací konstrukce z betonu prostého v otevřeném výkopu bez zvýšených nároků na prostředí desky pod potrubí, stoky a drobné objekty z betonu tř. C 12/15</t>
  </si>
  <si>
    <t>-2094399227</t>
  </si>
  <si>
    <t>452312141</t>
  </si>
  <si>
    <t>Podkladní a zajišťovací konstrukce z betonu prostého v otevřeném výkopu bez zvýšených nároků na prostředí sedlové lože pod potrubí z betonu tř. C 16/20</t>
  </si>
  <si>
    <t>212827385</t>
  </si>
  <si>
    <t>-1755633342</t>
  </si>
  <si>
    <t>1120850637</t>
  </si>
  <si>
    <t>674303080</t>
  </si>
  <si>
    <t>-792576147</t>
  </si>
  <si>
    <t>831312121</t>
  </si>
  <si>
    <t>Montáž potrubí z trub kameninových hrdlových s integrovaným těsněním v otevřeném výkopu ve sklonu do 20 % DN 150</t>
  </si>
  <si>
    <t>1894882081</t>
  </si>
  <si>
    <t>59710632</t>
  </si>
  <si>
    <t>trouba kameninová glazovaná DN 150 dl 1,00m spojovací systém F</t>
  </si>
  <si>
    <t>-465099074</t>
  </si>
  <si>
    <t>1*1,015 "Přepočtené koeficientem množství</t>
  </si>
  <si>
    <t>831352121</t>
  </si>
  <si>
    <t>Montáž potrubí z trub kameninových hrdlových s integrovaným těsněním v otevřeném výkopu ve sklonu do 20 % DN 200</t>
  </si>
  <si>
    <t>-392013497</t>
  </si>
  <si>
    <t>59710704</t>
  </si>
  <si>
    <t>trouba kameninová glazovaná DN 200 dl 2,50m spojovací systém C Třída 240</t>
  </si>
  <si>
    <t>-1924615645</t>
  </si>
  <si>
    <t>10*1,015 "Přepočtené koeficientem množství</t>
  </si>
  <si>
    <t>837352221</t>
  </si>
  <si>
    <t>Montáž kameninových tvarovek na potrubí z trub kameninových v otevřeném výkopu s integrovaným těsněním jednoosých DN 200</t>
  </si>
  <si>
    <t>1812862215</t>
  </si>
  <si>
    <t>59710986</t>
  </si>
  <si>
    <t>koleno kameninové glazované DN 200 45° spojovací systém F tř. 160</t>
  </si>
  <si>
    <t>1186870967</t>
  </si>
  <si>
    <t>837375121</t>
  </si>
  <si>
    <t>Výsek a montáž kameninové odbočné tvarovky na kameninovém potrubí DN 300</t>
  </si>
  <si>
    <t>-75651088</t>
  </si>
  <si>
    <t>59711774</t>
  </si>
  <si>
    <t>odbočka kameninová glazovaná jednoduchá kolmá DN 300/200 dl 600mm spojovací systém C/F tř.240/160</t>
  </si>
  <si>
    <t>-1474196142</t>
  </si>
  <si>
    <t>2*1,015 "Přepočtené koeficientem množství</t>
  </si>
  <si>
    <t>892351111</t>
  </si>
  <si>
    <t>Tlakové zkoušky vodou na potrubí DN 150 nebo 200</t>
  </si>
  <si>
    <t>1072498188</t>
  </si>
  <si>
    <t>894411311</t>
  </si>
  <si>
    <t>Osazení betonových nebo železobetonových dílců pro šachty skruží rovných</t>
  </si>
  <si>
    <t>244404250</t>
  </si>
  <si>
    <t>59224069</t>
  </si>
  <si>
    <t>skruž betonová DN 1000x1000 100x100x12cm</t>
  </si>
  <si>
    <t>1354764299</t>
  </si>
  <si>
    <t>894412411</t>
  </si>
  <si>
    <t>Osazení betonových nebo železobetonových dílců pro šachty skruží přechodových</t>
  </si>
  <si>
    <t>-1230343195</t>
  </si>
  <si>
    <t>59224168</t>
  </si>
  <si>
    <t>skruž betonová přechodová 62,5/100x60x12cm stupadla poplastovaná kapsová</t>
  </si>
  <si>
    <t>1832459309</t>
  </si>
  <si>
    <t>894414111</t>
  </si>
  <si>
    <t>Osazení betonových nebo železobetonových dílců pro šachty skruží základových (dno)</t>
  </si>
  <si>
    <t>-1263911133</t>
  </si>
  <si>
    <t>59224353</t>
  </si>
  <si>
    <t>dno betonové šachty kanalizační jednolité 100x68x30cm</t>
  </si>
  <si>
    <t>-2104558935</t>
  </si>
  <si>
    <t>59224348</t>
  </si>
  <si>
    <t>těsnění elastomerové pro spojení šachetních dílů DN 1000</t>
  </si>
  <si>
    <t>967313770</t>
  </si>
  <si>
    <t>895941341</t>
  </si>
  <si>
    <t>Osazení vpusti uliční z betonových dílců DN 500 dno s výtokem</t>
  </si>
  <si>
    <t>-714543715</t>
  </si>
  <si>
    <t>59224472</t>
  </si>
  <si>
    <t>vpusť uliční DN 500 kaliště s odtokem 150mm 500/245x65mm</t>
  </si>
  <si>
    <t>-2053423999</t>
  </si>
  <si>
    <t>895941351</t>
  </si>
  <si>
    <t>Osazení vpusti uliční z betonových dílců DN 500 skruž horní pro čtvercovou vtokovou mříž</t>
  </si>
  <si>
    <t>-242572634</t>
  </si>
  <si>
    <t>59224460</t>
  </si>
  <si>
    <t>vpusť uliční DN 500 betonová 500x190x65mm čtvercový poklop</t>
  </si>
  <si>
    <t>-1343536075</t>
  </si>
  <si>
    <t>895941362</t>
  </si>
  <si>
    <t>Osazení vpusti uliční z betonových dílců DN 500 skruž středová 590 mm</t>
  </si>
  <si>
    <t>1939820212</t>
  </si>
  <si>
    <t>59224462</t>
  </si>
  <si>
    <t>vpusť uliční DN 500 skruž průběžná vysoká betonová 500/590x65mm</t>
  </si>
  <si>
    <t>1811063734</t>
  </si>
  <si>
    <t>899103112</t>
  </si>
  <si>
    <t>Osazení poklopů šachtových litinových, ocelových nebo železobetonových včetně rámů pro třídu zatížení B125, C250</t>
  </si>
  <si>
    <t>1364460500</t>
  </si>
  <si>
    <t>55241004</t>
  </si>
  <si>
    <t>poklop kanalizační litinový, rám betonolitinový 125mm, B 125 kruhová mříž</t>
  </si>
  <si>
    <t>-23012582</t>
  </si>
  <si>
    <t>899204112</t>
  </si>
  <si>
    <t>Osazení mříží litinových včetně rámů a košů na bahno pro třídu zatížení D400, E600</t>
  </si>
  <si>
    <t>-1595737409</t>
  </si>
  <si>
    <t>55241043</t>
  </si>
  <si>
    <t>mříž šachtová dešťová litinová DN 425 pro třídu zatížení D400 čtverec</t>
  </si>
  <si>
    <t>710909012</t>
  </si>
  <si>
    <t>4440005580</t>
  </si>
  <si>
    <t>Koš kalový BEST A4</t>
  </si>
  <si>
    <t>1157034495</t>
  </si>
  <si>
    <t>Demontáž uliční vpusti z betonových skruží vř. vtokové mříže</t>
  </si>
  <si>
    <t>1811729731</t>
  </si>
  <si>
    <t>Zaslepení kameninového hrdla otevřený výkop DN 150</t>
  </si>
  <si>
    <t>-1741871665</t>
  </si>
  <si>
    <t>-1970205069</t>
  </si>
  <si>
    <t>-1869768525</t>
  </si>
  <si>
    <t>-1852299656</t>
  </si>
  <si>
    <t>865427037</t>
  </si>
  <si>
    <t>-406893272</t>
  </si>
  <si>
    <t>-529733223</t>
  </si>
  <si>
    <t>1219567516</t>
  </si>
  <si>
    <t>951868451</t>
  </si>
  <si>
    <t>-1101245878</t>
  </si>
  <si>
    <t>1130947100</t>
  </si>
  <si>
    <t>231409822</t>
  </si>
  <si>
    <t>1573429163</t>
  </si>
  <si>
    <t>IO-03 - Areálová kanalizace</t>
  </si>
  <si>
    <t>-1927684629</t>
  </si>
  <si>
    <t>-1801834635</t>
  </si>
  <si>
    <t>392006847</t>
  </si>
  <si>
    <t>131251205</t>
  </si>
  <si>
    <t>Hloubení zapažených jam a zářezů strojně s urovnáním dna do předepsaného profilu a spádu v hornině třídy těžitelnosti I skupiny 3 přes 500 do 1 000 m3</t>
  </si>
  <si>
    <t>-1149202535</t>
  </si>
  <si>
    <t>-317419699</t>
  </si>
  <si>
    <t>227007552</t>
  </si>
  <si>
    <t>663236989</t>
  </si>
  <si>
    <t>-362122249</t>
  </si>
  <si>
    <t>453877457</t>
  </si>
  <si>
    <t>1772811457</t>
  </si>
  <si>
    <t>151101202</t>
  </si>
  <si>
    <t>Zřízení pažení stěn výkopu bez rozepření nebo vzepření příložné, hloubky přes 4 do 8 m</t>
  </si>
  <si>
    <t>1863847209</t>
  </si>
  <si>
    <t>1384434346</t>
  </si>
  <si>
    <t>151101212</t>
  </si>
  <si>
    <t>Odstranění pažení stěn výkopu bez rozepření nebo vzepření s uložením pažin na vzdálenost do 3 m od okraje výkopu příložné, hloubky přes 4 do 8 m</t>
  </si>
  <si>
    <t>-214733652</t>
  </si>
  <si>
    <t>-1987908162</t>
  </si>
  <si>
    <t>151101402</t>
  </si>
  <si>
    <t>Zřízení vzepření zapažených stěn výkopů s potřebným přepažováním při pažení příložném, hloubky přes 4 do 8 m</t>
  </si>
  <si>
    <t>505629524</t>
  </si>
  <si>
    <t>-1052497555</t>
  </si>
  <si>
    <t>151101412</t>
  </si>
  <si>
    <t>Odstranění vzepření stěn výkopů s uložením materiálu na vzdálenost do 3 m od kraje výkopu při pažení příložném, hloubky přes 4 do 8 m</t>
  </si>
  <si>
    <t>370459299</t>
  </si>
  <si>
    <t>-1847457983</t>
  </si>
  <si>
    <t>Vodorovné přemístění výkopku nebo sypaniny po suchu na obvyklém dopravním prostředku, bez naložení výkopku, avšak se složením bez rozhrnutí z horniny třídy těžitelnosti I skupiny 1 až 3 na vzdálenost přes 20 do 50 m</t>
  </si>
  <si>
    <t>-20335430</t>
  </si>
  <si>
    <t>515581603</t>
  </si>
  <si>
    <t>801941426</t>
  </si>
  <si>
    <t>167151111</t>
  </si>
  <si>
    <t>Nakládání, skládání a překládání neulehlého výkopku nebo sypaniny strojně nakládání, množství přes 100 m3, z hornin třídy těžitelnosti I, skupiny 1 až 3</t>
  </si>
  <si>
    <t>-849202225</t>
  </si>
  <si>
    <t>1094167016</t>
  </si>
  <si>
    <t>301,0*2 "Přepočtené koeficientem množství</t>
  </si>
  <si>
    <t>-1174942428</t>
  </si>
  <si>
    <t>1511181913</t>
  </si>
  <si>
    <t>-1417203531</t>
  </si>
  <si>
    <t>132,0*1,9 "Přepočtené koeficientem množství</t>
  </si>
  <si>
    <t>1689549605</t>
  </si>
  <si>
    <t>181351103</t>
  </si>
  <si>
    <t>Rozprostření a urovnání ornice v rovině nebo ve svahu sklonu do 1:5 strojně při souvislé ploše přes 100 do 500 m2, tl. vrstvy do 200 mm</t>
  </si>
  <si>
    <t>1571291686</t>
  </si>
  <si>
    <t>23868355</t>
  </si>
  <si>
    <t>969072145</t>
  </si>
  <si>
    <t>115*0,03 "Přepočtené koeficientem množství</t>
  </si>
  <si>
    <t>446540940</t>
  </si>
  <si>
    <t>2033024396</t>
  </si>
  <si>
    <t>1844914688</t>
  </si>
  <si>
    <t>871263121</t>
  </si>
  <si>
    <t>Montáž kanalizačního potrubí z tvrdého PVC-U hladkého plnostěnného tuhost SN 8 DN 110</t>
  </si>
  <si>
    <t>1080959279</t>
  </si>
  <si>
    <t>28611118</t>
  </si>
  <si>
    <t>trubka kanalizační PVC-U plnostěnná jednovrstvá DN 110x1000mm SN8</t>
  </si>
  <si>
    <t>717901275</t>
  </si>
  <si>
    <t>7*1,03 "Přepočtené koeficientem množství</t>
  </si>
  <si>
    <t>871273120</t>
  </si>
  <si>
    <t>Montáž kanalizačního potrubí z tvrdého PVC-U hladkého plnostěnného tuhost SN 4 DN 125</t>
  </si>
  <si>
    <t>1607931209</t>
  </si>
  <si>
    <t>28611126</t>
  </si>
  <si>
    <t>trubka kanalizační PVC DN 125x1000mm SN4</t>
  </si>
  <si>
    <t>-229270191</t>
  </si>
  <si>
    <t>871313121</t>
  </si>
  <si>
    <t>Montáž kanalizačního potrubí z tvrdého PVC-U hladkého plnostěnného tuhost SN 8 DN 160</t>
  </si>
  <si>
    <t>878060352</t>
  </si>
  <si>
    <t>28611166</t>
  </si>
  <si>
    <t>trubka kanalizační PVC-U plnostěnná jednovrstvá DN 160x5000mm SN8</t>
  </si>
  <si>
    <t>-1295715927</t>
  </si>
  <si>
    <t>66*1,03 "Přepočtené koeficientem množství</t>
  </si>
  <si>
    <t>871353121</t>
  </si>
  <si>
    <t>Montáž kanalizačního potrubí z tvrdého PVC-U hladkého plnostěnného tuhost SN 8 DN 200</t>
  </si>
  <si>
    <t>424526642</t>
  </si>
  <si>
    <t>28611169</t>
  </si>
  <si>
    <t>trubka kanalizační PVC-U plnostěnná jednovrstvá DN 200x5000mm SN8</t>
  </si>
  <si>
    <t>-1612438207</t>
  </si>
  <si>
    <t>125*1,03 "Přepočtené koeficientem množství</t>
  </si>
  <si>
    <t>877270310</t>
  </si>
  <si>
    <t>Montáž tvarovek na kanalizačním plastovém potrubí z PP nebo PVC-U hladkého plnostěnného kolen, víček nebo hrdlových uzávěrů DN 125</t>
  </si>
  <si>
    <t>2013776672</t>
  </si>
  <si>
    <t>28611356</t>
  </si>
  <si>
    <t>koleno kanalizační PVC KG 125x45°</t>
  </si>
  <si>
    <t>1845001958</t>
  </si>
  <si>
    <t>KGR redukce dlouhá DN 125/110 SN8</t>
  </si>
  <si>
    <t>803727997</t>
  </si>
  <si>
    <t>877310310</t>
  </si>
  <si>
    <t>Montáž tvarovek na kanalizačním plastovém potrubí z PP nebo PVC-U hladkého plnostěnného kolen, víček nebo hrdlových uzávěrů DN 150</t>
  </si>
  <si>
    <t>1564916168</t>
  </si>
  <si>
    <t>28611359</t>
  </si>
  <si>
    <t>koleno kanalizační PVC KG 160x15°</t>
  </si>
  <si>
    <t>-441939752</t>
  </si>
  <si>
    <t>28611360</t>
  </si>
  <si>
    <t>koleno kanalizační PVC KG 160x30°</t>
  </si>
  <si>
    <t>-1056662215</t>
  </si>
  <si>
    <t>28611361</t>
  </si>
  <si>
    <t>koleno kanalizační PVC KG 160x45°</t>
  </si>
  <si>
    <t>-1106236937</t>
  </si>
  <si>
    <t>877310320</t>
  </si>
  <si>
    <t>Montáž tvarovek na kanalizačním plastovém potrubí z PP nebo PVC-U hladkého plnostěnného odboček DN 150</t>
  </si>
  <si>
    <t>741327763</t>
  </si>
  <si>
    <t>28611914</t>
  </si>
  <si>
    <t>odbočka kanalizační plastová s hrdlem KG 160/125/45°</t>
  </si>
  <si>
    <t>-1594970046</t>
  </si>
  <si>
    <t>877350310</t>
  </si>
  <si>
    <t>Montáž tvarovek na kanalizačním plastovém potrubí z PP nebo PVC-U hladkého plnostěnného kolen, víček nebo hrdlových uzávěrů DN 200</t>
  </si>
  <si>
    <t>2130091536</t>
  </si>
  <si>
    <t>28611364</t>
  </si>
  <si>
    <t>koleno kanalizační PVC KG 200x15°</t>
  </si>
  <si>
    <t>-1775797407</t>
  </si>
  <si>
    <t>28611365</t>
  </si>
  <si>
    <t>koleno kanalizační PVC KG 200x30°</t>
  </si>
  <si>
    <t>-1679989438</t>
  </si>
  <si>
    <t>28611366</t>
  </si>
  <si>
    <t>koleno kanalizační PVC KG 200x45°</t>
  </si>
  <si>
    <t>430341063</t>
  </si>
  <si>
    <t>28611368</t>
  </si>
  <si>
    <t>koleno kanalizační PVC KG 200x87°</t>
  </si>
  <si>
    <t>784927749</t>
  </si>
  <si>
    <t>877350320</t>
  </si>
  <si>
    <t>Montáž tvarovek na kanalizačním plastovém potrubí z PP nebo PVC-U hladkého plnostěnného odboček DN 200</t>
  </si>
  <si>
    <t>-1174362225</t>
  </si>
  <si>
    <t>28611393</t>
  </si>
  <si>
    <t>odbočka kanalizační plastová s hrdlem KG 200/110/45°</t>
  </si>
  <si>
    <t>1743770078</t>
  </si>
  <si>
    <t>28611394</t>
  </si>
  <si>
    <t>odbočka kanalizační plastová s hrdlem KG 200/125/45°</t>
  </si>
  <si>
    <t>-1538966551</t>
  </si>
  <si>
    <t>28611918</t>
  </si>
  <si>
    <t>odbočka kanalizační plastová s hrdlem KG 200/160/45°</t>
  </si>
  <si>
    <t>-48563960</t>
  </si>
  <si>
    <t>28611396</t>
  </si>
  <si>
    <t>odbočka kanalizační plastová s hrdlem KG 200/200/45°</t>
  </si>
  <si>
    <t>1336992116</t>
  </si>
  <si>
    <t>894812316</t>
  </si>
  <si>
    <t>Revizní a čistící šachta z polypropylenu PP pro hladké trouby DN 600 šachtové dno (DN šachty / DN trubního vedení) DN 600/200 průtočné 30°,60°,90°</t>
  </si>
  <si>
    <t>930267787</t>
  </si>
  <si>
    <t>894812317</t>
  </si>
  <si>
    <t>Revizní a čistící šachta z polypropylenu PP pro hladké trouby DN 600 šachtové dno (DN šachty / DN trubního vedení) DN 600/200 s přítokem tvaru T</t>
  </si>
  <si>
    <t>-261993632</t>
  </si>
  <si>
    <t>894812318</t>
  </si>
  <si>
    <t>Revizní a čistící šachta z polypropylenu PP pro hladké trouby DN 600 šachtové dno (DN šachty / DN trubního vedení) DN 600/200 sběrné tvaru X</t>
  </si>
  <si>
    <t>-1856918828</t>
  </si>
  <si>
    <t>894812332</t>
  </si>
  <si>
    <t>Revizní a čistící šachta z polypropylenu PP pro hladké trouby DN 600 roura šachtová korugovaná, světlé hloubky 2 000 mm</t>
  </si>
  <si>
    <t>-1001446640</t>
  </si>
  <si>
    <t>894812339</t>
  </si>
  <si>
    <t>Revizní a čistící šachta z polypropylenu PP pro hladké trouby DN 600 Příplatek k cenám 2331 - 2334 za uříznutí šachtové roury</t>
  </si>
  <si>
    <t>-868786153</t>
  </si>
  <si>
    <t>894812356</t>
  </si>
  <si>
    <t>Revizní a čistící šachta z polypropylenu PP pro hladké trouby DN 600 poklop (mříž) litinový pro třídu zatížení B125 s betonovým prstencem</t>
  </si>
  <si>
    <t>-1231596809</t>
  </si>
  <si>
    <t>897171111</t>
  </si>
  <si>
    <t>Akumulační boxy z polypropylenu PP pro vsakování dešťových vod pro pochozí a pod plochy zatížené osobními automobily o celkovém akumulačním objemu do 10 m3</t>
  </si>
  <si>
    <t>442980655</t>
  </si>
  <si>
    <t>897171112</t>
  </si>
  <si>
    <t>Akumulační boxy z polypropylenu PP pro vsakování dešťových vod pro pochozí a pod plochy zatížené osobními automobily o celkovém akumulačním objemu přes 10 do 30 m3</t>
  </si>
  <si>
    <t>-1935489718</t>
  </si>
  <si>
    <t>897173114</t>
  </si>
  <si>
    <t>Kontrolní šachta integrovaná do akumulačních boxů umístěných pod pochozími plochami nebo pod plochami zatíženými osobními automobily, výšky přes 1 050 do 1 400 mm</t>
  </si>
  <si>
    <t>988830509</t>
  </si>
  <si>
    <t>-120806471</t>
  </si>
  <si>
    <t>-1683268202</t>
  </si>
  <si>
    <t>-509788536</t>
  </si>
  <si>
    <t>899721112</t>
  </si>
  <si>
    <t>Signalizační vodič na potrubí DN nad 150 mm</t>
  </si>
  <si>
    <t>1000045068</t>
  </si>
  <si>
    <t>1266408129</t>
  </si>
  <si>
    <t>Revizní a čistící šachta z polypropylenu PP pro hladké trouby DN 600 šachtové dno (DN šachty / DN trubního vedení) DN 600/125 průtočné 30°,60°,90°, prohloubené dno 300mm</t>
  </si>
  <si>
    <t>-855611756</t>
  </si>
  <si>
    <t>R12</t>
  </si>
  <si>
    <t>Revizní a čistící šachta z polypropylenu PP pro hladké trouby DN 600 šachtové dno (DN šachty / DN trubního vedení) DN 600/200 průtočné 30°,60°,90°, prohloubené dno 300mm</t>
  </si>
  <si>
    <t>2053843958</t>
  </si>
  <si>
    <t>900811918</t>
  </si>
  <si>
    <t>Podzemní plastová nádrž z polethylénu, samnonosná, celkový objem 26000l, průměr 2500mm, délka 7200mm, masivní žebrová konstrukce bez jakýchkoliv svarů, teleskopický plastový poklop, závesný filtrační koš, telskopická pokule výšky 600mm s nátokovými otvory</t>
  </si>
  <si>
    <t>317382029</t>
  </si>
  <si>
    <t>935113111</t>
  </si>
  <si>
    <t>Osazení odvodňovacího žlabu s krycím roštem polymerbetonového šířky do 210 mm</t>
  </si>
  <si>
    <t>895739313</t>
  </si>
  <si>
    <t>59227230</t>
  </si>
  <si>
    <t>žlab odvodňovací z polymerbetonu bez spádu s můstkovým roštem litinovým š 100mm a spodním odtokem DN 100</t>
  </si>
  <si>
    <t>1904820152</t>
  </si>
  <si>
    <t>1141082828</t>
  </si>
  <si>
    <t>-380336262</t>
  </si>
  <si>
    <t>1181070443</t>
  </si>
  <si>
    <t>1897253286</t>
  </si>
  <si>
    <t>743469180</t>
  </si>
  <si>
    <t>IO-04 - Přípojka elektro</t>
  </si>
  <si>
    <t>741041111</t>
  </si>
  <si>
    <t>Přípojka elektro dle special.</t>
  </si>
  <si>
    <t>-2071444411</t>
  </si>
  <si>
    <t>IO-05 - Areálový rozvod elektro</t>
  </si>
  <si>
    <t>741051111</t>
  </si>
  <si>
    <t>Areálový rozvod elektro dle special.</t>
  </si>
  <si>
    <t>-1250392990</t>
  </si>
  <si>
    <t>IO-06 - Přípojka sdělovacího vedení</t>
  </si>
  <si>
    <t xml:space="preserve">    742 - Elektroinstalace - slaboproud</t>
  </si>
  <si>
    <t>742</t>
  </si>
  <si>
    <t>Elektroinstalace - slaboproud</t>
  </si>
  <si>
    <t>742061111</t>
  </si>
  <si>
    <t>Přípojka sdělovacího vedení dle special.</t>
  </si>
  <si>
    <t>903366868</t>
  </si>
  <si>
    <t>IO-07 - Veřejné osvětlení</t>
  </si>
  <si>
    <t>741071111</t>
  </si>
  <si>
    <t>Veřejné osvětlení dle special.</t>
  </si>
  <si>
    <t>-1725538113</t>
  </si>
  <si>
    <t xml:space="preserve">Položkový rozpočet </t>
  </si>
  <si>
    <t>S:</t>
  </si>
  <si>
    <t>O:</t>
  </si>
  <si>
    <t>R:</t>
  </si>
  <si>
    <t>P.č.</t>
  </si>
  <si>
    <t>Číslo položky</t>
  </si>
  <si>
    <t>Název položky</t>
  </si>
  <si>
    <t>množství</t>
  </si>
  <si>
    <t>cena / MJ</t>
  </si>
  <si>
    <t>Celkem</t>
  </si>
  <si>
    <t>Dodávka</t>
  </si>
  <si>
    <t>Dodávka celk.</t>
  </si>
  <si>
    <t>Montáž</t>
  </si>
  <si>
    <t>Montáž celk.</t>
  </si>
  <si>
    <t>cena s DPH</t>
  </si>
  <si>
    <t>Díl:</t>
  </si>
  <si>
    <t>M21</t>
  </si>
  <si>
    <t>ELEKTROMONTÁŽE</t>
  </si>
  <si>
    <t>Stožár STP6-B/133/108/89 ZNN</t>
  </si>
  <si>
    <t>Ochranná manžeta OMP133</t>
  </si>
  <si>
    <t>Výložník UD1/89-500 ZNN</t>
  </si>
  <si>
    <t>Výložník UD1/89-2000 ZNN s kloubem</t>
  </si>
  <si>
    <t xml:space="preserve">Svítidlo AMPERA EVO 1 / 30LED / 400mA / NW740 / 37 W / 5369 + 5370
</t>
  </si>
  <si>
    <t>Stožárová svorkovnice SV6.10.4</t>
  </si>
  <si>
    <t>210810005</t>
  </si>
  <si>
    <t>Kabel CYKY-m 750 V 3 x 2,5mm2, volně uložený, včetně dodávky kabelu 3x2,5 mm2</t>
  </si>
  <si>
    <t>Kabel CYKY-m 750 V 3 x 10mm2, volně uložený, včetně dodávky kabelu 3x10 mm2</t>
  </si>
  <si>
    <t>230191008</t>
  </si>
  <si>
    <t>Uložení chráničky KF 09063 ve výkopu , vč. dodávky chráničky KF 09063</t>
  </si>
  <si>
    <t>210100003</t>
  </si>
  <si>
    <t>Ukončení vodičů v rozvaděči + zapojení do 16 mm2</t>
  </si>
  <si>
    <t>Ukončení vodičů v rozvaděči + zapojení do 2,5 mm2</t>
  </si>
  <si>
    <t>Příplatek za recyklaci</t>
  </si>
  <si>
    <t>210220022</t>
  </si>
  <si>
    <t>Vedení uzemňovací v zemi FeZn 30x4 mm</t>
  </si>
  <si>
    <t>Vedení uzemňovací v zemi FeZn D 8 - 10 mm</t>
  </si>
  <si>
    <t>Pásek uzemňovací FeZn 30x4 mm</t>
  </si>
  <si>
    <t>Svorka spojovací do 4 šroubů , vč. dodávky  SP</t>
  </si>
  <si>
    <t>Svorka spojovací do 4 šroubů , vč. dodávky  SR2b</t>
  </si>
  <si>
    <t>Svorka páska-drát do 4 šroubů , vč. dodávky  SR3b</t>
  </si>
  <si>
    <t>Lak asfaltový A1010 1kg</t>
  </si>
  <si>
    <t>Koncovka kabelová do 1kV KSCZ4X 6-25</t>
  </si>
  <si>
    <t>Spojka zemní. gelová</t>
  </si>
  <si>
    <t>210290891</t>
  </si>
  <si>
    <t>Doplnění štítku kovového na kabel</t>
  </si>
  <si>
    <t>Montážní, spojovací a instalační materiál</t>
  </si>
  <si>
    <t>M46</t>
  </si>
  <si>
    <t>Zemní práce při montážích</t>
  </si>
  <si>
    <t>460110001 R01</t>
  </si>
  <si>
    <t>Sonda pro vyhledávání vedení - výkop</t>
  </si>
  <si>
    <t>460110101 R01</t>
  </si>
  <si>
    <t>Sonda pro vyhledávání vedení - zához</t>
  </si>
  <si>
    <t>460080001</t>
  </si>
  <si>
    <t>Betonový základ do zeminy bez bednění, uložení betonu do výkopu</t>
  </si>
  <si>
    <t>460200163.RT2</t>
  </si>
  <si>
    <t>Výkop kabelové rýhy 35/80 cm, hornina 3, ruční výkop rýhy</t>
  </si>
  <si>
    <t>460200303.RT2</t>
  </si>
  <si>
    <t>Výkop kabelové rýhy 50/120 cm, hornina 3, ruční výkop rýhy</t>
  </si>
  <si>
    <t>460420018</t>
  </si>
  <si>
    <t>Zřízení kabelového lože šířky do 35cm z písku, tl. vrstvy 20cm, vč. dodávky písku</t>
  </si>
  <si>
    <t>460560163.RT1</t>
  </si>
  <si>
    <t>Zához rýhy 35/80 cm, hornina 3, ruční zához rýhy</t>
  </si>
  <si>
    <t>460560303.RT1</t>
  </si>
  <si>
    <t>Zához rýhy 50/120 cm, hornina 3, ruční zához rýhy</t>
  </si>
  <si>
    <t>460300006</t>
  </si>
  <si>
    <t>Hutnění zeminy po vrstvách 20 cm, hutnění po strojním záhrnu rýh</t>
  </si>
  <si>
    <t>460600001</t>
  </si>
  <si>
    <t>Naložení a odvoz zeminy odvoz na vzdálenost 10000 m</t>
  </si>
  <si>
    <t>460490012</t>
  </si>
  <si>
    <t>Fólie výstražná z PVC, šířka 33 cm, fólie PVC šířka 33 cm</t>
  </si>
  <si>
    <t>199000005</t>
  </si>
  <si>
    <t>Poplatek za skládku zeminy 1 - 4</t>
  </si>
  <si>
    <t>460010024</t>
  </si>
  <si>
    <t>Vytýčení kabelové trasy v zastavěném prostoru délka trasy do 1000 m</t>
  </si>
  <si>
    <t>km</t>
  </si>
  <si>
    <t>460420501</t>
  </si>
  <si>
    <t>Křížovatka se silovým kabelem</t>
  </si>
  <si>
    <t>ON</t>
  </si>
  <si>
    <t>00521101</t>
  </si>
  <si>
    <t>Předání a převzetí staveniště</t>
  </si>
  <si>
    <t>Soubor</t>
  </si>
  <si>
    <t>005211040</t>
  </si>
  <si>
    <t>Užívání veřejných ploch a prostranství</t>
  </si>
  <si>
    <t>00523</t>
  </si>
  <si>
    <t>Výchozí revize, vystavení revizní zprávy</t>
  </si>
  <si>
    <t>005241020</t>
  </si>
  <si>
    <t>Geodetické zaměření skutečného provedení</t>
  </si>
  <si>
    <t>005241010</t>
  </si>
  <si>
    <t xml:space="preserve">Dokumentace skutečného provedení </t>
  </si>
  <si>
    <t>00524</t>
  </si>
  <si>
    <t>Předání a převzetí díla</t>
  </si>
  <si>
    <t>VN</t>
  </si>
  <si>
    <t>Vedlejší náklady</t>
  </si>
  <si>
    <t>005111021</t>
  </si>
  <si>
    <t>Vytýčení inženýrských sítí</t>
  </si>
  <si>
    <t>005122401</t>
  </si>
  <si>
    <t>Koordinační činnost</t>
  </si>
  <si>
    <t>Pomocný elektromateriál + nespec. náklady 3%</t>
  </si>
  <si>
    <t>Inflační navýšení (realizace léto 2026)  9%</t>
  </si>
  <si>
    <t>005124010R</t>
  </si>
  <si>
    <t>Koordinační činnost 3% (vyplni se automaticky)</t>
  </si>
  <si>
    <t>Mimostaveništní doprava individualní</t>
  </si>
  <si>
    <t>Poznámky uchazeče k zadání</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</si>
  <si>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zařízení musí být dodáno v souladu s požadavky vyhlášky č. 137/1998Sb. o obecných technických požadavcích na výstavbu.
Veškeré práce musí být prováděny za dodržování všech norem a předpisů platných v ČR a doloženy předepsanými doklady o provedených zkouškách a revizích.  Zhotovitel nabídne svítidla dle PD nebo předloží kvalitativně stejné či lepší řešení. Alternativní řešení musí odsouhlasit projektant osvětlení před objednáním svítidel zhotovitelem. Zhotovitel na výzvu projektanta osvětlení předloží odkaz na LDT data navrhovaných svítidel volně ke stažení na stránkách výrobce, katalogové listy navrhovaných svítidel, projektant si může vyžádat předložení vzorků všech svítidel do 7mi pracovních dnů od vyzvání.
Po instalaci osvětlovací soustavy zajistí zadavatel na své náklady provedení kontrolního měření intenzity osvětlení, indexu podání barev a teploty chromatičnosti. Veškerá měření a protokoly předloží zadavatel zhotoviteli nejpozději do 15 dnů od uvolnění staveniště zhotovitelem. Dílo bude převzato zadavatelem od zhotovitele na základě výsledků hodnot provedeného měření, při splnění veškerých požadovaných parametrů.
</t>
  </si>
  <si>
    <t>#TypZaznamu#</t>
  </si>
  <si>
    <t>Cena / MJ</t>
  </si>
  <si>
    <t>Poznámka</t>
  </si>
  <si>
    <t>Elektromontáže</t>
  </si>
  <si>
    <t>DIL</t>
  </si>
  <si>
    <t>Sdělovací kabel, volně uložený včetně dodávky kabelu</t>
  </si>
  <si>
    <t>POL1_</t>
  </si>
  <si>
    <t xml:space="preserve">Koncovka kabelová do 1kV </t>
  </si>
  <si>
    <t>Kabelová chránička HDPE40, vč. příslušenství a montáže</t>
  </si>
  <si>
    <t>Kabelová chránička HDPE 160, vč. příslušenství a montáže</t>
  </si>
  <si>
    <t>Montážní a spojovací materiál</t>
  </si>
  <si>
    <t>Antikorozní ochranný nátěr / gumoasfalt</t>
  </si>
  <si>
    <t>bal</t>
  </si>
  <si>
    <t>460110001</t>
  </si>
  <si>
    <t>Sonda pro vyhledání kabelů - výkop</t>
  </si>
  <si>
    <t>460110101</t>
  </si>
  <si>
    <t>Sonda pro vyhledání kabelů - zához</t>
  </si>
  <si>
    <t>460120002</t>
  </si>
  <si>
    <t>Zához jámy, hornina třídy 3 - 4 upěchování a úprava povrchu</t>
  </si>
  <si>
    <t>460200163</t>
  </si>
  <si>
    <t>Výkop kabelové rýhy 35/80 cm  hor.3 ruční výkop rýhy</t>
  </si>
  <si>
    <t>460201083</t>
  </si>
  <si>
    <t>Výkop kabelové rýhy 100/120 cm  hor.3 ruční výkop rýhy</t>
  </si>
  <si>
    <t>Zřízení kabelového lože v rýze š.do 35 cm z písku tloušťka vrstvy 20 cm</t>
  </si>
  <si>
    <t>Fólie výstražná z PVC, šířka 33 cm fólie PVC šířka 33 cm</t>
  </si>
  <si>
    <t>460570163</t>
  </si>
  <si>
    <t>Zához rýhy 35/80 cm, hornina třídy 3, se zhutněním</t>
  </si>
  <si>
    <t>460561083</t>
  </si>
  <si>
    <t>Zához rýhy 100/120 cm, hornina třídy 3, se zhutněním</t>
  </si>
  <si>
    <t>D96</t>
  </si>
  <si>
    <t>Přesuny suti a vybouraných hmot</t>
  </si>
  <si>
    <t>167101101</t>
  </si>
  <si>
    <t>Nakládání výkopku z hor. 1-4 v množství do 100m3</t>
  </si>
  <si>
    <t>POL8_</t>
  </si>
  <si>
    <t>979093111</t>
  </si>
  <si>
    <t>Uložení suti na skládku bez zhutnění</t>
  </si>
  <si>
    <t>005111020R</t>
  </si>
  <si>
    <t>Vytyčení stavby</t>
  </si>
  <si>
    <t>POL99_2</t>
  </si>
  <si>
    <t>005121 R</t>
  </si>
  <si>
    <t>005111021R</t>
  </si>
  <si>
    <t>Vytyčení inženýrských sítí</t>
  </si>
  <si>
    <t xml:space="preserve">110      </t>
  </si>
  <si>
    <t>Mimostaveništní doprava individual.</t>
  </si>
  <si>
    <t>Kč</t>
  </si>
  <si>
    <t>POL9_</t>
  </si>
  <si>
    <t>005211040R</t>
  </si>
  <si>
    <t xml:space="preserve">Užívání veřejných ploch a prostranství  </t>
  </si>
  <si>
    <t>005211080R</t>
  </si>
  <si>
    <t xml:space="preserve">Bezpečnostní a hygienická opatření na staveništi </t>
  </si>
  <si>
    <t>00523  R</t>
  </si>
  <si>
    <t>Zkoušky a revize</t>
  </si>
  <si>
    <t>005241010R</t>
  </si>
  <si>
    <t>005241020R</t>
  </si>
  <si>
    <t xml:space="preserve">Geodetické zaměření skutečného provedení  </t>
  </si>
  <si>
    <t xml:space="preserve">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</si>
  <si>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PSD.6622.B</t>
  </si>
  <si>
    <t>Rozvaděč RACK stojanový, 22U, 600x600, prosklený</t>
  </si>
  <si>
    <t>FU.0019.T04</t>
  </si>
  <si>
    <t>Ventilační jednotka</t>
  </si>
  <si>
    <t>CSRAB-RPX2</t>
  </si>
  <si>
    <t>Napájecí lišta 230V</t>
  </si>
  <si>
    <t>UPS RACK FSP-3000VA Psin</t>
  </si>
  <si>
    <t>Záložní zdroj UPS (3000VA) do RACKové skříně</t>
  </si>
  <si>
    <t xml:space="preserve">Vyvazovací panel </t>
  </si>
  <si>
    <t>PP-152</t>
  </si>
  <si>
    <t>Patch panel pro 24 mod. Cat.6</t>
  </si>
  <si>
    <t>Závěrečné práce v rozvaděči</t>
  </si>
  <si>
    <t>Venkovní kamera IPC-HDBW2531R-ZS-5Mpix, M2,7-13,5mm, IR30 WDR,IVS,H.265+,antivandal</t>
  </si>
  <si>
    <t>Záznamové zařízení a příslušenství NVR5232-4KS2-,4K,2xHDD (až 20TB),IVS,320Mb,1U</t>
  </si>
  <si>
    <t>HDD 4TB SATA NVR-Seageate Skyhawk 4TB,64MB cache,6Gb SATA,5900ot</t>
  </si>
  <si>
    <t>PoE Switch 24/24+2MNGswitch 10/100 24xPoE+2x1Gb 2xSFP,MNG</t>
  </si>
  <si>
    <t>Kabel 1 bal. 305m Cat.6, venkovní</t>
  </si>
  <si>
    <t>Kabel CYKY-J 3x2,5 mm2, volně uložený vč. dodávky kabelu</t>
  </si>
  <si>
    <t>HDPE chránička HDPE 40, šedá</t>
  </si>
  <si>
    <t>Výsledková tabule FB3-99-300 vč. konstrukce</t>
  </si>
  <si>
    <t>Betonový základ do zeminy bez bednění uložení betonu do výkopu</t>
  </si>
  <si>
    <t>Rozvaděč elektroměrový, na pilíři, mat. Termoset, IP44/20, 470+470x1830x250mm, sestava s měřením, Siemens 3VA2116 / 125A cejh. trafa 125/5A 5VA, 0,5s, třmen 10-240mm</t>
  </si>
  <si>
    <t>Distribuční rozvaděč smyčkový SS201 NKD1W / mat. Termoset / PRE</t>
  </si>
  <si>
    <t>Kabel CYKY-m 750 V 4 x 70 mm2 volně uložený včetně dodávky kabelu</t>
  </si>
  <si>
    <t>Koncovka kabelová do 1kV KSCZ4X 70-95</t>
  </si>
  <si>
    <t>Trubka kabelová chránička KOPOFLEX KF 09110, vč. montáže</t>
  </si>
  <si>
    <t>210220021</t>
  </si>
  <si>
    <t>Vedení uzemňovací v zemi FeZn do 120 mm2 včetně svorek</t>
  </si>
  <si>
    <t>Zemnící pásek FeZn 30x4</t>
  </si>
  <si>
    <t>2102203002</t>
  </si>
  <si>
    <t>Svorka hromosvodová nad 2 šrouby /ST,SJ,SR, atd./ včetně dodávky svorky SR 2b pro pásek 30x4</t>
  </si>
  <si>
    <t>210220302</t>
  </si>
  <si>
    <t>Svorka hromosvodová nad 2 šrouby /ST, SJ, SR, atd/ včetně dodávky svorky SS kovových částí d 3-12 mm</t>
  </si>
  <si>
    <t xml:space="preserve"> </t>
  </si>
  <si>
    <t>460050703</t>
  </si>
  <si>
    <t>Jáma do 2 m3, hor.3 ruční výkop jámy</t>
  </si>
  <si>
    <t>Náklady s provozovatelem IS</t>
  </si>
  <si>
    <t>Náklady a jednání TIČR</t>
  </si>
  <si>
    <t>Řídící jednotka s displejem, 2xETH 100/10, LCD 7mm, 6xAI/DI, 6xRO, 2xAO, 1xCIB, 1xTCL2</t>
  </si>
  <si>
    <t>Periferní modul analogových výstupů, 4xAO 0,10V/4-20mA, GO, TCL2</t>
  </si>
  <si>
    <t>Nástěnný ovladač s displejem</t>
  </si>
  <si>
    <t>Spínaný zdroj na DIN lištu 230/24V</t>
  </si>
  <si>
    <t>Propojovací kabeláž a konektory pro ŘS, zakončovací odpor 120ohm</t>
  </si>
  <si>
    <t>Přepěťová ochrana ŘS - DA 275</t>
  </si>
  <si>
    <t>XAB4</t>
  </si>
  <si>
    <t>Schránka na dokumentaci</t>
  </si>
  <si>
    <t>210950101</t>
  </si>
  <si>
    <t xml:space="preserve">Štítek označovací na kabel, včetně dodávky štítku </t>
  </si>
  <si>
    <t>Chránička plastová, instalační , D20, vč. příchytek</t>
  </si>
  <si>
    <t>Zásuvka jednopólová, 230V/16A, do krabice</t>
  </si>
  <si>
    <t>WiFi modul přístupového systému (HUP)</t>
  </si>
  <si>
    <t>Smart key - nástěnná čtečka</t>
  </si>
  <si>
    <t>Smart key - kování PRO</t>
  </si>
  <si>
    <t xml:space="preserve">Datový čip </t>
  </si>
  <si>
    <t>Software pro nastavování přístupu</t>
  </si>
  <si>
    <t>Kabel JYTY 2 x 1,00 mm2 pevně uložený včetně dodávky kabelu</t>
  </si>
  <si>
    <t>LV 40x20 elektroinstalační vkládací lišta</t>
  </si>
  <si>
    <t>210810006</t>
  </si>
  <si>
    <t>Kabel CYKY-m 750 V 3 x 2,5 mm2 volně uložený včetně dodávky kabelu</t>
  </si>
  <si>
    <t>Kabel CYSY-m 750 V 3 x 2,5 mm2 volně uložený včetně dodávky kabelu</t>
  </si>
  <si>
    <t>Časový spínač pro cirkulační čerpadlo TV</t>
  </si>
  <si>
    <t>krabicová rozvodka ACIDUR 6455-11</t>
  </si>
  <si>
    <t>Doplnění štítku na kabel</t>
  </si>
  <si>
    <t xml:space="preserve">Anténní / satelitní systém </t>
  </si>
  <si>
    <t xml:space="preserve">Anténní zesilovač </t>
  </si>
  <si>
    <t>Multipřepínač pro 12 účastníků (např. MSWTE1312)</t>
  </si>
  <si>
    <t>Set-top box</t>
  </si>
  <si>
    <t>Zásuvka TV / SAT v inst. krabici</t>
  </si>
  <si>
    <t>Kabel koaxiální Belden</t>
  </si>
  <si>
    <t>Lišta vkládací  18x 13 bílá LV 2m</t>
  </si>
  <si>
    <t>SLP</t>
  </si>
  <si>
    <t>WiFi</t>
  </si>
  <si>
    <t>Wifi router s velkým pokrytím , až 1900Mb/s, 2x gigabit. LAN port, třípásmový</t>
  </si>
  <si>
    <t xml:space="preserve">Serverová skříň 19" - 12U s patch panely pro 24 portů, zdrojovou lištou, UPS a ventilátorem, optickou vanou a s propoj. kabely </t>
  </si>
  <si>
    <t>Zásuvka bílá osazená 2 porty, stíněná, vč. keystone, povrchová, v inst. krabici</t>
  </si>
  <si>
    <t>Datový kabel Cat6 UTP 500m</t>
  </si>
  <si>
    <t>čidlo úniku CO</t>
  </si>
  <si>
    <t xml:space="preserve">Autonomní opticko-kouřový detektor </t>
  </si>
  <si>
    <t>Zednické výpomoci</t>
  </si>
  <si>
    <t xml:space="preserve">Průraz SDK přepážkou </t>
  </si>
  <si>
    <t>Vykroužení otvorů pro instalační krabice</t>
  </si>
  <si>
    <t xml:space="preserve">202      </t>
  </si>
  <si>
    <t>Zednické výpomoci HSV</t>
  </si>
  <si>
    <t>Poplatek za skládku</t>
  </si>
  <si>
    <t>Zakončení a proměření SLP kabeláže v zásuvkách a patch panelech</t>
  </si>
  <si>
    <t>Software a programování CP</t>
  </si>
  <si>
    <t xml:space="preserve">                                                                                  Jedná se o minimální rozpočet. Pokud uchazeč při prohlídce místa plnění zjistí chybějící položku, doplní tuto samostatně pod tuto poznámku se zdůvodněním . Součástí realizace uvedené akce musí být veškeré dodávky, práce a služby, které nejsou výslovně uvedeny v dokumentaci, ale jsou nezbytné pro úplnost a funkčnost zařízení podle uvedených požadavků. Dále je třeba dodržovat platné normy pro souběh a křížení kabelů silových a sdělovacích rozvodů. Realizaci je třeba dodavatelsky koordinovat. Zejména je nutné věnovat zvýšenou pozornost při demontážních pracích a stříhání vodičů a kabelů, postupovat velmi opatrně, aby nedošlo k úrazu nebo škodám. Zhotovitel zahrne do ceny elektro části demontáže a ekologickou likvidaci rušených zařízení. Dodávky, práce a služby pro elektrotechnologické zařízení musí být dodány kompletní, v uvedených hranicích dodávky včetně všech nezbytných přístrojů, pomocných zařízení, příslušenství a spojovacího a upevňovacího materiálu. Dodávka musí být řádně odzkoušena, plně funkční a schopna uvedení do provozu. Veškerá dodávaná zařízení musí být nová, poprvé použitá. Dodávaná zařízení musí být dodána od výrobců, kteří mají v ČR zajištěn servis. Toto prokáže zhotovitel při předání a převzetí, kdy doloží k jednotlivým zařízením příslušné doklady a prohlášení servisní organizace v ČR o zajištění servisu. Veškerá dodávaná zařízení musí odpovídat požadavkům zákona č. 22/1997Sb. v platném znění a souvisejícím nařízením vlády. Zhotovitel doloží ke všem dodávaným výrobkům doklady požadované podle uvedených právních předpisů. 
Veškeré práce musí být prováděny za dodržování všech norem a předpisů platných v ČR a doloženy
předepsanými doklady o provedených zkouškách a revizích. 
</t>
  </si>
  <si>
    <t>POZNÁMKY K SOUPISU ZAŘÍZENÍ VE VÝKAZU VÝMĚR 
 - REKONSTRUKCE A MODERNIZACE FOTBALOVÉHO HŘIŠTĚ SK UNION BŘEVNOV, PRAHA 6 -  
ul. Skokanská, 169 00 Praha pozemky č.p. 2484/58, 2484/3, 2484/6, 2484/7, 2489/4, k. ú. Břevnov (729582)</t>
  </si>
  <si>
    <r>
      <t xml:space="preserve">Číselné pozicování soupisu a výkresu:
</t>
    </r>
    <r>
      <rPr>
        <sz val="12"/>
        <rFont val="Arial"/>
        <family val="2"/>
        <charset val="238"/>
      </rPr>
      <t>Pořadová čísla v legendě souhlasí s pozičními čísly na výkresech</t>
    </r>
  </si>
  <si>
    <r>
      <t xml:space="preserve">Názvy výrobků:
</t>
    </r>
    <r>
      <rPr>
        <sz val="12"/>
        <rFont val="Arial"/>
        <family val="2"/>
        <charset val="238"/>
      </rPr>
      <t>Případné uvedené názvy výrobků s typovým označením nebo názvem výrobce jsou pouze informativního charakteru a slouží k popsání stanovené kvality a jakosti výrobku</t>
    </r>
  </si>
  <si>
    <r>
      <t xml:space="preserve">Realizační upřesnění rozměrů na stavbě: 
</t>
    </r>
    <r>
      <rPr>
        <sz val="12"/>
        <rFont val="Arial"/>
        <family val="2"/>
        <charset val="238"/>
      </rPr>
      <t>Veškeré rozměry technologického zařízení v této tabulce budou upraveny dle skutečnosti na stavbě a dle vybraných typů zařizovacích předmětů a kuchyňské technologie a případně přizpůsobeny stávající technologii</t>
    </r>
  </si>
  <si>
    <r>
      <t xml:space="preserve">Instalační vývody:
</t>
    </r>
    <r>
      <rPr>
        <sz val="12"/>
        <rFont val="Arial"/>
        <family val="2"/>
        <charset val="238"/>
      </rPr>
      <t>Veškeré instalační vývody včetně dimenzí a příkonu před jejich realizací upřesní vybraný dodavatel kuchyňské technologie</t>
    </r>
  </si>
  <si>
    <r>
      <t xml:space="preserve">Doplňková ochrana a uzemnění zařízení:
</t>
    </r>
    <r>
      <rPr>
        <sz val="12"/>
        <rFont val="Arial"/>
        <family val="2"/>
        <charset val="238"/>
      </rPr>
      <t>Veškeré kovové zařízení musí být ochranně pospojováno</t>
    </r>
  </si>
  <si>
    <r>
      <t xml:space="preserve">Požadavky na standardy technologického vybavení gastronomického provozu:
</t>
    </r>
    <r>
      <rPr>
        <sz val="12"/>
        <rFont val="Arial"/>
        <family val="2"/>
        <charset val="238"/>
      </rPr>
      <t>Veškeré stoly, pokud není specifikováno jinak – NEREZ, zemnící šrouby na zadních nohách ve výšce cca 70 mm, skříňky je možné uzemnit na horní stěně skříňky.</t>
    </r>
  </si>
  <si>
    <t xml:space="preserve">Materiály a zpracování nerezového nábytku: </t>
  </si>
  <si>
    <t>Následující specifikace se vztahují na všechny položky zmíněné dále, které jsou zkonstruované na míru. Všechny použité materiály musí být nové a musí mít nejvyšší kvalitu, schválenou pro dané odvětví, jakož i musejí odpovídat specifikovaným jakostním normám.</t>
  </si>
  <si>
    <r>
      <t xml:space="preserve">Typ nerezové normativní oceli:   
</t>
    </r>
    <r>
      <rPr>
        <sz val="12"/>
        <rFont val="Arial"/>
        <family val="2"/>
        <charset val="238"/>
      </rPr>
      <t xml:space="preserve"> - austenitická nerezová ocel schválená do potravinářství, typ CrNi 18/10, chemické složení C max. 0,07 %, Cr 17 – 19 %, Ni 8,5 – 10,5 %, jakost dle ČSN 17240, 17241, DIN W. Nr. 1.4301, ASTM 304 s atesty pro použití ke styku s potravinami, povrchové brusné provedení v jemnosti "240" nebo v úpravě "Scotchbrite"</t>
    </r>
  </si>
  <si>
    <t>Nerezová ocel musí odpovídat předem stanovené tloušťce dle norem, a to následovně (minimální tloušťka):</t>
  </si>
  <si>
    <t>– Dřezy, hluboké 1,0 mm</t>
  </si>
  <si>
    <t>– Odkapávací pulty 1-1,5 mm</t>
  </si>
  <si>
    <t>– Pracovní stoly 1-1,5 mm</t>
  </si>
  <si>
    <t>– Police v podstavbách 1,0 mm</t>
  </si>
  <si>
    <t>– Korpusy skříněk 1,0- 1,5 mm</t>
  </si>
  <si>
    <t>– Nerezové trubkoví (40x40 mm) 1,0 mm</t>
  </si>
  <si>
    <t>– Vodící lišty 1,5 mm</t>
  </si>
  <si>
    <t>– Základny skříněk 1,0 mm</t>
  </si>
  <si>
    <t>– Deskové regály 1-51,3 mm</t>
  </si>
  <si>
    <t>– Dvířka 1,0 mm</t>
  </si>
  <si>
    <r>
      <t xml:space="preserve">Desky pracovní stolové
</t>
    </r>
    <r>
      <rPr>
        <sz val="12"/>
        <rFont val="Arial"/>
        <family val="2"/>
        <charset val="238"/>
      </rPr>
      <t>Pracovní desky i dřezové musí být vyrobeny z austenitické nerezavějící oceli 18Cr/10Ni jakosti dle ČSN 17240,17241,DIN W.Nr.1.4301, ASTM 304 s atesty pro použití ke styku s potravinami.
Síla použitého materiálu desky min. 1-1,5 mm s nerez výztuhami. Deska plně zavařena a vybroušena a bez nebo s límcem-límci i po straně a ze zadní strany jsou límce plně uzavřené. Desky budou opatřeny povrchovou úpravou broušenou se zrnem o hodnotě 240 nebo leském kartáčovém povrchu Scotchbrite.. Svaření a následné vybroušení svislých rohů desky o tloušťkách 40 nebo 50 mm a dle přání i jiného rozměru, je provedeno s napojením na uvedenou hodnotu brusu.  Deska tak musí tvořit s podnožím kompaktní celek vyhovující nejpřísnějším hygienickým předpisům.</t>
    </r>
  </si>
  <si>
    <r>
      <t xml:space="preserve">Desky pracovní nerezové dřezové
</t>
    </r>
    <r>
      <rPr>
        <sz val="12"/>
        <rFont val="Arial"/>
        <family val="2"/>
        <charset val="238"/>
      </rPr>
      <t>Pracovní desky musí být opatřeny vevařeným lisovaným dřezy nebo dřezy o příslušných velikostech a hloubce. Vevaření musí být provedeno s vybroušeným bezespárovým napojením bez vizuální možnosti zjištění místa tohoto napojení.</t>
    </r>
  </si>
  <si>
    <r>
      <t xml:space="preserve">Zásuvky nerezového nábytku
</t>
    </r>
    <r>
      <rPr>
        <sz val="12"/>
        <rFont val="Arial"/>
        <family val="2"/>
        <charset val="238"/>
      </rPr>
      <t>Uchyceny jsou na nerezových teleskopických trojdílných držácích nebo vysouvatelných nerezových dvoudílných držácích v provedení pro možnost plného vysunutí zásuvek a pro možnost event. vložení GN 1/1.
Uzamykatelná nebo neuzamykatelná čela zásuvek musí být uzavřená a musí být opatřeny madly  bez použití plastických hmot.  Zásuvky budou provedeny buď v bloku a jako zásuvkový blok budou použity u stolů nebo budou používány jednotlivě a včetně nerezového krytu jsou umístěny pod deskou stolu samostatně nebo vedle sebe.</t>
    </r>
  </si>
  <si>
    <r>
      <t xml:space="preserve">Nerezové stoly
</t>
    </r>
    <r>
      <rPr>
        <sz val="12"/>
        <rFont val="Arial"/>
        <family val="2"/>
        <charset val="238"/>
      </rPr>
      <t xml:space="preserve">Budou tvořeny pracovní nerezovou deskou a podnožím různého osazení – např. pouze vlastním podnožím nebo podnožím s odkládací nerezovou policí nebo i s bočním a zadním oplechováním nebo uzavřeným podnožím, opatřeným dvířky posuvnými nebo uchycenými na pantech nebo se zásuvkovým blokem a prostory pro GN. U Provedení skříňkového tzn ze třech stran zaplechován s policí, bez police, s čelními dvířky apod. bude dodáno  skříňkové provedení v běžném hygienickém standardu. Pro podnoží bude rovněž použity nerezové materiály z austenitické nerezavějící oceli 18Cr/10Ni jakosti dle ČSN 17240,17241,DIN W.Nr.1.4301, ASTM 304 s atesty pro použití ke styku s potravinami. Pro nohy bude použitý jäcklový materiál 40/40 mm o tloušťce stěny 1,5 mm. Pro oplechování bude použit nerezový plech o tloušťce min. 1 mm a pro police nerezové výztuhy s tím, že police bude přivařena k nosné konstrukci stolu nebo bokům stolu.
Podnoží musí být opatřeno nosnými stavitelnými nožičkami z plastu o možnosti regulace výšky stolu v rozmezí až 30mm.
Ve standardu nesmí být žádné spoje provedeny nýtováním. Jsou provedeny pouze svářením pod ochranou atmosférou argonu. A řádně očištěny od svařování. </t>
    </r>
  </si>
  <si>
    <t>Legenda: K - volný kabel v chráničce dle ČSN, Z - zásuvka, SV - studená voda, TV - teplá voda, SVM - studená voda změkčená, R - roháček, P - pračkový ventil, V - kulový ventil, BN a BS - baterie nástěnná a stolní (nebude-li uvedeno jinak, dodávka stavby), mezi přívod plynu a plynový přístroj musí být vždy nainstalován uzávěr (dodávka stavby), mezi přívod elektřiny a elektrický stroj musí být vždy nainstalována zásuvka nebo nebo předřazený příslušný fázový vypínač (dodávka stavby), SJ - elektrické stroje samostatně jištěné,  nemobilní stroje a zařízení musí být uzemněny ochranným pospojením, ZTI odpady instalované před termickými přístroji (varné, smažící, pečící, fritovací stroje) odolné 100 °C, NČP(mm)=míra nad čistou podlahou, rozměry(mm): šířka x hloubka x výška</t>
  </si>
  <si>
    <t>TABULKA  POTŘEB  MÉDIÍ  TECHNOLOGIE  KUCHYNĚ</t>
  </si>
  <si>
    <t>A</t>
  </si>
  <si>
    <t xml:space="preserve">Soupis gastrotechnologického zařízení </t>
  </si>
  <si>
    <t>počet</t>
  </si>
  <si>
    <t>elektřina</t>
  </si>
  <si>
    <t>voda</t>
  </si>
  <si>
    <t>kanaliz.</t>
  </si>
  <si>
    <t>poznámka</t>
  </si>
  <si>
    <t>cena ks
bez DPH</t>
  </si>
  <si>
    <t>celkem
bez DPH</t>
  </si>
  <si>
    <t>kW/ks</t>
  </si>
  <si>
    <t>napětí V</t>
  </si>
  <si>
    <t>celkem kW</t>
  </si>
  <si>
    <t>SV</t>
  </si>
  <si>
    <t>TV</t>
  </si>
  <si>
    <t>DN</t>
  </si>
  <si>
    <t>1. NP</t>
  </si>
  <si>
    <t>M.Č. 1.08 - WC ZAMĚSTNANCŮ GASTRO</t>
  </si>
  <si>
    <t>kombinové WC, 
 - technická sanitární keramika, 
 - s duálním splachovací nadrží, 
 - rozměry cca: 710x455x855 mm</t>
  </si>
  <si>
    <t>DN110</t>
  </si>
  <si>
    <t xml:space="preserve"> - dodávka stavby
 - požadavky na stavební připravenost určí ZTI</t>
  </si>
  <si>
    <t>M.Č. 1.07 - PŘEDSÍŇ WC ZAMĚSTNANCŮ GASTRO, ÚKLID</t>
  </si>
  <si>
    <t>keramické umyvadlo, vč. pákové směšovací baterie,
 - směšovací na TV a SV
 - vč. dávkovače jednorázových papírových  ručníků, 
 - vč. dávkovače tekutého mýdla</t>
  </si>
  <si>
    <t>½ – R</t>
  </si>
  <si>
    <t>DN40</t>
  </si>
  <si>
    <t>keramická výlevka, 
 - vč. nástěnné směšovací baterie na TV a SV</t>
  </si>
  <si>
    <t xml:space="preserve"> - dodávka stavby
 - požadavky na stavební připravenost určí ZTI
</t>
  </si>
  <si>
    <t>M.Č. 1.09 -   ŠATNA GASTRO, DENNÍ MÍSTNOST</t>
  </si>
  <si>
    <t>šatní skříň, sestava, 8 úložných boxových prostorů ,  
 - plechové nebo lamino provedení, 
 - s odděleným uložením civilního a pracovního oděvu, 
 - šatní skříňka s odvětráním, 
 - rozměry cca: 1000x500x1800 mm</t>
  </si>
  <si>
    <t xml:space="preserve"> - dodávka stavby 
(díl interiéru)</t>
  </si>
  <si>
    <t>4.1.</t>
  </si>
  <si>
    <t>kuchyňská linka přístěnná, vč. nástěnné skříňky v. 300 mm, 
vč. dřezu s odkapovou plochou a dřezové baterie, 
 - interiérové laminov provedení (dezén LTD upřesní
architekt nebo stavebník),
 - vlevo spodní dřezová skříňka uzavřená, šíře cca 1000 mm,
 - vpravo podstavná chladnička, 
 - rozměry cca: 1700x600x900 + 300 mm (horní skříňka</t>
  </si>
  <si>
    <t>DN50</t>
  </si>
  <si>
    <r>
      <t xml:space="preserve"> - dodávka stavby 
(díl interiéru)
</t>
    </r>
    <r>
      <rPr>
        <i/>
        <sz val="11"/>
        <color indexed="10"/>
        <rFont val="Arial CE"/>
        <charset val="238"/>
      </rPr>
      <t xml:space="preserve"> - nad pracovní plochou 
omyvatelný obklad</t>
    </r>
  </si>
  <si>
    <r>
      <rPr>
        <b/>
        <sz val="11"/>
        <rFont val="Arial"/>
        <family val="2"/>
        <charset val="238"/>
      </rPr>
      <t xml:space="preserve">chladící skříň, podpultová - podstavná, </t>
    </r>
    <r>
      <rPr>
        <sz val="11"/>
        <rFont val="Arial"/>
        <family val="2"/>
        <charset val="238"/>
      </rPr>
      <t xml:space="preserve">
 - bílé nebo silver provedení, objem 130 litrů, 
 - uzamykatelná, ventilační nebo statické chlazení, 
 - teplotní regulace od -2 do +8 °C,
 - roštové police, automatické odtávání, 
 - rozměry: 600x585x855 mm</t>
    </r>
  </si>
  <si>
    <t>230 - Z</t>
  </si>
  <si>
    <t xml:space="preserve"> - dodávka gastra
 - kód: č. 00018382 </t>
  </si>
  <si>
    <r>
      <rPr>
        <b/>
        <sz val="11"/>
        <rFont val="Arial CE"/>
        <charset val="238"/>
      </rPr>
      <t xml:space="preserve">mikrovlnná trouba, s objemem cca 20 litrů, </t>
    </r>
    <r>
      <rPr>
        <sz val="11"/>
        <rFont val="Arial CE"/>
        <charset val="238"/>
      </rPr>
      <t xml:space="preserve">
 - nerezové provedení, s otočným talířem, 
 - analogové nebo digitální ovládání, 
 - velký průzor dveří a vnitřní osvětlení komory, 
 - rozměry: 510x300x310 mm</t>
    </r>
  </si>
  <si>
    <t xml:space="preserve"> - dodávka gastra
 - kód č. 00012809</t>
  </si>
  <si>
    <t>6.1.</t>
  </si>
  <si>
    <t>jídelní židle, 
 - nosnost 110 kg</t>
  </si>
  <si>
    <t>6.2.</t>
  </si>
  <si>
    <t>jídelní stůl, omyvatelná pracovní plocha, 
 - nosnost 110 kg
 - rozměry: 800x800x720 mm</t>
  </si>
  <si>
    <t>M.Č. 1.06 -   CHODBA/SKLAD</t>
  </si>
  <si>
    <t>6.3.</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</si>
  <si>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900x400x2000 mm</t>
    </r>
  </si>
  <si>
    <t xml:space="preserve"> - dodávka gastra</t>
  </si>
  <si>
    <t>M.Č. 1.05 - SKLAD</t>
  </si>
  <si>
    <r>
      <rPr>
        <b/>
        <sz val="11"/>
        <rFont val="Arial CE"/>
        <charset val="238"/>
      </rPr>
      <t>ocelový skladový regál, 4-ti policový,</t>
    </r>
    <r>
      <rPr>
        <sz val="11"/>
        <rFont val="Arial CE"/>
        <charset val="238"/>
      </rPr>
      <t xml:space="preserve">
 - komaxitový bílý nebo světle šedý nástřik
 - nosnost 1 police min. 150 kg, 
 - přestavitelné police, 
 - rozměry: cca 900x600x2000 mm</t>
    </r>
  </si>
  <si>
    <t>nápojové tlakové KEG sudy,
 - dodávka provozovatele</t>
  </si>
  <si>
    <t xml:space="preserve"> - dodávka provozovatele 
(vybraného pivovaru)</t>
  </si>
  <si>
    <r>
      <rPr>
        <b/>
        <sz val="11"/>
        <rFont val="Arial CE"/>
        <charset val="238"/>
      </rPr>
      <t xml:space="preserve">nerezový svařovaný regál, 3 policový, uzavřený dveřmi, </t>
    </r>
    <r>
      <rPr>
        <sz val="11"/>
        <rFont val="Arial CE"/>
        <charset val="238"/>
      </rPr>
      <t xml:space="preserve">
 - nerezové provedené gastronomická chromniklová ocel ve   
   třídě DIN 18/10 - AISI 304
 - nosnost 1 police min. 100 kg, 
 - výškově stavitelné nohy, 
 - rozměry: cca 800x500x2000 mm</t>
    </r>
  </si>
  <si>
    <t>M.Č. 1.04 - BUFET</t>
  </si>
  <si>
    <r>
      <rPr>
        <b/>
        <sz val="11"/>
        <rFont val="Arial"/>
        <family val="2"/>
        <charset val="238"/>
      </rPr>
      <t>chladící skříň prosklená, posuvné dveře,</t>
    </r>
    <r>
      <rPr>
        <sz val="11"/>
        <rFont val="Arial"/>
        <family val="2"/>
        <charset val="238"/>
      </rPr>
      <t xml:space="preserve">
 - chladící prosklená nápojová skříň je určena pro 
   profesionální vyžití k prezentaci a prodeji balených nápojů a 
   potravin, teplota 2 - 10 °C, objem hrubý/čistý  967 / 645 l litrů, 
 - intenzivní ventilované chlazení - dynamické proudění vzduchu 
   přes výparník, který je umístěným uvnitř chladícího prostoru 
   (intenzivní a účinné chlazení i při často otevřených dveřích a
    okolní teplotě až +38°C),
 - snadno přístupný a spolehlivý systém chlazení, automatické 
   odtávání, elektronické ovládání a nastavení teploty (Carel),
 - dvojitá izolovaná bezpečnostní skla dveří, elegantní černý rám 
   dveří (2x křídlové dveře), pevné vnitřní stěny s odolnými 
   nerezovými nosníky polic a úchytů (číselně označeny polohy 
   police), 
 - denní spotřeba pouze: 8.65 kWh/24h
 - 5 x roštové kovové police, snadno výškově polohovatvatelné,
  police a úchyty jsou děleny dle dveří, kvalitní vnitřní LED
   osvětlení,
 - zámek dveří, systém snadného otevírání dveří, odolné madlo, 
  vpředu výškově stavitelné nohy, vzadu kolečka pro snadnou 
  manipulaci a úklid pod skříní,
 - rozměry: 1200x740x2000 mm</t>
    </r>
  </si>
  <si>
    <t>odsavač par pasivní, nástěnné nebo závěsné provedení, 
 - nerezové provedení - gastronomická chromniklová ocel ve
   třídě AISI 304, tuhá celonerezová svařovaná konstrukce,  
 - včetně lapače tuku a osvětlení, 
 - s výtokem na vzniklý kondenzát, 
 - rozměry: 1600x900x450 mm</t>
  </si>
  <si>
    <t>230 - K</t>
  </si>
  <si>
    <t xml:space="preserve"> - dodávka stavby (VZT)
 - napojení odsavače par 
provede VZT</t>
  </si>
  <si>
    <r>
      <rPr>
        <b/>
        <sz val="11"/>
        <rFont val="Arial"/>
        <family val="2"/>
        <charset val="238"/>
      </rPr>
      <t xml:space="preserve">chladící stůl pultový, 2- sekcový, </t>
    </r>
    <r>
      <rPr>
        <sz val="11"/>
        <rFont val="Arial"/>
        <family val="2"/>
        <charset val="238"/>
      </rPr>
      <t xml:space="preserve">
 - objem cca 280 litrů, 2 x dveřní sekce na GN 1/1,
 - nerezové provedené gastronomická chromniklová ocel ve   
   třídě DIN 18/10 - AISI 304
 - ventilační chlazení, teplotní regulace od -2 do +8 °C,
 - roštové police, automatické odtávání, 
 - výškově stavitelné nohy, 
 - rozměry: cca 1350x700x900 mm</t>
    </r>
  </si>
  <si>
    <r>
      <rPr>
        <b/>
        <sz val="11"/>
        <rFont val="Arial CE"/>
        <charset val="238"/>
      </rPr>
      <t xml:space="preserve">kontaktní gril s příklopem, </t>
    </r>
    <r>
      <rPr>
        <sz val="11"/>
        <rFont val="Arial CE"/>
        <charset val="238"/>
      </rPr>
      <t xml:space="preserve">
 - nerezové provedení, vč. zásuvky na odkapávání tuku, 
 - litonová pečící deska vroubkovaná - s nepřilnavým povrchem, 
 - velikost litinové pečící desky 365x245 mm, 
 - přesná regulace teploty od +0 do 250 °C, 
 - rozměry: 510x430x240 mm</t>
    </r>
  </si>
  <si>
    <r>
      <rPr>
        <b/>
        <sz val="11"/>
        <rFont val="Arial CE"/>
        <charset val="238"/>
      </rPr>
      <t>stolní el. ohřívač uzeniny, s výpustí,</t>
    </r>
    <r>
      <rPr>
        <sz val="11"/>
        <rFont val="Arial CE"/>
        <charset val="238"/>
      </rPr>
      <t xml:space="preserve">
 - nerezové provedení, o velikosti GN 1/2
 - termostatická regulace od 30 do 90 °C, 
 - zdvojené dno, parní ohřev a udržovač
 - rozměry: 269x364x244 mm</t>
    </r>
  </si>
  <si>
    <r>
      <rPr>
        <b/>
        <sz val="11"/>
        <rFont val="Arial CE"/>
        <charset val="238"/>
      </rPr>
      <t>stolní HOT DOG, se zásobníkem, 4 trny, košík,</t>
    </r>
    <r>
      <rPr>
        <sz val="11"/>
        <rFont val="Arial CE"/>
        <charset val="238"/>
      </rPr>
      <t xml:space="preserve">
 - nerezové provedení, 
 - vypínac a kontrolka chodu
 - sklenená nádoba na ohrev párku
 - samostatné vyhrívání hrotu a nádobky
 - trny z lešteného hliníku
 - prumer trnu 25 mm
 - délka trnu 19 cm
 - derované dno a delicí prícka nádoby
 - rozměry: 480x300x350 mm</t>
    </r>
  </si>
  <si>
    <t xml:space="preserve"> - dodávka gastra
 - kód č. 00005542</t>
  </si>
  <si>
    <r>
      <rPr>
        <b/>
        <sz val="11"/>
        <rFont val="Arial CE"/>
        <charset val="238"/>
      </rPr>
      <t xml:space="preserve">pracovní stůl, s vevařeným 2 x dřezem,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500x500x250 mm, 
 - vavařený dřez 300x500x250 mm
 - spodní plná úložá police, 
 - výškově stavitelné nohy, 
 - rozměry cca: 1200x700x900 mm</t>
    </r>
  </si>
  <si>
    <t xml:space="preserve">
 - dodávka gastra
</t>
  </si>
  <si>
    <t>16.1.</t>
  </si>
  <si>
    <r>
      <rPr>
        <b/>
        <sz val="11"/>
        <rFont val="Arial"/>
        <family val="2"/>
        <charset val="238"/>
      </rPr>
      <t xml:space="preserve">baterie stolní páková, s loketní pákou, PROFI, </t>
    </r>
    <r>
      <rPr>
        <sz val="11"/>
        <rFont val="Arial"/>
        <family val="2"/>
        <charset val="238"/>
      </rPr>
      <t xml:space="preserve">
 - otočné raménko, tělo batarie nerezové, 
 - vyměnitelná černá plastová loketní páka,
 - směšovací na TV a SV
 - výška 380 mm, šířka 260 mm</t>
    </r>
  </si>
  <si>
    <t xml:space="preserve"> - dodávka gastra
kód č.  00000052</t>
  </si>
  <si>
    <t>16.2.</t>
  </si>
  <si>
    <r>
      <rPr>
        <b/>
        <sz val="11"/>
        <rFont val="Arial"/>
        <family val="2"/>
        <charset val="238"/>
      </rPr>
      <t xml:space="preserve">baterie stolní páková, s přepínáním na sprchu, PROFI, </t>
    </r>
    <r>
      <rPr>
        <sz val="11"/>
        <rFont val="Arial"/>
        <family val="2"/>
        <charset val="238"/>
      </rPr>
      <t xml:space="preserve">
 - otočné raménko, tělo batarie nerezové, 
 - flexi pružinová stojánková baterie, 
 - směšovací na TV a SV
 - výška 500 mm</t>
    </r>
  </si>
  <si>
    <r>
      <rPr>
        <b/>
        <sz val="11"/>
        <rFont val="Arial"/>
        <family val="2"/>
        <charset val="238"/>
      </rPr>
      <t xml:space="preserve">mrazící skříň profesionální, podpultová, </t>
    </r>
    <r>
      <rPr>
        <sz val="11"/>
        <rFont val="Arial"/>
        <family val="2"/>
        <charset val="238"/>
      </rPr>
      <t xml:space="preserve">
 - nerezové provedení, objem 130 litrů, 
 - uzamykatelná, statické chlazení, 
 - teplotní regulace od -10 do -25 °C,
 - roštové police, automatické odtávání, 
 - rozměry: 600x585x855 mm</t>
    </r>
  </si>
  <si>
    <t xml:space="preserve"> - dodávka gastra
 - kód č. 00018397</t>
  </si>
  <si>
    <r>
      <rPr>
        <b/>
        <sz val="11"/>
        <rFont val="Arial CE"/>
        <charset val="238"/>
      </rPr>
      <t xml:space="preserve">nástěnná skříňka s policí, uzavřená - posuvné dveře, </t>
    </r>
    <r>
      <rPr>
        <sz val="11"/>
        <rFont val="Arial CE"/>
        <family val="2"/>
        <charset val="238"/>
      </rPr>
      <t xml:space="preserve">
 - nerezové provedené gastronomická chromniklová ocel ve   
   třídě DIN 18/10 - AISI 304,  
 - tuhá celonerezová svařovaná konstrukce z uzavřeného 
   profilu,
 - rozměry: 1500x350x650 mm</t>
    </r>
  </si>
  <si>
    <r>
      <rPr>
        <b/>
        <sz val="11"/>
        <rFont val="Arial"/>
        <family val="2"/>
        <charset val="238"/>
      </rPr>
      <t xml:space="preserve">chladící skříň profesionální, podpultová, </t>
    </r>
    <r>
      <rPr>
        <sz val="11"/>
        <rFont val="Arial"/>
        <family val="2"/>
        <charset val="238"/>
      </rPr>
      <t xml:space="preserve">
 - nerezové provedení, objem 130 litrů, 
 - uzamykatelná, ventilační chlazení, 
 - teplotní regulace od -2 do +8 °C,
 - roštové police, automatické odtávání, 
 - rozměry: 600x585x855 mm</t>
    </r>
  </si>
  <si>
    <r>
      <t xml:space="preserve">kávovar  stolní, vč. filtrace vody, až 21 kávových specialit, 
vč. kapučína, </t>
    </r>
    <r>
      <rPr>
        <sz val="11"/>
        <rFont val="Arial CE"/>
        <charset val="238"/>
      </rPr>
      <t xml:space="preserve">
 - barevný TFT displej, možnost použití mleté kávy, vč. mlýnku,
 - variabilní spařovací jednotka (5 - 16 g)
 - nastavitelná síla kávy (až 8 stupňů)
 - nastavitelná teplota kávy (2 stupně)
 - nastavitelný objem vody
 - výškově nastavitelná výpust kávy (65 - 111 mm)
 - výškově nastavitelná výpust na cappuccino a horkou vodu
   (107 - 153 mm)
 - výpust horké vody (3 úrovně)
 - mlýnek Professional Aroma Grinder
 - možnost naprogramování 21 nápojů (1 nebo 2 ristretta, 
    1 nebo 2 espressa, espresso doppio, 1 nebo 2 kávy, kávová 
   specialita, cappuccino, latte macchiato, flat white, espresso 
   macchiato, porce mléka, horká voda, horká voda pro čaj)
 - úspora energie, funkce předspaření
 - možnost přípravy 2 šálků zároveň
 - nastavitelná tvrdost vody, 
 - integrované procesy proplachů/čištění a odvápnění
 - zásobník na vodu: 5 l, zásobník na zrno: 500g
 - zásobník na odpad: 40 porcí
 - rozměry: 373x461x524 mm</t>
    </r>
  </si>
  <si>
    <t>230  -Z</t>
  </si>
  <si>
    <t>20.1.</t>
  </si>
  <si>
    <r>
      <t>chladnička na mléko, black provedení,</t>
    </r>
    <r>
      <rPr>
        <sz val="11"/>
        <rFont val="Arial CE"/>
        <charset val="238"/>
      </rPr>
      <t xml:space="preserve">
 - černý design, objem 2,5l,
 - zchladí a následně udržuje mléko při ideální teplotě 4 °C,
 - plnění mléka možné přímo za chodu, integrovaný indikátor 
    úrovně mléka, vhodný pro mytí v myčce nádobí,
 - rozměry: 150x319x234 mm</t>
    </r>
  </si>
  <si>
    <r>
      <rPr>
        <b/>
        <sz val="11"/>
        <rFont val="Arial CE"/>
        <charset val="238"/>
      </rPr>
      <t xml:space="preserve">pracovní stůl, s vevařeným umyvadlem, s částečnou 
spodní policí pod dřezem, spodní prostro pro volný pro
instalaci spotřebičů - světlost 860 mm, vč. otvoru pro 
dřezovou baterii, </t>
    </r>
    <r>
      <rPr>
        <sz val="11"/>
        <rFont val="Arial CE"/>
        <charset val="238"/>
      </rPr>
      <t xml:space="preserve">
 - nerezové provedení gastronomická chromniklová ocel ve   
   třídě DIN 18/10 - AISI 304,  
 - pracovní deska v přechodu na stěny opatřena zvýšeným 
   límcem, 
 - vevařený dřez s prolisem, rozměry cca 340x400x200 mm, 
 - výškově stavitelné nohy, 
 - rozměry cca: 1700x600x900 mm</t>
    </r>
  </si>
  <si>
    <t>21.1.</t>
  </si>
  <si>
    <r>
      <rPr>
        <b/>
        <sz val="11"/>
        <rFont val="Arial CE"/>
        <charset val="238"/>
      </rPr>
      <t>pracovní stůl,  spodní police,  boční obklad připravený interiérové obložení (obklad dodávka interiéru)</t>
    </r>
    <r>
      <rPr>
        <sz val="11"/>
        <rFont val="Arial CE"/>
        <family val="2"/>
        <charset val="238"/>
      </rPr>
      <t xml:space="preserve">
 - nerezové provedení gastronomická chromniklová ocel ve   
   třídě DIN 18/10 - AISI 304,  
 - pracovní deska v přechodu na stěny opatřena zvýšeným 
   límcem, 
  - výškově stavitelné nohy, 
 - rozměry cca 1000x700x900 mm</t>
    </r>
  </si>
  <si>
    <t xml:space="preserve">
 - dodávka gastra
 - stůl popřípadě snížený - 
dle výšky ÚT
 - boční obklad připravený 
interiérové obložení (obklad dodávka interiéru)</t>
  </si>
  <si>
    <r>
      <rPr>
        <b/>
        <sz val="11"/>
        <rFont val="Arial"/>
        <family val="2"/>
        <charset val="238"/>
      </rPr>
      <t xml:space="preserve">chladící pulotvá vitrína v provedení "CUBUS", </t>
    </r>
    <r>
      <rPr>
        <sz val="11"/>
        <rFont val="Arial"/>
        <family val="2"/>
        <charset val="238"/>
      </rPr>
      <t xml:space="preserve">
 - nerezová ocel, bruto objem 120 litrů, 
 - dvojité izolační sklo, automatické odtávání, 
 - zadní prosklené posuvné dveře
 - nastavitelné nožky, automatické odpařování kondenzátu, 
 - rovná prosklená vrchní část
 - vnitřní LED osvětlení
 - ventilované chlazení od +2 do +8°C,
 - rozměry: cca 900x560x670 mm </t>
    </r>
  </si>
  <si>
    <r>
      <rPr>
        <b/>
        <sz val="11"/>
        <rFont val="Arial CE"/>
        <charset val="238"/>
      </rPr>
      <t xml:space="preserve">výčepní stůl neutrální, s vevařenou odkapní a ostřikovou
vaničkou, pracovní deska vč. prolisu, s vevařeným 
dřezem na spüllboy, stůl ze předu a z boku připravený pro 
interiérový obklad (obklad dodávka interiéru), stůl uzavřený
dveřmi s odvětráním, </t>
    </r>
    <r>
      <rPr>
        <sz val="11"/>
        <rFont val="Arial CE"/>
        <family val="2"/>
        <charset val="238"/>
      </rPr>
      <t xml:space="preserve">
 - nerezové provedení gastronomická chromniklová ocel ve   
   třídě DIN 18/10 - AISI 304,  
 - pracovní deska v přechodu na stěny se zvýšeným límcem,
 - vevařený dřez 300x500x300 mm, 
 - spodní prostor volný pro uložení výčepní technologie, 
 - výškově stavitelné nohy, 
 - rozměry cca: 1300x700x900 mm</t>
    </r>
  </si>
  <si>
    <t xml:space="preserve"> - dodávka gastra
 - stůl ze předu a z boku připravený pro 
interiérový obklad (obklad dodávka interiéru)</t>
  </si>
  <si>
    <t>24.1.</t>
  </si>
  <si>
    <r>
      <rPr>
        <b/>
        <sz val="11"/>
        <rFont val="Arial"/>
        <family val="2"/>
        <charset val="238"/>
      </rPr>
      <t xml:space="preserve">baterie stolní, výčepní, s podhladinovým vývodem
a výtokovým raménkem, </t>
    </r>
    <r>
      <rPr>
        <sz val="11"/>
        <rFont val="Arial"/>
        <family val="2"/>
        <charset val="238"/>
      </rPr>
      <t xml:space="preserve">
 - otočné raménko, 
 - směšovací na TV a SV</t>
    </r>
  </si>
  <si>
    <t>průtokové výčpení chlazení, vč. pythonu a výčepního stojanu,
 - dimenze průtokového chladiče na 3 nápoje, vč. vodní 
   smyčky pro dochlazení výčepní hlavy
 - vč. sanitační stanice pro zvolený bajonet,
 - vč. hnacího plynu, 
 - dodávka provozovatele</t>
  </si>
  <si>
    <t xml:space="preserve"> - dodávka provozovatele (vybreného pivovaru)</t>
  </si>
  <si>
    <r>
      <rPr>
        <b/>
        <sz val="11"/>
        <rFont val="Arial"/>
        <family val="2"/>
        <charset val="238"/>
      </rPr>
      <t>pracovní stůl, se zásuvkovým blokem, zásuvkový 
spodní set 3 x zásuvka s plnovýsuvem, v části pod 
pokladnou 2 spodní police,</t>
    </r>
    <r>
      <rPr>
        <sz val="11"/>
        <rFont val="Arial"/>
        <family val="2"/>
        <charset val="238"/>
      </rPr>
      <t xml:space="preserve">
 - nerezové provedení gastronomická chromniklová ocel ve   
   třídě DIN 18/10 - AISI 304,  
 - pracovní deska v přechodu na stěny se zvýšeným límcem,
 - 3 x zásuvka s plnovýsuvem, 
 - výškově stavitelné nohy, 
 - rozměry: cca 1200x700x900 mm</t>
    </r>
  </si>
  <si>
    <t>EET pokladna, 
 - zásuvka pro hotovostní peníze, 
 - s platebním terminálem</t>
  </si>
  <si>
    <t>230-Z</t>
  </si>
  <si>
    <t xml:space="preserve"> - dodávka provozovatele</t>
  </si>
  <si>
    <t>interiérový přední obklad, s horní barovou deskou širouku cca 
300 mm, 
 - vč. pojezdové odkladové police, šíře cca 250 mm,
 - materiálové a konstrukční provedení upřesní díl interiéru, 
 - rozměry: délka cca 3450 mm</t>
  </si>
  <si>
    <t xml:space="preserve"> * platnost rozpočtu do 30. 06. 2025</t>
  </si>
  <si>
    <t>celková spotřeba elektro</t>
  </si>
  <si>
    <t>Součastnost 0,8</t>
  </si>
  <si>
    <t>cena zařízení bez DPH</t>
  </si>
  <si>
    <t>doprava zařízení
 - vč. manipulace zařízení na staveništi
 - vnitrostátní, mezistátní přeprava</t>
  </si>
  <si>
    <t>montáž zařízení
 - vč. odzkoušení, zaškolení personálu
 - vč. revizních zpráv a dokumentů ke kolaudaci
 - vč. autorizované (kulatým státním razítkem) projektové 
   dokumentace skutečného provedení díla</t>
  </si>
  <si>
    <t>cena celkem bez DPH</t>
  </si>
  <si>
    <t xml:space="preserve">Ing. ŠTEFAN MIKO
tel. +420 724 239 411
obchodně-technické oddělení
projekce gastroprovozů
dodávky gastrozařízení
DODAVATELSKÉ SLUŽBY-CZ
DIVIZE: TECHNOLOGIE GASTRO 
Za Mlýnem 1721, 25301 Hostivice 
IČO: 70785091, Česká Republika
Tel.: +420 324 145 900
Fax: +420 324 145 900
e-mail: miko@dodavatelskesluzby.cz
e-mail: gastro@dodavatelskesluzby.cz
www.dodavatelskesluzby.cz
</t>
  </si>
  <si>
    <t>Vyhotovil dne 30. 5. 2025, Štefan Miko</t>
  </si>
  <si>
    <t>PFL7-16/1N/B/003-A</t>
  </si>
  <si>
    <t>Chránič s nadproudovou ochranou, Ir=250A+puls.SS, A, 1+N, 10kA, char.B, Idn=0.03A, In=16A</t>
  </si>
  <si>
    <t>PFL7-10/1N/B/003-A</t>
  </si>
  <si>
    <t>Chránič s nadproudovou ochranou, Ir=250A+puls.SS, A, 1+N, 10kA, char.B, Idn=0.03A, In=10A</t>
  </si>
  <si>
    <t>PF7-25/4/003-A</t>
  </si>
  <si>
    <t>Chránič Ir=250A, typ A, 4-pól, Idn=0.03A, In=25A</t>
  </si>
  <si>
    <t>PL7-B40/3</t>
  </si>
  <si>
    <t>Jistič PL7, char B, 3-pólový, Icn=10kA, In=40A</t>
  </si>
  <si>
    <t>PL7-B50/3</t>
  </si>
  <si>
    <t>Jistič PL7, char B, 3-pólový, Icn=10kA, In=50A</t>
  </si>
  <si>
    <t>PL7-B20/3</t>
  </si>
  <si>
    <t>Jistič PL7, char B, 3-pólový, Icn=10kA, In=20A</t>
  </si>
  <si>
    <t>PL7-C16/1</t>
  </si>
  <si>
    <t>Jistič PL7, char C, 1-pólový, Icn=10kA, In=16A</t>
  </si>
  <si>
    <t>PL7-B16/1</t>
  </si>
  <si>
    <t>Jistič PL7, char B, 1-pólový, Icn=10kA, In=16A</t>
  </si>
  <si>
    <t>PL7-B16/3</t>
  </si>
  <si>
    <t>Jistič PL7, char B, 3-pólový, Icn=10kA, In=16A</t>
  </si>
  <si>
    <t>AZ-3-B125</t>
  </si>
  <si>
    <t>Jistič AZ, char B, 3-pólový, In=125A, Icu=15kA (ČSN EN 60947-2)</t>
  </si>
  <si>
    <t>SPBT12-280/4</t>
  </si>
  <si>
    <t>Svodič přepětí třídy T1+T2 (B+C), 4-pól sada pro TN-S</t>
  </si>
  <si>
    <t>IS-125/3</t>
  </si>
  <si>
    <t>Hlavní vypínač, 3-pól, In=125A</t>
  </si>
  <si>
    <t>BFZ-DES</t>
  </si>
  <si>
    <t>Uzemňovací sada</t>
  </si>
  <si>
    <t>XVTL-BF-8/4/20</t>
  </si>
  <si>
    <t>Skříň s dveřmi, IP40, ŠxVxH=800x2000x400</t>
  </si>
  <si>
    <t>XVTL-BP-W-8/20</t>
  </si>
  <si>
    <t>Adaptér xEnergy Basic, přední část, skříň ŠxV=800x2000</t>
  </si>
  <si>
    <t>BPZ-FPS/20</t>
  </si>
  <si>
    <t>Držák krycích desek ProfiPLUS, výška 1950, sada 1 pár</t>
  </si>
  <si>
    <t>XVTL-BP-F-8/20</t>
  </si>
  <si>
    <t>Adaptér xEnergy Basic, zadní část, skříň ŠxV=800x2000</t>
  </si>
  <si>
    <t>XBSP</t>
  </si>
  <si>
    <t>Držák PE(PEN) sběrnice zadní</t>
  </si>
  <si>
    <t>XLST5F84</t>
  </si>
  <si>
    <t>Horní/dolní kryt s výřezy pro příruby F3A, IP55, ŠxH=800x400</t>
  </si>
  <si>
    <t>XVTL-S-4/20-PAIR</t>
  </si>
  <si>
    <t>Boční kryt - Pár, IP40, VxH=2000x400</t>
  </si>
  <si>
    <t>XLSPL1SC4</t>
  </si>
  <si>
    <t>Podstavec bok V=100, bez výřezů pro kabely, nosnost max. 300kg, 1pár, skříň Hl=400</t>
  </si>
  <si>
    <t>XLSPL1F8</t>
  </si>
  <si>
    <t>Čelní kryt podstavce V=100, skříň Š=800</t>
  </si>
  <si>
    <t xml:space="preserve">F3A-2K-M32/16 </t>
  </si>
  <si>
    <t>Kabelová příruba IP66, plastová, s otvory pro průchodky 4xM16, 6xM25/16, 8xM32/20</t>
  </si>
  <si>
    <t>BPZ-KAS-800</t>
  </si>
  <si>
    <t>C lišta pro uchycení kabelů, Š=800</t>
  </si>
  <si>
    <t>BPZ-DINR35-800</t>
  </si>
  <si>
    <t>DIN lišta přístrojová hliníková, šířka skříně = 800, šířka lišty = 688 (35 modulů)</t>
  </si>
  <si>
    <t>BPZ-TF/2</t>
  </si>
  <si>
    <t>Držák DIN lišty, pevná hloubka (sada 1pár)</t>
  </si>
  <si>
    <t>BPZ-FP-800/150-45</t>
  </si>
  <si>
    <t>Krycí deska ProfiPLUS, s výřezem 45mm, plechová, šedá, V=150, skříň Š=800</t>
  </si>
  <si>
    <t>BPZ-FP-800/300-BL</t>
  </si>
  <si>
    <t>Krycí deska ProfiPLUS, bez výřezu, plechová, šedá, V=300, skříň Š=800</t>
  </si>
  <si>
    <t>NBP-1000</t>
  </si>
  <si>
    <t>Zaslepovací pás max. délka 1m, pro výřezy 45mm, šedý</t>
  </si>
  <si>
    <t>DNW-SIL/LED/IR/S/MG</t>
  </si>
  <si>
    <t>Světlo SlimLine LED 4W, 65lm/W, 120°</t>
  </si>
  <si>
    <t>DNW-CON/LED/5W</t>
  </si>
  <si>
    <t>Zdroj 5W pro max 1ks světlo SlimLine LED</t>
  </si>
  <si>
    <t>25NHG000B</t>
  </si>
  <si>
    <t>Pojistka NH gG/gL 500V 25A 000 dvojitý indikátor</t>
  </si>
  <si>
    <t>RSA 4 A</t>
  </si>
  <si>
    <t>Svorkovnice ELEKTRO Bečov nad Teplou, 0.5-4 mm2</t>
  </si>
  <si>
    <t>Kabelová průchodka PG / M 25</t>
  </si>
  <si>
    <t>RG1</t>
  </si>
  <si>
    <t>Rozvodnice NA omítku, bílé plast. dveře, se zadní stěnou, 1 řada, 13 modulů</t>
  </si>
  <si>
    <t>QS1</t>
  </si>
  <si>
    <t xml:space="preserve">Hlavní vypínač, 3-pól, In=40A </t>
  </si>
  <si>
    <t>Podružný elektroměr na DIN lištu</t>
  </si>
  <si>
    <t>Tlačítko TOTAL STOP v krabičce</t>
  </si>
  <si>
    <t>maran DV/1200 33W 4K IP65</t>
  </si>
  <si>
    <r>
      <rPr>
        <sz val="9"/>
        <rFont val="Arial CE"/>
        <charset val="238"/>
      </rPr>
      <t>Recyklační poplatek</t>
    </r>
  </si>
  <si>
    <t>Iowea-LOAMP-1562 40W 3-4K</t>
  </si>
  <si>
    <t>HALL LED Medium 14W 4K</t>
  </si>
  <si>
    <t>HALL LED Medium 9W 4K</t>
  </si>
  <si>
    <t xml:space="preserve">MOON MEDIUM 18W 40000K </t>
  </si>
  <si>
    <t>HALL LED PRO MINI 7W 4K</t>
  </si>
  <si>
    <t>Svítidlo LED, IP65, do prašného prostředí</t>
  </si>
  <si>
    <t>Svítidlo LED nástěnné s PIR čidlem, 30W, venkovní provedení</t>
  </si>
  <si>
    <t>Svítidlo LED reflektor, 30W, venkovní provedení</t>
  </si>
  <si>
    <t>Ukončení vodičů v rozvaděči + zapojení do 70 mm2</t>
  </si>
  <si>
    <t>Kabelová trasa M2 400/100</t>
  </si>
  <si>
    <t>Kabelová trasa M2 200/100</t>
  </si>
  <si>
    <t>Kabelová trasa M2 100/50</t>
  </si>
  <si>
    <t>Kabelová trasa M2 50/50</t>
  </si>
  <si>
    <t>Víko žlabu VZM 100</t>
  </si>
  <si>
    <t>Víko žlabu VZM 50</t>
  </si>
  <si>
    <t>Spojka víka SVM 1</t>
  </si>
  <si>
    <t>Přepážka žlabu KPZMP 100</t>
  </si>
  <si>
    <t>Svorka zemnící SVZM 3</t>
  </si>
  <si>
    <t>Držák závitové tyče pr.8</t>
  </si>
  <si>
    <t>Držák žlabu</t>
  </si>
  <si>
    <t>Nosník žlabu NZM 200</t>
  </si>
  <si>
    <t>Nosník žlabu NZM 100</t>
  </si>
  <si>
    <t>Nosník žlabu NZM 50</t>
  </si>
  <si>
    <t>Závitová tyč M8/1</t>
  </si>
  <si>
    <t>Kovová hmoždinka M8x30</t>
  </si>
  <si>
    <t>PIR stropní pohybové čidlo pro spínání osvětlení</t>
  </si>
  <si>
    <t>Spínač osvětlení, 10A, řazení č.1</t>
  </si>
  <si>
    <t>Spínač osvětlení, 10A, řazení č.6</t>
  </si>
  <si>
    <t>Spínač osvětlení, 10A, řazení č.7</t>
  </si>
  <si>
    <t>Krabice instalační, nástěnná</t>
  </si>
  <si>
    <t>Zásuvková skříň 400V/16A, 2x 230V/16A</t>
  </si>
  <si>
    <t>Nástěnný spínač třífázový</t>
  </si>
  <si>
    <t>Systém přivolání pomoci pro INV, vč. kabeláže</t>
  </si>
  <si>
    <t>Kabel SYKFY 5x2x0,8 mm2 pevně uložený včetně dodávky kabelu</t>
  </si>
  <si>
    <t>Kabel CYKY-m 750 V 5 x 10 mm2 pevně uložený včetně dodávky kabelu</t>
  </si>
  <si>
    <t>Kabel CYKY-m 750 V 5 x 4 mm2 pevně uložený včetně dodávky kabelu</t>
  </si>
  <si>
    <t>Kabel CYKY-m 750 V 5 x 1,5 mm2 pevně uložený včetně dodávky kabelu</t>
  </si>
  <si>
    <t>Kabel CYKY-m 750 V 4x16 mm2 pevně uložený včetně dodávky kabelu</t>
  </si>
  <si>
    <t>Kabel CYKY-m 750 V 3 x 1,5 mm2 pevně uložený včetně dodávky kabelu</t>
  </si>
  <si>
    <t>Kabel CYKY-m 750 V 3 x 2,5 mm2 pevně uložený včetně dodávky kabelu</t>
  </si>
  <si>
    <t>vodič CYA 6  /H07V-K/</t>
  </si>
  <si>
    <t>svorka zemnící Bernard/ZSA16</t>
  </si>
  <si>
    <t>páska měděná uzemňovací ZSA16-délka 0,5 m</t>
  </si>
  <si>
    <t>HMS</t>
  </si>
  <si>
    <t>Uzemnění a hromosvod</t>
  </si>
  <si>
    <t>210220002</t>
  </si>
  <si>
    <t xml:space="preserve">Vedení uzemňovací na povrchu FeZn D 8 mm včetně drátu AlMgSi 8 mm </t>
  </si>
  <si>
    <t>210220101</t>
  </si>
  <si>
    <t xml:space="preserve">Vodiče svodové FeZn D do 10,Al 10,Cu 8 včetně dodávky drátu AlMgSi 8 mm </t>
  </si>
  <si>
    <t xml:space="preserve">Vedení uzemňovací na povrchu FeZn D 10 mm včetně drátu FeZn 10 mm </t>
  </si>
  <si>
    <t xml:space="preserve">Vodiče svodové FeZn D do 10,Al 10,Cu 8 včetně dodávky drátu FeZn 10 mm </t>
  </si>
  <si>
    <t>Svorka univerzální AlMgSi</t>
  </si>
  <si>
    <t>Svorka připojovací AlMgSi</t>
  </si>
  <si>
    <t>Svorka SS spojovací</t>
  </si>
  <si>
    <t>Svorka SU - univerzální</t>
  </si>
  <si>
    <t>Svorka SZ - zkušební</t>
  </si>
  <si>
    <t>Svorka Soa - okapová</t>
  </si>
  <si>
    <t>Svorka SR3b</t>
  </si>
  <si>
    <t xml:space="preserve">Podpěra vedení na stěnu PV </t>
  </si>
  <si>
    <t>Podpěra vedení na  střechy PV</t>
  </si>
  <si>
    <t>Jímací tyč s rovným koncem AlMgSi, JT 1,0m</t>
  </si>
  <si>
    <t>Ochranná trubka OT 1,7</t>
  </si>
  <si>
    <t xml:space="preserve">Držák ochranné trubky </t>
  </si>
  <si>
    <t>Štítek označení</t>
  </si>
  <si>
    <t>Drobný instalační materiál</t>
  </si>
  <si>
    <t>Nátěr antikorozním asfaltovým lakem</t>
  </si>
  <si>
    <t>Asfaltový lak A1010</t>
  </si>
  <si>
    <t>Poplatek TIČR</t>
  </si>
  <si>
    <t>VÝKAZ VÝMĚR</t>
  </si>
  <si>
    <t xml:space="preserve">Stavba:   </t>
  </si>
  <si>
    <t>Část:</t>
  </si>
  <si>
    <t xml:space="preserve">Objednatel: </t>
  </si>
  <si>
    <t xml:space="preserve">Zhotovitel: </t>
  </si>
  <si>
    <t xml:space="preserve">Datum:   </t>
  </si>
  <si>
    <t>P.Č.</t>
  </si>
  <si>
    <t>Kód položky</t>
  </si>
  <si>
    <t>Pozice</t>
  </si>
  <si>
    <t>Referenční výrobek</t>
  </si>
  <si>
    <t>Množství celkem</t>
  </si>
  <si>
    <t>Cena jednotková</t>
  </si>
  <si>
    <t>Cena celkem</t>
  </si>
  <si>
    <t xml:space="preserve">Zdroj tepla </t>
  </si>
  <si>
    <t>1.01</t>
  </si>
  <si>
    <t xml:space="preserve">Kotli na biomasu - výkon 13,3-49 kW, teplota kotle 50-80°C, Obsah vody 147 litrů, Provozní tlak 3 bar,šxvxh 1474x1670x1890 mm, Průměr kouřovodu 150 mm, hmotnost 585 kg, 230V/13A </t>
  </si>
  <si>
    <t>Odhlučněné kloubové stavitelné podstavce kotle 4 ks</t>
  </si>
  <si>
    <t>sada</t>
  </si>
  <si>
    <t>Flex 3m včetně pohonu (1,5+1,5)</t>
  </si>
  <si>
    <t>Zás. set sezónního zásobníku (matrace, přípojky)</t>
  </si>
  <si>
    <t>Flexo hadice DN 50 - 1m</t>
  </si>
  <si>
    <t>ESFIX SET FLEX PDP</t>
  </si>
  <si>
    <t xml:space="preserve">Protipožární manžeta pro flexo hadice 1 ks </t>
  </si>
  <si>
    <t>H36-700 - Therm .Ablaufsicherung 95°C Sonder - termoventil dochlazovací smyčky</t>
  </si>
  <si>
    <t>ESDOCH 95°C - bez ventilu</t>
  </si>
  <si>
    <t>Ocelové dveře do sez. zásobníku s celoobvodovým těsněním 650 x 1050mm, L, základní nátěr</t>
  </si>
  <si>
    <t>Ocelové dveře do sez. zásobníku s celoobvodovým těsněním 650 x 1050mm, P, základní nátěr</t>
  </si>
  <si>
    <t>Vrstvící akumulační nádrž PSM 1000</t>
  </si>
  <si>
    <t>ESIZ - Polyestervláknová izolace ECO SKIN 2.0 PS 1000</t>
  </si>
  <si>
    <t>ekvithermní nástěnná jednotka  SET-MK261</t>
  </si>
  <si>
    <t xml:space="preserve">RFF 25 analogová jednotka </t>
  </si>
  <si>
    <t>Čidlo stoupačky pro všechny kotle</t>
  </si>
  <si>
    <t>Čidlo akumulační nádrže při řízení ek. Regulací - bojlerové</t>
  </si>
  <si>
    <t>Flexokabel 3m - bílý</t>
  </si>
  <si>
    <t>ESKIT OUTIN G 5/4''</t>
  </si>
  <si>
    <t>ESRA 50 A (ovládána kotlovou řídící jednotkou)</t>
  </si>
  <si>
    <t>regulátor komínového tahu 150mm</t>
  </si>
  <si>
    <t>ESMS - vsuvka 3/4'' - dvojnipl - s prodlouženým závitem</t>
  </si>
  <si>
    <t>Textilní zásobník pelet  2,15x3,7x2,32 m</t>
  </si>
  <si>
    <t>Sada pružinového podavače s motorem do 50 kW - 2m</t>
  </si>
  <si>
    <t>Uvedení do provozu</t>
  </si>
  <si>
    <t>Montážní práce</t>
  </si>
  <si>
    <t>Přesun hmot pro zdroje tepla, výšky do 6m</t>
  </si>
  <si>
    <t>Strojovna</t>
  </si>
  <si>
    <t>1.04</t>
  </si>
  <si>
    <t xml:space="preserve">Expanzní nádoba - VYTÁPĚNÍ
Objem: 140 l
+kulový kohout DN25 se zajištěním a vypouštěním
</t>
  </si>
  <si>
    <t xml:space="preserve">Připojovací set expanzní nádoby-  Vnitřní závit na obou stranách, 90° koleno se závitem opatřeným těsnícím materiálem pro přímé připojení expanzních nádob </t>
  </si>
  <si>
    <t>1.06</t>
  </si>
  <si>
    <t xml:space="preserve">Iteligentní oběhové čerpadlo s elektronicky řízené  VĚTEV TV
M=3,08 m3//h; Δp=50 kPa, 1x230V, 50Hz, 1~230 V ±10%, 50/60 Hz, PN10
</t>
  </si>
  <si>
    <t>1.07</t>
  </si>
  <si>
    <t xml:space="preserve">Iteligentní oběhové čerpadlo s elektronicky řízené  VĚTEV VZT
M=0,44 m3//h; Δp=45 kPa, 1x230V, 50Hz, 1~230 V ±10%, 50/60 Hz, PN10
</t>
  </si>
  <si>
    <t>1.08</t>
  </si>
  <si>
    <t>3CESTNÝ SMĚŠOVACÍ VENTIL DN15, Kvs=0,63 m3/h SE SERVOPOHONEM S PROPORCIONÁLNÍM ŘÍZENÍM   (230V)</t>
  </si>
  <si>
    <t>1.09</t>
  </si>
  <si>
    <t>Iteligentní oběhové čerpadlo s elektronicky řízené  - VĚTEV UT                                  M=0,76 m3//h; Δp=80 kPa, 1~230 V ±10%, 50/60 Hz, PN16</t>
  </si>
  <si>
    <t>1.10</t>
  </si>
  <si>
    <t>3CESTNÝ SMĚŠOVACÍ VENTIL DN15, Kvs=1,25 m3/h SE SERVOPOHONEM S PROPORCIONÁLNÍM ŘÍZENÍM   (230V)</t>
  </si>
  <si>
    <t>1.11</t>
  </si>
  <si>
    <t>Iteligentní oběhové čerpadlo s elektronicky řízené  - VĚTEV UT GASTRO                                 M=0,33 m3//h; Δp=75 kPa, 1~230 V ±10%, 50/60 Hz, PN16</t>
  </si>
  <si>
    <t>1.13</t>
  </si>
  <si>
    <t>3CESTNÝ SMĚŠOVACÍ VENTIL DN15, Kvs=4,0 m3/h SE SERVOPOHONEM S PROPORCIONÁLNÍM ŘÍZENÍM   (230V)</t>
  </si>
  <si>
    <t>1.14</t>
  </si>
  <si>
    <t>Iteligentní oběhové čerpadlo s elektronicky řízené  - VĚTEV ŠATNY                                 M=0,14 m3//h; Δp=40 kPa, 1~230 V ±10%, 50/60 Hz, PN16</t>
  </si>
  <si>
    <t>1.05</t>
  </si>
  <si>
    <t xml:space="preserve">Kombinovaný rozdělovač sběrač, 5 topné okruhy, PN6, MODUL 80, T max = 105°C,  2x výškově nastvaitelná konzole   + tepelná izolace PUR 120
</t>
  </si>
  <si>
    <t>1.15</t>
  </si>
  <si>
    <t>Zásobníkový ohřívač TV s tepelnou izolací, plocha výměníku 3,8 m2; objem výměníku 26,5l, V= 400 l, Pmax= 10bar,</t>
  </si>
  <si>
    <t xml:space="preserve">TOPNÉ TĚLESO DOHŘEVU TV -3,75 kW, INTEGROVANÝ HAVARIJNÍ TERMOSTAT
</t>
  </si>
  <si>
    <t>1.12</t>
  </si>
  <si>
    <t xml:space="preserve">ULTRAZVUKOVÝ KOMPAKTNÍ MĚŘIČ TEPLA s radiovým odečtem v pásmu 868MHz, DN15, Kvs=1,5 m3/h čidlo teploty s jímkou do potrubí
</t>
  </si>
  <si>
    <t xml:space="preserve">Expanzní nádoba OKRUHU TV
Objem:18 l
+kulový kohout DN20 se zajištěním a vypouštěním
</t>
  </si>
  <si>
    <t>Sestava pro úpravu otop. vody: kompaktní změkčovací filtr + patrona, připojení DN20, max pracovní tlak 8,0bar  +odlučovač kalu</t>
  </si>
  <si>
    <t>Zařízení pro doplňování soustavy a kontrolu tlaku, 1 x 230 V (± 10 %) / 50 Hz, PS=10 bar, Výkon=0,04 kW</t>
  </si>
  <si>
    <t>Ochranný modul doplňování vody (Doplňování vody), PS=10 bar</t>
  </si>
  <si>
    <t>Armatury</t>
  </si>
  <si>
    <t>Kohout kulový, 2xvnitřní záv. DN15, PN16, Kvs=10,2m3/hod</t>
  </si>
  <si>
    <t>Kohout kulový, 2xvnitřní záv. DN20, PN16, Kvs=30 m3/hod</t>
  </si>
  <si>
    <t>Kohout kulový, 2xvnitřní záv. DN32, PN16, Kvs=73,5 m3/hod</t>
  </si>
  <si>
    <t>Kohout kulový, 2xvnitřní záv. DN40, PN16, Kvs=105 m3/hod</t>
  </si>
  <si>
    <t>Kohout kulový, 2xvnitřní záv. DN50, PN16, Kvs=158 m3/hod</t>
  </si>
  <si>
    <t>Filtr, 2xvnitřní záv. DN15, PN16, Kvs=3,5m3/h</t>
  </si>
  <si>
    <t>Filtr, 2xvnitřní záv. DN20, PN16, Kvs=7,857 m3/hod</t>
  </si>
  <si>
    <t>Filtr, 2xvnitřní záv. DN32, PN30, Kvs=18,2 m3/hod</t>
  </si>
  <si>
    <t>Filtr 2xvnitřní záv. DN40, PN10, Kvs= 20,9 m3/hod</t>
  </si>
  <si>
    <t>Filtr, 2xvnitřní záv. DN50, PN16, Kvs=32 m3/hod</t>
  </si>
  <si>
    <t>Ventil zpětný,2xvnitřní závit DN15, PN25, Kvs=4 m3/hod</t>
  </si>
  <si>
    <t>Ventil zpětný,2xvnitřní závit DN20, PN25, Kvs=8 m3/hod</t>
  </si>
  <si>
    <t>Ventil zpětný,2xvnitřní závit DN32, PN25, Kvs=18 m3/hod</t>
  </si>
  <si>
    <t>Ventil zpětný,2xvnitřní závit DN40, PN25, Kvs=24 m3/hod</t>
  </si>
  <si>
    <t>Ruční vyvažovací ventil DN15 s vypouštěním, Kvs=0,9m3/h</t>
  </si>
  <si>
    <t>Ruční vyvažovací ventil DN15 s vypouštěním, Kvs=2,30m3/h</t>
  </si>
  <si>
    <t>Ruční vyvažovací ventil DN15 s vypouštěním, Kvs=1,32 m3/h</t>
  </si>
  <si>
    <t>Ruční vyvažovací ventil DN32 s vypouštěním, Kvs=13,6 m3/h</t>
  </si>
  <si>
    <t xml:space="preserve">Pojistný ventil 1/2",  2,5bar - membránový </t>
  </si>
  <si>
    <t xml:space="preserve">Pojistný ventil    3/4",  3,0bar - membránový </t>
  </si>
  <si>
    <t>Teploměr 0-120°C</t>
  </si>
  <si>
    <t>Manometr 0-400kPa + manometrická smyčka</t>
  </si>
  <si>
    <t>Ventil odvzdušňovací automat. DN 20</t>
  </si>
  <si>
    <t>Přesun hmot pro zdroje tepla, výšky do 12m</t>
  </si>
  <si>
    <t>Potrubí vč. montáže</t>
  </si>
  <si>
    <t>Potrubí měděné, polotvrdé, spojované lisováním d15x1,0, bez odřezků a tvarovek</t>
  </si>
  <si>
    <t>Potrubí měděné, polotvrdé, spojované lisováním d18x1,0, bez odřezků a tvarovek</t>
  </si>
  <si>
    <t>Potrubí měděné, polotvrdé, spojované lisováním d22x1,0, bez odřezků a tvarovek</t>
  </si>
  <si>
    <t>Potrubí měděné, polotvrdé, spojované lisováním d28x1,5, bez odřezků a tvarovek</t>
  </si>
  <si>
    <t>Potrubí měděné, polotvrdé, spojované lisováním d35x1,5, bez odřezků a tvarovek</t>
  </si>
  <si>
    <t>Potrubí ocelové hladké bezešvé podle ČSN 42 5715, svařované, DN20, bez odřezků a tvarovek</t>
  </si>
  <si>
    <t>Potrubí ocelové hladké bezešvé podle ČSN 42 5715, svařované, DN40, bez odřezků a tvarovek</t>
  </si>
  <si>
    <t>Potrubí ocelové hladké bezešvé podle ČSN 42 5715, svařované, DN50, bez odřezků a tvarovek</t>
  </si>
  <si>
    <t>Příplatek za tvarovky pro  ocelové potrubí</t>
  </si>
  <si>
    <t>Příplatek za tvarovky pro  měděné potrubí</t>
  </si>
  <si>
    <t>Závěsný systém pro potrubí</t>
  </si>
  <si>
    <t>Tlaková zkouška potrubí dle ČSN 06 0310</t>
  </si>
  <si>
    <t>Tepelné izolace</t>
  </si>
  <si>
    <t>Pouzdro potrubní izolační, návlekové MV s Al fólií na potrubí tl. 20mm, vnitřní d=15mm, bez odřezků</t>
  </si>
  <si>
    <t>Pouzdro potrubní izolační, návlekové MV s Al fólií na potrubí tl. 20mm, vnitřní d=18mm, bez odřezků</t>
  </si>
  <si>
    <t>Pouzdro potrubní izolační, návlekové MV s Al fólií na potrubí tl. 30mm, vnitřní d=22mm, bez odřezků</t>
  </si>
  <si>
    <t>Pouzdro potrubní izolační, návlekové MV s Al fólií na potrubí tl. 30mm, vnitřní d=28mm, bez odřezků</t>
  </si>
  <si>
    <t>Pouzdro potrubní izolační, návlekové MV s Al fólií na potrubí tl. 30mm, vnitřní d=35mm, bez odřezků</t>
  </si>
  <si>
    <t>Pouzdro potrubní izolační, MV s AL, kamenná vlna s polepem Al fólií na potrubí tl. 30mm, vnitřní průměr potrubního pouzdra d=35mm, bez odřezků</t>
  </si>
  <si>
    <t>Pouzdro potrubní izolační, MV s AL, kamenná vlna s polepem Al fólií na potrubí tl. 30mm, vnitřní průměr potrubního pouzdra d=42mm, bez odřezků</t>
  </si>
  <si>
    <t>Pouzdro potrubní izolační, MV s AL, kamenná vlna s polepem Al fólií na potrubí tl. 30mm, vnitřní průměr potrubního pouzdra d=60mm, bez odřezků</t>
  </si>
  <si>
    <t>Izolace veškerých armatur a zařízení</t>
  </si>
  <si>
    <t>Přesun hmot pro zdroje tepla, výšky do 18m</t>
  </si>
  <si>
    <t>Otopná tělesa</t>
  </si>
  <si>
    <t xml:space="preserve">Deskové otopné těleso s hladkou čelní deskou s integrovanou ventilovou vložkou s pravým spodní připojení - typ:11VK-030040, RAL 9016 (bílá),  vč. upevnění </t>
  </si>
  <si>
    <t xml:space="preserve">Deskové otopné těleso s hladkou čelní deskou s integrovanou ventilovou vložkou s pravým spodní připojení - typ:11VK-060040, RAL 9016 (bílá),  vč. upevnění </t>
  </si>
  <si>
    <t xml:space="preserve">Deskové otopné těleso s hladkou čelní deskou s integrovanou ventilovou vložkou s pravým spodní připojení - typ:11VK-060060, RAL 9016 (bílá),  vč. upevnění </t>
  </si>
  <si>
    <t xml:space="preserve">Deskové otopné těleso s hladkou čelní deskou s integrovanou ventilovou vložkou s pravým spodní připojení - typ:11VK-060070, RAL 9016 (bílá),  vč. upevnění </t>
  </si>
  <si>
    <t xml:space="preserve">Deskové otopné těleso s hladkou čelní deskou s integrovanou ventilovou vložkou s pravým spodní připojení - typ:11VK-060080, RAL 9016 (bílá),  vč. upevnění </t>
  </si>
  <si>
    <t xml:space="preserve">Deskové otopné těleso s hladkou čelní deskou s integrovanou ventilovou vložkou s pravým spodní připojení - typ:11VK-060100, RAL 9016 (bílá),  vč. upevnění </t>
  </si>
  <si>
    <t xml:space="preserve">Deskové otopné těleso s hladkou čelní deskou s integrovanou ventilovou vložkou s pravým spodní připojení - typ:11VK-060120, RAL 9016 (bílá),  vč. upevnění </t>
  </si>
  <si>
    <t xml:space="preserve">Deskové otopné těleso s hladkou čelní deskou s integrovanou ventilovou vložkou s pravým spodním připojením- typ:21VK-030100, RAL 9016 (bílá),  vč. upevnění </t>
  </si>
  <si>
    <t xml:space="preserve">Deskové otopné těleso s hladkou čelní deskou s integrovanou ventilovou vložkou s pravým spodním připojením- typ:21VK-030120, RAL 9016 (bílá),  vč. upevnění </t>
  </si>
  <si>
    <t xml:space="preserve">Deskové otopné těleso s hladkou čelní deskou s integrovanou ventilovou vložkou s pravým spodním připojením- typ:21VK-030140, RAL 9016 (bílá),  vč. upevnění </t>
  </si>
  <si>
    <t xml:space="preserve">Deskové otopné těleso s hladkou čelní deskou s integrovanou ventilovou vložkou s levým spodním připojením- typ:21VK-060040, RAL 9016 (bílá),  vč. upevnění </t>
  </si>
  <si>
    <t xml:space="preserve">Deskové otopné těleso s hladkou čelní deskou s integrovanou ventilovou vložkou s levým spodním připojením- typ:21VK-060060, RAL 9016 (bílá),  vč. upevnění </t>
  </si>
  <si>
    <t xml:space="preserve">Deskové otopné těleso s hladkou čelní deskou s integrovanou ventilovou vložkou s pravým spodním připojením- typ:21VK-060120, RAL 9016 (bílá),  vč. upevnění </t>
  </si>
  <si>
    <t>Přesun hmot pro otopná tělesa, výšky do 18m</t>
  </si>
  <si>
    <t>Armatury a příslušenství k otopným tělesům</t>
  </si>
  <si>
    <t>Rohové uzavírací šroubení s vypouštěním (H-šroubení) pro tělesa s integrovanou ventilovou vložkou  DN15, Kvs=1,48 m3/h</t>
  </si>
  <si>
    <t>Vypouštěcí nástavec</t>
  </si>
  <si>
    <t>Svěrné šroubení elasticky těsnící, pro měděné trubky 15x1,0</t>
  </si>
  <si>
    <t>Termostatická hlavice</t>
  </si>
  <si>
    <t>Krytka šroubení plastová, RAL 9016 (bílá)</t>
  </si>
  <si>
    <t>Přesun hmot pro armatury, výšky do 18m</t>
  </si>
  <si>
    <t>Napojení VZT</t>
  </si>
  <si>
    <t>Kohout kulový, 2xvnitřní záv. DN20, PN20, Kvs=18,5 m3/h</t>
  </si>
  <si>
    <t>Filtr, 2xvnitřní záv. DN20, PN20, Kvs=7,857 m3/hod</t>
  </si>
  <si>
    <t>Ventil zpětný,2xvnitřní závit DN20, PN16, Kvs=8,0m3/h</t>
  </si>
  <si>
    <t>Ruční vyvažovací ventil DN15 s vypouštěním, Kvs=0,9 m3/h</t>
  </si>
  <si>
    <t xml:space="preserve">Tlakově nezávislý regulační a vyvažovací ventil pro plynulou regulaci DN15, , rozsah prutoku 92 - 480 l/h, min tlakový diference 15,0kPa </t>
  </si>
  <si>
    <t>Pohon pro tlakově nezávislé ventily s plynulou regulací 0-10V, napájení 24V,délka kabelu 2 m</t>
  </si>
  <si>
    <t>Kohout vypouštěcí,komplet, DN 15</t>
  </si>
  <si>
    <t>Ventil odvzdušňovací automat. DN 15</t>
  </si>
  <si>
    <t>Ostatní</t>
  </si>
  <si>
    <t xml:space="preserve">Kompenzace délkové roztažnosti potrubí </t>
  </si>
  <si>
    <t>kpl.</t>
  </si>
  <si>
    <t>Zaregulování soustavy</t>
  </si>
  <si>
    <t>proplach topného systému a úprava topné vody</t>
  </si>
  <si>
    <t>Topná zkouška vč. protokolů</t>
  </si>
  <si>
    <t>Odvzdušnení soustavy</t>
  </si>
  <si>
    <t>Uvedení do provozu, provozní zkoušky vč. protokolů</t>
  </si>
  <si>
    <t>Montáž orientačního štítku, včetně dodávky štítku</t>
  </si>
  <si>
    <t>Odvoz a likvidace odpadu</t>
  </si>
  <si>
    <t>Drobný montážní materiál</t>
  </si>
  <si>
    <t>Zař. č. 1 - Větrání restaurace - přívod</t>
  </si>
  <si>
    <t>1.001</t>
  </si>
  <si>
    <t>VZT jednotka, rekuperační jednotka, Vp=2300 m3/h, Vo=2300 m3/h, dp=400 Pa, ve složení: ventilátor 1 + 1 kW, 400V, 3A, uzavírací klapka na servo 230V, filtrační komora F7, rekuperační díl ZZT deskový, vodní ohřívač (70/50°C) Ne=5 kW, včetně směšovacího uzle, MaR dodávkou vzt jednotky, podkladní rám, vnitřní provedení, přímý chladič Qch= 10 kW, chladivo R32, DX- kit,</t>
  </si>
  <si>
    <t>1.002</t>
  </si>
  <si>
    <t>1.150</t>
  </si>
  <si>
    <t>1.151</t>
  </si>
  <si>
    <t>1.300</t>
  </si>
  <si>
    <t>Požární klapka, čtyřhranná, o rozměrech  450x315 mm, ruční a teplotní</t>
  </si>
  <si>
    <t>1.301</t>
  </si>
  <si>
    <t>Požární klapka, čtyřhranná, o rozměrech  160x160 mm, ruční a teplotní</t>
  </si>
  <si>
    <t>1.302</t>
  </si>
  <si>
    <t>1.400</t>
  </si>
  <si>
    <t>Anemostat, čelní deska čtvercová, velikost 600mm, připojení vodorovné, počet lamel 48, přívod vzduchu, s regulační klapkou</t>
  </si>
  <si>
    <t>1.401</t>
  </si>
  <si>
    <t>Anemostat, čelní deska čtvercová, velikost 300mm, připojení vodorovné, počet lamel 8, přívod vzduchu, s regulační klapkou</t>
  </si>
  <si>
    <t>1.402</t>
  </si>
  <si>
    <t>Protidešťová žaluzie, jmenovitý rozměr 710x315mm, zástavbová hloubka 70mm, pozinkovaný ocelový plech tř. 11, s upevňovacím rámem, bez otvorů pro připevnění v pohledové části PDZM, s filtrem G2 (filtrační tkanina je zajištěna odnímatelnou sítí proti vniknutí ptactva)</t>
  </si>
  <si>
    <t>1.700</t>
  </si>
  <si>
    <t>Zatlumené flexi potrubí, d=160</t>
  </si>
  <si>
    <t>bm</t>
  </si>
  <si>
    <t>Zatlumené flexi potrubí, d=250</t>
  </si>
  <si>
    <t>1.800</t>
  </si>
  <si>
    <t>Tepelná izolace kaučuk 20mm</t>
  </si>
  <si>
    <t>1.801</t>
  </si>
  <si>
    <t>1.950</t>
  </si>
  <si>
    <t>Trouby rovné, materiál pozinkovaný plech, se stranami do 250 mm</t>
  </si>
  <si>
    <t>Trouby rovné, materiál pozinkovaný plech, se stranami nad 250 mm</t>
  </si>
  <si>
    <t>1.951</t>
  </si>
  <si>
    <t>Tvarovky potrubí, materiál pozinkovaný plech, se stranami do 250 mm, tvarovky</t>
  </si>
  <si>
    <t>Tvarovky potrubí, materiál pozinkovaný plech, se stranami nad 250 mm, tvarovky</t>
  </si>
  <si>
    <t>1.955</t>
  </si>
  <si>
    <t>Trouby rovné, materiál pozinkovaný plech, d=160</t>
  </si>
  <si>
    <t>Trouby rovné, materiál pozinkovaný plech, d=250</t>
  </si>
  <si>
    <t>1.956</t>
  </si>
  <si>
    <t>Tvarovky potrubí, materiál pozinkovaný plech, d=160</t>
  </si>
  <si>
    <t>Tvarovky potrubí, materiál pozinkovaný plech, d=250</t>
  </si>
  <si>
    <t>Zař. č. 1A - Větrání restaurace - odvod</t>
  </si>
  <si>
    <t>1A.150</t>
  </si>
  <si>
    <t>1A.151</t>
  </si>
  <si>
    <t>1A.200</t>
  </si>
  <si>
    <t>1A.300</t>
  </si>
  <si>
    <t>1A.301</t>
  </si>
  <si>
    <t>1A.302</t>
  </si>
  <si>
    <t>1A.400</t>
  </si>
  <si>
    <t>Talířový ventil, odvodní, d100, lakovaný</t>
  </si>
  <si>
    <t>1A.401</t>
  </si>
  <si>
    <t>Mřížka, krycí, rozměr 315x250, s přírubou, nebo na volném konci potrubí</t>
  </si>
  <si>
    <t>1A.402</t>
  </si>
  <si>
    <t>Mřížka, krycí, rozměr 500x315, s přírubou, nebo na volném konci potrubí</t>
  </si>
  <si>
    <t>1A.700</t>
  </si>
  <si>
    <t>Zatlumené flexi potrubí, d=100</t>
  </si>
  <si>
    <t>1A.800</t>
  </si>
  <si>
    <t>1A.801</t>
  </si>
  <si>
    <t>1A.950</t>
  </si>
  <si>
    <t>1A.951</t>
  </si>
  <si>
    <t>1A.955</t>
  </si>
  <si>
    <t>Trouby rovné, materiál pozinkovaný plech, d=100</t>
  </si>
  <si>
    <t>1A.956</t>
  </si>
  <si>
    <t>Tvarovky potrubí, materiál pozinkovaný plech, d=100</t>
  </si>
  <si>
    <t>Zař. č. 2 - Větrání šatny  - přívod</t>
  </si>
  <si>
    <t>2.001</t>
  </si>
  <si>
    <t>VZT jednotka, rekuperační jednotka, Vp=2600 m3/h, Vo=2800 m3/h, dp=400 Pa, ve složení: ventilátor 1 + 1 kW, 400V, 3A, uzavírací klapka na servo 230V, filtrační komora F7, rekuperační díl ZZT deskový, vodní ohřívač (70/50°C) Ne=5 kW včetně směšovací uzle, MaR dodávkou vzt jednotky, podkladní rám, vnitřní provedení</t>
  </si>
  <si>
    <t>2.150</t>
  </si>
  <si>
    <t>2.151</t>
  </si>
  <si>
    <t>2.200</t>
  </si>
  <si>
    <t>2.201</t>
  </si>
  <si>
    <t>2.202</t>
  </si>
  <si>
    <t>2.203</t>
  </si>
  <si>
    <t>2.204</t>
  </si>
  <si>
    <t>2.205</t>
  </si>
  <si>
    <t>2.206</t>
  </si>
  <si>
    <t>2.207</t>
  </si>
  <si>
    <t>2.208</t>
  </si>
  <si>
    <t>2.300</t>
  </si>
  <si>
    <t>Požární klapka, čtyřhranná, o rozměrech  200x200 mm, ruční a teplotní</t>
  </si>
  <si>
    <t>2.301</t>
  </si>
  <si>
    <t>Požární klapka, čtyřhranná, o rozměrech  450x250 mm, ruční a teplotní</t>
  </si>
  <si>
    <t>2.302</t>
  </si>
  <si>
    <t>2.400</t>
  </si>
  <si>
    <t>Vyústka, nastavitelná, dvouřadá, přední lamely vodorovné, jmenovitý rozměr 280x140, s regulací výkonu, uchycení šrouby</t>
  </si>
  <si>
    <t>2.401</t>
  </si>
  <si>
    <t>2.402</t>
  </si>
  <si>
    <t>Anemostat, čelní deska čtvercová, velikost 600mm, připojení vodorovné, počet lamel 16, přívod vzduchu, s regulační klapkou</t>
  </si>
  <si>
    <t>2.403</t>
  </si>
  <si>
    <t>2.404</t>
  </si>
  <si>
    <t>2.700</t>
  </si>
  <si>
    <t>Zatlumené flexi potrubí, d=200</t>
  </si>
  <si>
    <t>2.800</t>
  </si>
  <si>
    <t>2.801</t>
  </si>
  <si>
    <t>2.950</t>
  </si>
  <si>
    <t>2.951</t>
  </si>
  <si>
    <t>Zař. č. 2A - Větrání šatny  - odvod</t>
  </si>
  <si>
    <t>2A.150</t>
  </si>
  <si>
    <t>2A.151</t>
  </si>
  <si>
    <t>2A.200</t>
  </si>
  <si>
    <t>2A.201</t>
  </si>
  <si>
    <t>2A.202</t>
  </si>
  <si>
    <t>2A.203</t>
  </si>
  <si>
    <t>2A.204</t>
  </si>
  <si>
    <t>2A.205</t>
  </si>
  <si>
    <t>2A.206</t>
  </si>
  <si>
    <t>2A.207</t>
  </si>
  <si>
    <t>2A.208</t>
  </si>
  <si>
    <t>2A.300</t>
  </si>
  <si>
    <t>2A.301</t>
  </si>
  <si>
    <t>2A.302</t>
  </si>
  <si>
    <t>2A.400</t>
  </si>
  <si>
    <t>2A.401</t>
  </si>
  <si>
    <t>2A.402</t>
  </si>
  <si>
    <t>Talířový ventil, odvodní, d125, lakovaný</t>
  </si>
  <si>
    <t>2A.403</t>
  </si>
  <si>
    <t>Talířový ventil, odvodní, d200 lakovaný</t>
  </si>
  <si>
    <t>2A.404</t>
  </si>
  <si>
    <t>Protidešťová žaluzie, jmenovitý rozměr 710x315mm, zástavbová hloubka 70mm, pozinkovaný ocelový plech tř. 11, s upevňovacím rámem, bez otvorů pro připevnění v pohledové části PDZM, bez příslušenství</t>
  </si>
  <si>
    <t>2A.700</t>
  </si>
  <si>
    <t>Zatlumené flexi potrubí, d=125</t>
  </si>
  <si>
    <t>2A.800</t>
  </si>
  <si>
    <t>2A.801</t>
  </si>
  <si>
    <t>2A.950</t>
  </si>
  <si>
    <t>2A.951</t>
  </si>
  <si>
    <t>2A.955</t>
  </si>
  <si>
    <t>Trouby rovné, materiál pozinkovaný plech, d=200</t>
  </si>
  <si>
    <t>2A.956</t>
  </si>
  <si>
    <t>Tvarovky potrubí, materiál pozinkovaný plech, d=200</t>
  </si>
  <si>
    <t>Zař. č. 3 - Větrání gastro - přívod</t>
  </si>
  <si>
    <t>3.001</t>
  </si>
  <si>
    <t>Ventilátor, Ne=0,5kW, 230V, elektrický ohřívač 9kW, 400V, 13A, zpětná klapka 315, 2 kusy pružná vložka 315, filtrační komora F7, včetně MaR (řízení ohřevu vzduchu, rozvaděč MaR, ovládání v prostoru kuchyně)</t>
  </si>
  <si>
    <t>3.150</t>
  </si>
  <si>
    <t>3.200</t>
  </si>
  <si>
    <t>3.300</t>
  </si>
  <si>
    <t>Požární klapka, čtyřhranná, o rozměrech  315x315 mm, ruční a teplotní</t>
  </si>
  <si>
    <t>3.400</t>
  </si>
  <si>
    <t>Vyústka, nastavitelná, dvouřadá, přední lamely vodorovné, jmenovitý rozměr 825x320, s regulací R3, uchycení šrouby</t>
  </si>
  <si>
    <t>3.401</t>
  </si>
  <si>
    <t>Protidešťová žaluzie, jmenovitý rozměr 315x315mm, zástavbová hloubka 70mm, pozinkovaný ocelový plech tř. 11, s upevňovacím rámem, bez otvorů pro připevnění v pohledové části PDZM, s filtrem G2 (filtrační tkanina je zajištěna odnímatelnou sítí proti vniknutí ptactva)</t>
  </si>
  <si>
    <t>3.402</t>
  </si>
  <si>
    <t>Protidešťová žaluzie, jmenovitý rozměr 355x355mm, zástavbová hloubka 70mm, pozinkovaný ocelový plech tř. 11, s upevňovacím rámem, bez otvorů pro připevnění v pohledové části PDZM, s filtrem G2 (filtrační tkanina je zajištěna odnímatelnou sítí proti vniknutí ptactva)</t>
  </si>
  <si>
    <t>3.800</t>
  </si>
  <si>
    <t>3.950</t>
  </si>
  <si>
    <t>3.951</t>
  </si>
  <si>
    <t>Zař. č. 3A - Větrání gastro - odvod</t>
  </si>
  <si>
    <t>3A.001</t>
  </si>
  <si>
    <t>Ventilátor, Ne=0,5kW, 230V, zpětná klapka 315, 2 kusy pružná vložka 315, včetně MaR</t>
  </si>
  <si>
    <t>3A.002</t>
  </si>
  <si>
    <t>Ventilátor, Ne= 0,1kW, 230V, 2x pružná vložka 160</t>
  </si>
  <si>
    <t>3A.003</t>
  </si>
  <si>
    <t>3A.150</t>
  </si>
  <si>
    <t>3A.151</t>
  </si>
  <si>
    <t>3A.300</t>
  </si>
  <si>
    <t>3A.401</t>
  </si>
  <si>
    <t>3A.402</t>
  </si>
  <si>
    <t>Mřížka, krycí, rozměr 160x160, s přírubou, nebo na volném konci potrubí</t>
  </si>
  <si>
    <t>3A.403</t>
  </si>
  <si>
    <t>Mřížka, krycí, rozměr 315x315, s přírubou, nebo na volném konci potrubí</t>
  </si>
  <si>
    <t>3A.800</t>
  </si>
  <si>
    <t>3A.801</t>
  </si>
  <si>
    <t>3A.950</t>
  </si>
  <si>
    <t>3A.951</t>
  </si>
  <si>
    <t>3A.955</t>
  </si>
  <si>
    <t>Zař. č. 4 - Chlazení server</t>
  </si>
  <si>
    <t>4.001</t>
  </si>
  <si>
    <t>4.002</t>
  </si>
  <si>
    <t>Chladící jednotka nástěnná, Qch= 3,6 kW, infraovladač, odvod kondenzátu</t>
  </si>
  <si>
    <t>Dvojité chladivové potrubí včetně ovládacího kabelu a tepelné izolace, d=12 mm</t>
  </si>
  <si>
    <t>Zař. č. 55 - Doplňkové činnosti</t>
  </si>
  <si>
    <t>55.001</t>
  </si>
  <si>
    <t>Doprava</t>
  </si>
  <si>
    <t>55.002</t>
  </si>
  <si>
    <t>Montáž VZT</t>
  </si>
  <si>
    <t>55.003</t>
  </si>
  <si>
    <t>Měření hluku od vzduchotechniky</t>
  </si>
  <si>
    <t>55.004</t>
  </si>
  <si>
    <t>Měření průtočných množství</t>
  </si>
  <si>
    <t>55.006</t>
  </si>
  <si>
    <t>Upevňovací a spojovací materiál</t>
  </si>
  <si>
    <t>55.007</t>
  </si>
  <si>
    <t>Zaškolení obsluhy</t>
  </si>
  <si>
    <t>55.008</t>
  </si>
  <si>
    <t>Zkoušky a protokoly</t>
  </si>
  <si>
    <t>55.009</t>
  </si>
  <si>
    <t>Dokumentace skutečného provedení</t>
  </si>
  <si>
    <t>CENA CELKEM</t>
  </si>
  <si>
    <t>RO rozvaděč spínání, jištění</t>
  </si>
  <si>
    <t>InControl řídící systém osvětlení, ovládání přes aplikaci mobilního telefonu</t>
  </si>
  <si>
    <t>Kabel CYKY-J 3x2,5mm2, volně uložený ve stožárech</t>
  </si>
  <si>
    <t>Kabel CYKY-J 4x16mm2 - napájecí kabel ke stožárům</t>
  </si>
  <si>
    <t>Uložení chráničky KF 09040 ve výkopu , vč. dodávky chráničky KF 09040</t>
  </si>
  <si>
    <t>Pásek FeZn 30/4</t>
  </si>
  <si>
    <t>Ukon.kabelu do 4x16 mm2</t>
  </si>
  <si>
    <t>LED světlomet AAA-LUX typ WS270 1550W</t>
  </si>
  <si>
    <t>Clona LED světlometu- set</t>
  </si>
  <si>
    <t>Stožár sklápěcí HL330 18m, žár.zink</t>
  </si>
  <si>
    <t>Výložník SB5 pro 5ks světlometů</t>
  </si>
  <si>
    <t>Kotvící šrouby a vymezovací šablony</t>
  </si>
  <si>
    <t>Jištění do stožáru se zásuvkou</t>
  </si>
  <si>
    <t>Jáma pro stož.VO do 2 m3tř. zem. 3, strojně</t>
  </si>
  <si>
    <t>Betonový základ vč. ocelové výztuže a montáž mimo osu  kabelu 2,5x2,5x1,2m</t>
  </si>
  <si>
    <t>Provizorní úprava rýhy zeminou</t>
  </si>
  <si>
    <t xml:space="preserve">Mechanizace na vyložení, sestavení </t>
  </si>
  <si>
    <t>Spolupráce s revizním technikem</t>
  </si>
  <si>
    <t>Konstrukce truhlářské a vnější otvory</t>
  </si>
  <si>
    <t>O1. D+M  vnější prosklená stěna hliníkový rám, trojsklo, vel. 2380/3475mm, vč.kování, komprimační pásky, komplet.provedení</t>
  </si>
  <si>
    <t>O2. D+M  vnější prosklená stěna hliníkový rám, trojsklo, vel. 1700/3000mm, vč.kování, komprimační pásky, komplet.provedení</t>
  </si>
  <si>
    <t>O3. D+M  vnější prosklená stěna hliníkový rám, trojsklo, vel. 1700/3000mm, vč.kování, komprimační pásky, komplet.provedení</t>
  </si>
  <si>
    <t>O4. D+M  vnější prosklená stěna hliníkový rám, trojsklo, vel. 1700/3000mm, vč.kování, komprimační pásky, komplet.provedení</t>
  </si>
  <si>
    <t>O5. D+M  vnější prosklená stěna hliníkový rám, trojsklo, vel. 1700/3000mm, vč.kování, komprimační pásky, komplet.provedení</t>
  </si>
  <si>
    <t>O7. D+M  vnější dveře dvoukřídlé, hliníkový rám, trojsklo, vel. 1700/3000mm, vč.kování, komplet.provedení</t>
  </si>
  <si>
    <t>O8. D+M  vnější dveře jednokřídlové hliníkový rám, vel. 1100/2400mm, vč.kování, komplet.provedení</t>
  </si>
  <si>
    <t>O10. D+M  vnější prosklená stěna hliníkový rám, trojsklo, vel. 1700/2900mm, vč.kování, komprimační pásky, komplet.provedení</t>
  </si>
  <si>
    <t>O11. D+M  vnější prosklená stěna hliníkový rám, trojsklo, vel. 1700/2900mm, vč.kování, komprimační pásky, komplet.provedení</t>
  </si>
  <si>
    <t>O12. D+M  vnější prosklená stěna hliníkový rám, trojsklo, vel. 1700/2900mm, vč.kování, komprimační pásky, komplet.provedení</t>
  </si>
  <si>
    <t>O15. D+M  vnější dveře jednokřídlové hliníkový rám, vel. 1100/2650mm, vč.kování, komplet.provedení</t>
  </si>
  <si>
    <t xml:space="preserve">Přesun hmot procentní pro konstrukce montované z desek v objektech v přes 6 do 12 m </t>
  </si>
  <si>
    <t xml:space="preserve">Provedení povlakové krytiny střech přes 10° do 30° fólií položenou volně </t>
  </si>
  <si>
    <t xml:space="preserve">SO-03.1 - Stavební řešení </t>
  </si>
  <si>
    <t xml:space="preserve">Městská část Praha 6 </t>
  </si>
  <si>
    <t xml:space="preserve">Sportovní projekty s.r.o. </t>
  </si>
  <si>
    <t xml:space="preserve">Hloubení rýh nezapažených š do 800 mm v hornině třídy těžitelnosti I skupiny 3 objem do 100 m3 strojně </t>
  </si>
  <si>
    <t>Vnější kondenzační jednotka, Qch=10kW, 400V, Ne=4,69kW, včetně ocelové konstrukce pro osazení</t>
  </si>
  <si>
    <t>Tlumič hluku, délky 1000mm, tlumící, kulisy tloušťky 100mm, výšky 315mm, délky 1000mm, počet 4ks, včetně náběhové a odtokové hrany, 900x315 mm</t>
  </si>
  <si>
    <t>Požární izolace 90 min - oboustranná</t>
  </si>
  <si>
    <t>Regulační klapka, s ovládáním ručním, 315x250</t>
  </si>
  <si>
    <t>Tlumič hluku, délky 1000mm, tlumící, kulisy tloušťky 100mm, výšky 250mm, délky 1000mm, počet 4ks, včetně náběhové a odtokové hrany, 900x250</t>
  </si>
  <si>
    <t>Regulátor variabilního průtoku vzduchu, pro nízké rychlosti proudění vzduchu, napájení 24V, d125, zatlumené provedení</t>
  </si>
  <si>
    <t>Regulátor variabilního průtoku vzduchu, pro nízké rychlosti proudění vzduchu, napájení 24V, d160, zatlumené provedení</t>
  </si>
  <si>
    <t>Regulátor variabilního průtoku vzduchu, pro nízké rychlosti proudění vzduchu, napájení 24V, d200, zatlumené provedení</t>
  </si>
  <si>
    <t>Tlumič hluku, kruhový, délka 900mm, d315</t>
  </si>
  <si>
    <t>Digestoř 1600x900, kruhové potrubí, d315, včetně regulační klapky d315, tukových filtrů a osvětlení, nerezové provedení, odvod kondenzátu, 230V</t>
  </si>
  <si>
    <t>Tlumič hluku, kruhový, délka 900mm, d160</t>
  </si>
  <si>
    <t xml:space="preserve">Tvarovky potrubí, materiál pozinkovaný plech, se stranami nad 250 mm, tvarovky </t>
  </si>
  <si>
    <t xml:space="preserve">Trouby rovné, materiál pozinkovaný plech, se stranami do 250 mm </t>
  </si>
  <si>
    <t xml:space="preserve">Požární izolace 90 min - oboustranná </t>
  </si>
  <si>
    <t xml:space="preserve">Vnější kondenzační jednotka, Qch=3kW, 230V, Ne=1,5kW, včetně ocelové konstrukce pro osazení </t>
  </si>
  <si>
    <t>O6. D+M  okno dvoukřídlé hliníkový rám, trojsklo,  vel. 1700/650mm, vč.kování, komplet.provedení</t>
  </si>
  <si>
    <t xml:space="preserve">O13. D+M  okno dvoukřídlé hliníkový rám, trojsklo, vel. 2000/650mm, vč.kování, komplet.provedení </t>
  </si>
  <si>
    <t xml:space="preserve">Rekonstrukce a modernizace fotbalového hřiště SK Union Břevnov </t>
  </si>
  <si>
    <t xml:space="preserve">Vyplň údaj </t>
  </si>
  <si>
    <t xml:space="preserve">Městská část Praha 6  </t>
  </si>
  <si>
    <t xml:space="preserve">REKAPITULACE STAVBY </t>
  </si>
  <si>
    <t xml:space="preserve">25-042-3  </t>
  </si>
  <si>
    <t>O14. D+M  vnější dveře hliníkový rám, vel. 2000/2650mm, vč.kování, komplet.provedení</t>
  </si>
  <si>
    <t>O16. D+M  vnější dveře jednokřídlové hliníkový rám vel. 1100/1700mm, vč.kování, komplet.provedení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</si>
</sst>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0%"/>
    <numFmt numFmtId="165" formatCode="dd\.mm\.yyyy"/>
    <numFmt numFmtId="166" formatCode="#,##0.00000"/>
    <numFmt numFmtId="167" formatCode="#,##0.000"/>
    <numFmt numFmtId="168" formatCode="#,##0.0000"/>
    <numFmt numFmtId="169" formatCode="#"/>
    <numFmt numFmtId="170" formatCode="0.0"/>
    <numFmt numFmtId="171" formatCode="#,##0\ &quot;Kč&quot;"/>
    <numFmt numFmtId="172" formatCode="#,##0.000;\-#,##0.000"/>
    <numFmt numFmtId="173" formatCode="0.000"/>
    <numFmt numFmtId="174" formatCode="#,##0.0"/>
  </numFmts>
  <fonts count="99">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
      <b/>
      <sz val="12"/>
      <name val="Calibri"/>
      <family val="2"/>
      <charset val="238"/>
      <scheme val="minor"/>
    </font>
    <font>
      <sz val="9"/>
      <color indexed="8"/>
      <name val="Calibri"/>
      <family val="2"/>
      <charset val="238"/>
      <scheme val="minor"/>
    </font>
    <font>
      <sz val="9"/>
      <name val="Calibri"/>
      <family val="2"/>
      <charset val="238"/>
      <scheme val="minor"/>
    </font>
    <font>
      <b/>
      <sz val="9"/>
      <name val="Calibri"/>
      <family val="2"/>
      <charset val="238"/>
      <scheme val="minor"/>
    </font>
    <font>
      <sz val="9"/>
      <name val="Arial CE"/>
      <charset val="238"/>
    </font>
    <font>
      <b/>
      <sz val="9"/>
      <color indexed="8"/>
      <name val="Calibri"/>
      <family val="2"/>
      <charset val="238"/>
      <scheme val="minor"/>
    </font>
    <font>
      <b/>
      <sz val="12"/>
      <name val="Arial CE"/>
      <charset val="238"/>
    </font>
    <font>
      <b/>
      <sz val="10"/>
      <name val="Arial CE"/>
      <charset val="238"/>
    </font>
    <font>
      <sz val="8"/>
      <name val="Arial CE"/>
      <charset val="238"/>
    </font>
    <font>
      <sz val="8"/>
      <name val="Calibri"/>
      <family val="2"/>
      <charset val="238"/>
      <scheme val="minor"/>
    </font>
    <font>
      <b/>
      <sz val="18"/>
      <name val="Arial"/>
      <family val="2"/>
      <charset val="238"/>
    </font>
    <font>
      <sz val="10"/>
      <name val="Arial CE"/>
      <family val="2"/>
      <charset val="238"/>
    </font>
    <font>
      <b/>
      <sz val="12"/>
      <name val="Arial"/>
      <family val="2"/>
      <charset val="238"/>
    </font>
    <font>
      <sz val="12"/>
      <name val="Arial"/>
      <family val="2"/>
      <charset val="238"/>
    </font>
    <font>
      <sz val="12"/>
      <name val="Arial CE"/>
      <family val="2"/>
      <charset val="238"/>
    </font>
    <font>
      <sz val="11"/>
      <name val="Arial CE"/>
      <family val="2"/>
      <charset val="238"/>
    </font>
    <font>
      <b/>
      <sz val="14"/>
      <name val="Arial CE"/>
      <family val="2"/>
      <charset val="238"/>
    </font>
    <font>
      <b/>
      <sz val="10"/>
      <name val="Arial CE"/>
      <family val="2"/>
      <charset val="238"/>
    </font>
    <font>
      <b/>
      <sz val="12"/>
      <name val="Arial CE"/>
      <family val="2"/>
      <charset val="238"/>
    </font>
    <font>
      <b/>
      <sz val="11"/>
      <name val="Arial CE"/>
      <family val="2"/>
      <charset val="238"/>
    </font>
    <font>
      <sz val="11"/>
      <name val="Arial CE"/>
      <charset val="238"/>
    </font>
    <font>
      <i/>
      <sz val="11"/>
      <color theme="0" tint="-0.499984740745262"/>
      <name val="Arial CE"/>
      <charset val="238"/>
    </font>
    <font>
      <i/>
      <sz val="11"/>
      <color theme="2" tint="-0.499984740745262"/>
      <name val="Arial CE"/>
      <charset val="238"/>
    </font>
    <font>
      <i/>
      <sz val="11"/>
      <color theme="0" tint="-0.499984740745262"/>
      <name val="Arial"/>
      <family val="2"/>
      <charset val="238"/>
    </font>
    <font>
      <i/>
      <sz val="11"/>
      <color indexed="10"/>
      <name val="Arial CE"/>
      <charset val="238"/>
    </font>
    <font>
      <sz val="11"/>
      <name val="Arial"/>
      <family val="2"/>
      <charset val="238"/>
    </font>
    <font>
      <b/>
      <sz val="11"/>
      <name val="Arial"/>
      <family val="2"/>
      <charset val="238"/>
    </font>
    <font>
      <b/>
      <sz val="11"/>
      <name val="Arial CE"/>
      <charset val="238"/>
    </font>
    <font>
      <i/>
      <sz val="11"/>
      <color indexed="23"/>
      <name val="Arial CE"/>
      <charset val="238"/>
    </font>
    <font>
      <b/>
      <i/>
      <sz val="11"/>
      <color theme="2" tint="-0.499984740745262"/>
      <name val="Arial CE"/>
      <charset val="238"/>
    </font>
    <font>
      <i/>
      <sz val="11"/>
      <color theme="1" tint="0.499984740745262"/>
      <name val="Arial CE"/>
      <charset val="238"/>
    </font>
    <font>
      <i/>
      <sz val="11"/>
      <color theme="1" tint="0.34998626667073579"/>
      <name val="Arial CE"/>
      <charset val="238"/>
    </font>
    <font>
      <b/>
      <i/>
      <sz val="12"/>
      <name val="Arial CE"/>
      <family val="2"/>
      <charset val="238"/>
    </font>
    <font>
      <b/>
      <sz val="13"/>
      <name val="Arial CE"/>
      <family val="2"/>
      <charset val="238"/>
    </font>
    <font>
      <b/>
      <sz val="13"/>
      <name val="Arial CE"/>
      <charset val="238"/>
    </font>
    <font>
      <sz val="11"/>
      <color theme="1"/>
      <name val="Arial CE"/>
      <charset val="238"/>
    </font>
    <font>
      <b/>
      <sz val="14"/>
      <name val="Arial CE"/>
      <charset val="238"/>
    </font>
    <font>
      <b/>
      <sz val="16"/>
      <name val="Arial CE"/>
      <charset val="238"/>
    </font>
    <font>
      <sz val="11"/>
      <color indexed="8"/>
      <name val="Calibri"/>
      <family val="2"/>
      <charset val="238"/>
    </font>
    <font>
      <sz val="10"/>
      <color indexed="8"/>
      <name val="Arial"/>
      <family val="2"/>
      <charset val="238"/>
    </font>
    <font>
      <sz val="8"/>
      <name val="MS Sans Serif"/>
      <family val="2"/>
      <charset val="1"/>
    </font>
    <font>
      <b/>
      <sz val="14"/>
      <color indexed="10"/>
      <name val="Arial CE"/>
      <family val="2"/>
      <charset val="238"/>
    </font>
    <font>
      <sz val="7"/>
      <name val="Arial CE"/>
      <family val="2"/>
      <charset val="238"/>
    </font>
    <font>
      <sz val="8"/>
      <name val="MS Sans Serif"/>
      <family val="2"/>
      <charset val="238"/>
    </font>
    <font>
      <sz val="10"/>
      <name val="Arial CE"/>
      <charset val="238"/>
    </font>
    <font>
      <b/>
      <i/>
      <sz val="10"/>
      <name val="Arial CE"/>
      <charset val="238"/>
    </font>
    <font>
      <i/>
      <sz val="10"/>
      <name val="Arial CE"/>
      <charset val="238"/>
    </font>
    <font>
      <u/>
      <sz val="8"/>
      <color rgb="FFFF0000"/>
      <name val="MS Sans Serif"/>
      <family val="2"/>
      <charset val="1"/>
    </font>
    <font>
      <sz val="10"/>
      <name val="Helv"/>
    </font>
    <font>
      <sz val="10"/>
      <name val="Arial"/>
      <family val="2"/>
      <charset val="238"/>
    </font>
    <font>
      <sz val="10"/>
      <name val="Arial"/>
      <charset val="238"/>
    </font>
    <font>
      <sz val="8"/>
      <name val="Arial"/>
      <family val="2"/>
      <charset val="238"/>
    </font>
    <font>
      <sz val="10"/>
      <name val="Helv"/>
      <charset val="238"/>
    </font>
    <font>
      <b/>
      <sz val="10"/>
      <name val="Arial CE"/>
      <charset val="110"/>
    </font>
    <font>
      <b/>
      <sz val="10"/>
      <color rgb="FFFF0000"/>
      <name val="Arial"/>
      <family val="2"/>
      <charset val="238"/>
    </font>
    <font>
      <b/>
      <sz val="9"/>
      <color theme="1"/>
      <name val="Arial"/>
      <family val="2"/>
    </font>
    <font>
      <sz val="9"/>
      <color theme="1"/>
      <name val="Arial"/>
      <family val="2"/>
    </font>
    <font>
      <sz val="9"/>
      <name val="Arial CE"/>
      <family val="2"/>
      <charset val="238"/>
    </font>
    <font>
      <sz val="8"/>
      <color rgb="FF505050"/>
      <name val="Arial CE"/>
      <family val="2"/>
      <charset val="238"/>
    </font>
  </fonts>
  <fills count="16">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theme="0" tint="-0.14999847407452621"/>
        <bgColor indexed="64"/>
      </patternFill>
    </fill>
    <fill>
      <patternFill patternType="solid">
        <fgColor rgb="FFDBDBDB"/>
        <bgColor indexed="64"/>
      </patternFill>
    </fill>
    <fill>
      <patternFill patternType="solid">
        <fgColor theme="0" tint="-0.249977111117893"/>
        <bgColor indexed="64"/>
      </patternFill>
    </fill>
    <fill>
      <patternFill patternType="solid">
        <fgColor rgb="FFFFFFCC"/>
        <bgColor indexed="64"/>
      </patternFill>
    </fill>
    <fill>
      <patternFill patternType="solid">
        <fgColor theme="0"/>
        <bgColor indexed="64"/>
      </patternFill>
    </fill>
    <fill>
      <patternFill patternType="solid">
        <fgColor indexed="26"/>
        <bgColor indexed="9"/>
      </patternFill>
    </fill>
    <fill>
      <patternFill patternType="solid">
        <fgColor indexed="26"/>
      </patternFill>
    </fill>
    <fill>
      <patternFill patternType="solid">
        <fgColor indexed="13"/>
        <bgColor indexed="51"/>
      </patternFill>
    </fill>
    <fill>
      <patternFill patternType="solid">
        <fgColor indexed="13"/>
      </patternFill>
    </fill>
    <fill>
      <patternFill patternType="solid">
        <fgColor indexed="9"/>
        <bgColor indexed="64"/>
      </patternFill>
    </fill>
    <fill>
      <patternFill patternType="solid">
        <fgColor rgb="FFFFFF00"/>
        <bgColor indexed="64"/>
      </patternFill>
    </fill>
  </fills>
  <borders count="75">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medium">
        <color indexed="8"/>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64"/>
      </left>
      <right style="thin">
        <color indexed="8"/>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medium">
        <color indexed="8"/>
      </bottom>
      <diagonal/>
    </border>
    <border>
      <left style="medium">
        <color indexed="64"/>
      </left>
      <right style="thin">
        <color indexed="8"/>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medium">
        <color indexed="8"/>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auto="1"/>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medium">
        <color indexed="64"/>
      </left>
      <right style="medium">
        <color indexed="8"/>
      </right>
      <top style="medium">
        <color indexed="8"/>
      </top>
      <bottom/>
      <diagonal/>
    </border>
    <border>
      <left style="medium">
        <color indexed="8"/>
      </left>
      <right/>
      <top style="medium">
        <color indexed="8"/>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top/>
      <bottom style="thin">
        <color auto="1"/>
      </bottom>
      <diagonal/>
    </border>
    <border>
      <left style="hair">
        <color indexed="64"/>
      </left>
      <right style="hair">
        <color indexed="64"/>
      </right>
      <top style="thin">
        <color indexed="64"/>
      </top>
      <bottom style="thin">
        <color indexed="64"/>
      </bottom>
      <diagonal/>
    </border>
    <border>
      <left style="thin">
        <color indexed="64"/>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s>
  <cellStyleXfs count="8">
    <xf numFmtId="0" fontId="0" fillId="0" borderId="0"/>
    <xf numFmtId="0" fontId="39" fillId="0" borderId="0" applyNumberFormat="0" applyFill="0" applyBorder="0" applyAlignment="0" applyProtection="0"/>
    <xf numFmtId="0" fontId="80" fillId="0" borderId="0" applyAlignment="0">
      <protection locked="0"/>
    </xf>
    <xf numFmtId="0" fontId="83" fillId="0" borderId="0" applyAlignment="0">
      <alignment vertical="top" wrapText="1"/>
      <protection locked="0"/>
    </xf>
    <xf numFmtId="0" fontId="88" fillId="0" borderId="0"/>
    <xf numFmtId="0" fontId="90" fillId="0" borderId="0"/>
    <xf numFmtId="0" fontId="89" fillId="0" borderId="0"/>
    <xf numFmtId="0" fontId="92" fillId="0" borderId="0"/>
  </cellStyleXfs>
  <cellXfs count="933">
    <xf numFmtId="0" fontId="0" fillId="0" borderId="0" xfId="0"/>
    <xf numFmtId="0" fontId="0" fillId="0" borderId="0" xfId="0"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4" fillId="0" borderId="0" xfId="0" applyFont="1" applyAlignment="1">
      <alignment horizontal="left" vertical="center"/>
    </xf>
    <xf numFmtId="0" fontId="2" fillId="0" borderId="0" xfId="0" applyFont="1" applyAlignment="1">
      <alignment horizontal="left" vertical="center"/>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3" xfId="0"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0" fontId="20"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22" fillId="0" borderId="0" xfId="0" applyFont="1" applyAlignment="1">
      <alignment horizontal="left" vertical="center"/>
    </xf>
    <xf numFmtId="0" fontId="0" fillId="4" borderId="7" xfId="0" applyFill="1" applyBorder="1" applyAlignment="1">
      <alignment vertical="center"/>
    </xf>
    <xf numFmtId="0" fontId="24" fillId="0" borderId="16"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0" fillId="0" borderId="11" xfId="0" applyBorder="1" applyAlignment="1">
      <alignment vertical="center"/>
    </xf>
    <xf numFmtId="0" fontId="25" fillId="0" borderId="0" xfId="0" applyFont="1" applyAlignment="1">
      <alignment horizontal="left" vertical="center"/>
    </xf>
    <xf numFmtId="4" fontId="25" fillId="0" borderId="0" xfId="0" applyNumberFormat="1" applyFont="1" applyAlignment="1">
      <alignment vertical="center"/>
    </xf>
    <xf numFmtId="4" fontId="1" fillId="0" borderId="0" xfId="0" applyNumberFormat="1" applyFont="1" applyAlignment="1">
      <alignment vertical="center"/>
    </xf>
    <xf numFmtId="0" fontId="32" fillId="0" borderId="0" xfId="0" applyFont="1" applyAlignment="1">
      <alignment horizontal="left" vertical="center"/>
    </xf>
    <xf numFmtId="0" fontId="0" fillId="0" borderId="3" xfId="0" applyBorder="1" applyAlignment="1">
      <alignment vertical="center" wrapText="1"/>
    </xf>
    <xf numFmtId="0" fontId="18" fillId="0" borderId="0" xfId="0" applyFont="1" applyAlignment="1">
      <alignment horizontal="left" vertical="center"/>
    </xf>
    <xf numFmtId="164" fontId="1" fillId="0" borderId="0" xfId="0" applyNumberFormat="1" applyFont="1" applyAlignment="1">
      <alignment horizontal="right" vertical="center"/>
    </xf>
    <xf numFmtId="0" fontId="0" fillId="4" borderId="0" xfId="0" applyFill="1" applyAlignment="1">
      <alignment vertical="center"/>
    </xf>
    <xf numFmtId="0" fontId="4" fillId="4" borderId="6" xfId="0" applyFont="1" applyFill="1" applyBorder="1" applyAlignment="1">
      <alignment horizontal="lef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3" fillId="4" borderId="0" xfId="0" applyFont="1" applyFill="1" applyAlignment="1">
      <alignment horizontal="left" vertical="center"/>
    </xf>
    <xf numFmtId="0" fontId="23" fillId="4" borderId="0" xfId="0" applyFont="1" applyFill="1" applyAlignment="1">
      <alignment horizontal="right" vertical="center"/>
    </xf>
    <xf numFmtId="0" fontId="33"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23" fillId="4" borderId="16" xfId="0" applyFont="1" applyFill="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0" xfId="0" applyFont="1" applyFill="1" applyAlignment="1">
      <alignment horizontal="center" vertical="center" wrapText="1"/>
    </xf>
    <xf numFmtId="4" fontId="25" fillId="0" borderId="0" xfId="0" applyNumberFormat="1" applyFont="1"/>
    <xf numFmtId="166" fontId="34" fillId="0" borderId="12" xfId="0" applyNumberFormat="1" applyFont="1" applyBorder="1"/>
    <xf numFmtId="166" fontId="34" fillId="0" borderId="13" xfId="0" applyNumberFormat="1" applyFont="1" applyBorder="1"/>
    <xf numFmtId="4" fontId="35"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23" fillId="0" borderId="22" xfId="0" applyFont="1" applyBorder="1" applyAlignment="1">
      <alignment horizontal="center" vertical="center"/>
    </xf>
    <xf numFmtId="49" fontId="23" fillId="0" borderId="22" xfId="0" applyNumberFormat="1" applyFont="1" applyBorder="1" applyAlignment="1">
      <alignment horizontal="left" vertical="center" wrapText="1"/>
    </xf>
    <xf numFmtId="0" fontId="23" fillId="0" borderId="22" xfId="0" applyFont="1" applyBorder="1" applyAlignment="1">
      <alignment horizontal="left" vertical="center" wrapText="1"/>
    </xf>
    <xf numFmtId="0" fontId="23" fillId="0" borderId="22" xfId="0" applyFont="1" applyBorder="1" applyAlignment="1">
      <alignment horizontal="center" vertical="center" wrapText="1"/>
    </xf>
    <xf numFmtId="167" fontId="23" fillId="0" borderId="22" xfId="0" applyNumberFormat="1" applyFont="1" applyBorder="1" applyAlignment="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lignment vertical="center"/>
    </xf>
    <xf numFmtId="0" fontId="0" fillId="0" borderId="22" xfId="0" applyBorder="1" applyAlignment="1">
      <alignment vertical="center"/>
    </xf>
    <xf numFmtId="0" fontId="24" fillId="2" borderId="14" xfId="0" applyFont="1" applyFill="1" applyBorder="1" applyAlignment="1" applyProtection="1">
      <alignment horizontal="left" vertical="center"/>
      <protection locked="0"/>
    </xf>
    <xf numFmtId="0" fontId="24" fillId="0" borderId="0" xfId="0" applyFont="1" applyAlignment="1">
      <alignment horizontal="center" vertical="center"/>
    </xf>
    <xf numFmtId="166" fontId="24" fillId="0" borderId="0" xfId="0" applyNumberFormat="1" applyFont="1" applyAlignment="1">
      <alignment vertical="center"/>
    </xf>
    <xf numFmtId="166" fontId="24" fillId="0" borderId="15" xfId="0" applyNumberFormat="1" applyFont="1" applyBorder="1" applyAlignment="1">
      <alignment vertical="center"/>
    </xf>
    <xf numFmtId="0" fontId="23" fillId="0" borderId="0" xfId="0" applyFont="1" applyAlignment="1">
      <alignment horizontal="left" vertical="center"/>
    </xf>
    <xf numFmtId="4" fontId="0" fillId="0" borderId="0" xfId="0" applyNumberFormat="1" applyAlignment="1">
      <alignment vertical="center"/>
    </xf>
    <xf numFmtId="0" fontId="9" fillId="0" borderId="3" xfId="0" applyFont="1" applyBorder="1" applyAlignment="1">
      <alignment vertical="center"/>
    </xf>
    <xf numFmtId="0" fontId="36"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167" fontId="9" fillId="0" borderId="0" xfId="0" applyNumberFormat="1" applyFont="1" applyAlignment="1">
      <alignment vertical="center"/>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15" xfId="0" applyFont="1" applyBorder="1" applyAlignment="1">
      <alignment vertical="center"/>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15" xfId="0" applyFont="1" applyBorder="1" applyAlignment="1">
      <alignment vertical="center"/>
    </xf>
    <xf numFmtId="167" fontId="23" fillId="2" borderId="22" xfId="0" applyNumberFormat="1" applyFont="1" applyFill="1" applyBorder="1" applyAlignment="1" applyProtection="1">
      <alignment vertical="center"/>
      <protection locked="0"/>
    </xf>
    <xf numFmtId="0" fontId="24" fillId="2" borderId="19" xfId="0" applyFont="1" applyFill="1" applyBorder="1" applyAlignment="1" applyProtection="1">
      <alignment horizontal="left" vertical="center"/>
      <protection locked="0"/>
    </xf>
    <xf numFmtId="0" fontId="24" fillId="0" borderId="20" xfId="0" applyFont="1" applyBorder="1" applyAlignment="1">
      <alignment horizontal="center" vertical="center"/>
    </xf>
    <xf numFmtId="0" fontId="0" fillId="0" borderId="20" xfId="0" applyBorder="1" applyAlignment="1">
      <alignment vertical="center"/>
    </xf>
    <xf numFmtId="166" fontId="24" fillId="0" borderId="20" xfId="0" applyNumberFormat="1" applyFont="1" applyBorder="1" applyAlignment="1">
      <alignment vertical="center"/>
    </xf>
    <xf numFmtId="166" fontId="24" fillId="0" borderId="21" xfId="0" applyNumberFormat="1" applyFont="1" applyBorder="1" applyAlignment="1">
      <alignment vertical="center"/>
    </xf>
    <xf numFmtId="0" fontId="37" fillId="0" borderId="22" xfId="0" applyFont="1" applyBorder="1" applyAlignment="1">
      <alignment horizontal="center" vertical="center"/>
    </xf>
    <xf numFmtId="49" fontId="37" fillId="0" borderId="22" xfId="0" applyNumberFormat="1" applyFont="1" applyBorder="1" applyAlignment="1">
      <alignment horizontal="left" vertical="center" wrapText="1"/>
    </xf>
    <xf numFmtId="0" fontId="37" fillId="0" borderId="22" xfId="0" applyFont="1" applyBorder="1" applyAlignment="1">
      <alignment horizontal="left" vertical="center" wrapText="1"/>
    </xf>
    <xf numFmtId="0" fontId="37" fillId="0" borderId="22" xfId="0" applyFont="1" applyBorder="1" applyAlignment="1">
      <alignment horizontal="center" vertical="center" wrapText="1"/>
    </xf>
    <xf numFmtId="167" fontId="37" fillId="0" borderId="22" xfId="0" applyNumberFormat="1" applyFont="1" applyBorder="1" applyAlignment="1">
      <alignment vertical="center"/>
    </xf>
    <xf numFmtId="4" fontId="37" fillId="2" borderId="22" xfId="0" applyNumberFormat="1" applyFont="1" applyFill="1" applyBorder="1" applyAlignment="1" applyProtection="1">
      <alignment vertical="center"/>
      <protection locked="0"/>
    </xf>
    <xf numFmtId="4" fontId="37" fillId="0" borderId="22" xfId="0" applyNumberFormat="1" applyFont="1" applyBorder="1" applyAlignment="1">
      <alignment vertical="center"/>
    </xf>
    <xf numFmtId="0" fontId="38" fillId="0" borderId="22" xfId="0" applyFont="1" applyBorder="1" applyAlignment="1">
      <alignment vertical="center"/>
    </xf>
    <xf numFmtId="0" fontId="38" fillId="0" borderId="3" xfId="0" applyFont="1" applyBorder="1" applyAlignment="1">
      <alignment vertical="center"/>
    </xf>
    <xf numFmtId="0" fontId="37" fillId="2" borderId="14" xfId="0" applyFont="1" applyFill="1" applyBorder="1" applyAlignment="1" applyProtection="1">
      <alignment horizontal="left" vertical="center"/>
      <protection locked="0"/>
    </xf>
    <xf numFmtId="0" fontId="37" fillId="0" borderId="0" xfId="0" applyFont="1" applyAlignment="1">
      <alignment horizontal="center" vertical="center"/>
    </xf>
    <xf numFmtId="0" fontId="41" fillId="0" borderId="0" xfId="0" applyFont="1"/>
    <xf numFmtId="0" fontId="42" fillId="0" borderId="0" xfId="0" applyFont="1"/>
    <xf numFmtId="0" fontId="42" fillId="0" borderId="23" xfId="0" applyFont="1" applyBorder="1" applyAlignment="1">
      <alignment vertical="center"/>
    </xf>
    <xf numFmtId="0" fontId="42" fillId="0" borderId="23" xfId="0" applyFont="1" applyBorder="1" applyAlignment="1">
      <alignment horizontal="left" vertical="center"/>
    </xf>
    <xf numFmtId="0" fontId="42" fillId="5" borderId="23" xfId="0" applyFont="1" applyFill="1" applyBorder="1" applyAlignment="1">
      <alignment vertical="center"/>
    </xf>
    <xf numFmtId="0" fontId="42" fillId="5" borderId="23" xfId="0" applyFont="1" applyFill="1" applyBorder="1" applyAlignment="1">
      <alignment horizontal="left" vertical="center"/>
    </xf>
    <xf numFmtId="49" fontId="42" fillId="0" borderId="0" xfId="0" applyNumberFormat="1" applyFont="1"/>
    <xf numFmtId="0" fontId="42" fillId="0" borderId="0" xfId="0" applyFont="1" applyAlignment="1">
      <alignment horizontal="center"/>
    </xf>
    <xf numFmtId="0" fontId="42" fillId="6" borderId="23" xfId="0" applyFont="1" applyFill="1" applyBorder="1"/>
    <xf numFmtId="49" fontId="42" fillId="6" borderId="23" xfId="0" applyNumberFormat="1" applyFont="1" applyFill="1" applyBorder="1"/>
    <xf numFmtId="0" fontId="42" fillId="6" borderId="23" xfId="0" applyFont="1" applyFill="1" applyBorder="1" applyAlignment="1">
      <alignment horizontal="center"/>
    </xf>
    <xf numFmtId="0" fontId="42" fillId="6" borderId="24" xfId="0" applyFont="1" applyFill="1" applyBorder="1"/>
    <xf numFmtId="0" fontId="41" fillId="6" borderId="23" xfId="0" applyFont="1" applyFill="1" applyBorder="1" applyAlignment="1">
      <alignment wrapText="1"/>
    </xf>
    <xf numFmtId="0" fontId="42" fillId="6" borderId="23" xfId="0" applyFont="1" applyFill="1" applyBorder="1" applyAlignment="1">
      <alignment wrapText="1"/>
    </xf>
    <xf numFmtId="0" fontId="42" fillId="0" borderId="0" xfId="0" applyFont="1" applyAlignment="1">
      <alignment vertical="top"/>
    </xf>
    <xf numFmtId="49" fontId="42" fillId="0" borderId="0" xfId="0" applyNumberFormat="1" applyFont="1" applyAlignment="1">
      <alignment vertical="top"/>
    </xf>
    <xf numFmtId="0" fontId="42" fillId="0" borderId="0" xfId="0" applyFont="1" applyAlignment="1">
      <alignment horizontal="center" vertical="top"/>
    </xf>
    <xf numFmtId="166" fontId="42" fillId="0" borderId="0" xfId="0" applyNumberFormat="1" applyFont="1" applyAlignment="1">
      <alignment vertical="top"/>
    </xf>
    <xf numFmtId="4" fontId="42" fillId="0" borderId="0" xfId="0" applyNumberFormat="1" applyFont="1" applyAlignment="1">
      <alignment vertical="top"/>
    </xf>
    <xf numFmtId="4" fontId="41" fillId="0" borderId="0" xfId="0" applyNumberFormat="1" applyFont="1" applyAlignment="1">
      <alignment vertical="top"/>
    </xf>
    <xf numFmtId="0" fontId="43" fillId="7" borderId="27" xfId="0" applyFont="1" applyFill="1" applyBorder="1" applyAlignment="1">
      <alignment vertical="top"/>
    </xf>
    <xf numFmtId="49" fontId="43" fillId="7" borderId="28" xfId="0" applyNumberFormat="1" applyFont="1" applyFill="1" applyBorder="1" applyAlignment="1">
      <alignment vertical="top"/>
    </xf>
    <xf numFmtId="49" fontId="43" fillId="7" borderId="28" xfId="0" applyNumberFormat="1" applyFont="1" applyFill="1" applyBorder="1" applyAlignment="1">
      <alignment horizontal="left" vertical="top" wrapText="1"/>
    </xf>
    <xf numFmtId="0" fontId="43" fillId="7" borderId="28" xfId="0" applyFont="1" applyFill="1" applyBorder="1" applyAlignment="1">
      <alignment horizontal="center" vertical="top" shrinkToFit="1"/>
    </xf>
    <xf numFmtId="167" fontId="43" fillId="7" borderId="28" xfId="0" applyNumberFormat="1" applyFont="1" applyFill="1" applyBorder="1" applyAlignment="1">
      <alignment vertical="top" shrinkToFit="1"/>
    </xf>
    <xf numFmtId="4" fontId="43" fillId="7" borderId="28" xfId="0" applyNumberFormat="1" applyFont="1" applyFill="1" applyBorder="1" applyAlignment="1">
      <alignment vertical="top" shrinkToFit="1"/>
    </xf>
    <xf numFmtId="4" fontId="43" fillId="7" borderId="29" xfId="0" applyNumberFormat="1" applyFont="1" applyFill="1" applyBorder="1" applyAlignment="1">
      <alignment vertical="top" shrinkToFit="1"/>
    </xf>
    <xf numFmtId="4" fontId="43" fillId="5" borderId="0" xfId="0" applyNumberFormat="1" applyFont="1" applyFill="1" applyAlignment="1">
      <alignment vertical="top" shrinkToFit="1"/>
    </xf>
    <xf numFmtId="0" fontId="44" fillId="0" borderId="0" xfId="0" applyFont="1"/>
    <xf numFmtId="0" fontId="42" fillId="0" borderId="30" xfId="0" applyFont="1" applyBorder="1" applyAlignment="1">
      <alignment vertical="top"/>
    </xf>
    <xf numFmtId="49" fontId="42" fillId="0" borderId="31" xfId="0" applyNumberFormat="1" applyFont="1" applyBorder="1" applyAlignment="1">
      <alignment vertical="top"/>
    </xf>
    <xf numFmtId="49" fontId="42" fillId="0" borderId="31" xfId="0" applyNumberFormat="1" applyFont="1" applyBorder="1" applyAlignment="1">
      <alignment horizontal="left" vertical="top" wrapText="1"/>
    </xf>
    <xf numFmtId="0" fontId="42" fillId="0" borderId="31" xfId="0" applyFont="1" applyBorder="1" applyAlignment="1">
      <alignment horizontal="center" vertical="top" shrinkToFit="1"/>
    </xf>
    <xf numFmtId="167" fontId="42" fillId="0" borderId="31" xfId="0" applyNumberFormat="1" applyFont="1" applyBorder="1" applyAlignment="1">
      <alignment vertical="top" shrinkToFit="1"/>
    </xf>
    <xf numFmtId="4" fontId="42" fillId="0" borderId="31" xfId="0" applyNumberFormat="1" applyFont="1" applyBorder="1" applyAlignment="1">
      <alignment vertical="top" shrinkToFit="1"/>
    </xf>
    <xf numFmtId="4" fontId="42" fillId="0" borderId="32" xfId="0" applyNumberFormat="1" applyFont="1" applyBorder="1" applyAlignment="1">
      <alignment vertical="top" shrinkToFit="1"/>
    </xf>
    <xf numFmtId="4" fontId="42" fillId="0" borderId="0" xfId="0" applyNumberFormat="1" applyFont="1" applyAlignment="1">
      <alignment vertical="top" shrinkToFit="1"/>
    </xf>
    <xf numFmtId="0" fontId="43" fillId="5" borderId="27" xfId="0" applyFont="1" applyFill="1" applyBorder="1" applyAlignment="1">
      <alignment vertical="top"/>
    </xf>
    <xf numFmtId="49" fontId="43" fillId="5" borderId="28" xfId="0" applyNumberFormat="1" applyFont="1" applyFill="1" applyBorder="1" applyAlignment="1">
      <alignment vertical="top"/>
    </xf>
    <xf numFmtId="49" fontId="43" fillId="5" borderId="28" xfId="0" applyNumberFormat="1" applyFont="1" applyFill="1" applyBorder="1" applyAlignment="1">
      <alignment horizontal="left" vertical="top" wrapText="1"/>
    </xf>
    <xf numFmtId="0" fontId="43" fillId="5" borderId="28" xfId="0" applyFont="1" applyFill="1" applyBorder="1" applyAlignment="1">
      <alignment horizontal="center" vertical="center" shrinkToFit="1"/>
    </xf>
    <xf numFmtId="166" fontId="43" fillId="5" borderId="28" xfId="0" applyNumberFormat="1" applyFont="1" applyFill="1" applyBorder="1" applyAlignment="1">
      <alignment vertical="center" shrinkToFit="1"/>
    </xf>
    <xf numFmtId="4" fontId="43" fillId="5" borderId="28" xfId="0" applyNumberFormat="1" applyFont="1" applyFill="1" applyBorder="1" applyAlignment="1">
      <alignment vertical="center" shrinkToFit="1"/>
    </xf>
    <xf numFmtId="4" fontId="45" fillId="5" borderId="28" xfId="0" applyNumberFormat="1" applyFont="1" applyFill="1" applyBorder="1" applyAlignment="1">
      <alignment vertical="center" shrinkToFit="1"/>
    </xf>
    <xf numFmtId="4" fontId="43" fillId="5" borderId="29" xfId="0" applyNumberFormat="1" applyFont="1" applyFill="1" applyBorder="1" applyAlignment="1">
      <alignment vertical="center" shrinkToFit="1"/>
    </xf>
    <xf numFmtId="4" fontId="42" fillId="0" borderId="31" xfId="0" applyNumberFormat="1" applyFont="1" applyBorder="1" applyAlignment="1">
      <alignment vertical="center" shrinkToFit="1"/>
    </xf>
    <xf numFmtId="4" fontId="42" fillId="0" borderId="0" xfId="0" applyNumberFormat="1" applyFont="1" applyAlignment="1">
      <alignment horizontal="right" vertical="center" shrinkToFit="1"/>
    </xf>
    <xf numFmtId="0" fontId="42" fillId="0" borderId="31" xfId="0" applyFont="1" applyBorder="1" applyAlignment="1">
      <alignment horizontal="center" vertical="center" shrinkToFit="1"/>
    </xf>
    <xf numFmtId="4" fontId="41" fillId="0" borderId="31" xfId="0" applyNumberFormat="1" applyFont="1" applyBorder="1" applyAlignment="1">
      <alignment vertical="center" shrinkToFit="1"/>
    </xf>
    <xf numFmtId="4" fontId="42" fillId="0" borderId="32" xfId="0" applyNumberFormat="1" applyFont="1" applyBorder="1" applyAlignment="1">
      <alignment vertical="center" shrinkToFit="1"/>
    </xf>
    <xf numFmtId="49" fontId="42" fillId="0" borderId="33" xfId="0" applyNumberFormat="1" applyFont="1" applyBorder="1" applyAlignment="1">
      <alignment vertical="top"/>
    </xf>
    <xf numFmtId="49" fontId="42" fillId="0" borderId="33" xfId="0" applyNumberFormat="1" applyFont="1" applyBorder="1" applyAlignment="1">
      <alignment horizontal="left" vertical="top" wrapText="1"/>
    </xf>
    <xf numFmtId="0" fontId="42" fillId="0" borderId="33" xfId="0" applyFont="1" applyBorder="1" applyAlignment="1">
      <alignment horizontal="center" vertical="center" shrinkToFit="1"/>
    </xf>
    <xf numFmtId="4" fontId="42" fillId="0" borderId="33" xfId="0" applyNumberFormat="1" applyFont="1" applyBorder="1" applyAlignment="1">
      <alignment vertical="center" shrinkToFit="1"/>
    </xf>
    <xf numFmtId="4" fontId="41" fillId="0" borderId="33" xfId="0" applyNumberFormat="1" applyFont="1" applyBorder="1" applyAlignment="1">
      <alignment vertical="center" shrinkToFit="1"/>
    </xf>
    <xf numFmtId="4" fontId="42" fillId="0" borderId="34" xfId="0" applyNumberFormat="1" applyFont="1" applyBorder="1" applyAlignment="1">
      <alignment vertical="center" shrinkToFit="1"/>
    </xf>
    <xf numFmtId="0" fontId="42" fillId="0" borderId="35" xfId="0" applyFont="1" applyBorder="1" applyAlignment="1">
      <alignment vertical="top"/>
    </xf>
    <xf numFmtId="167" fontId="42" fillId="0" borderId="33" xfId="0" applyNumberFormat="1" applyFont="1" applyBorder="1" applyAlignment="1">
      <alignment vertical="top" shrinkToFit="1"/>
    </xf>
    <xf numFmtId="4" fontId="42" fillId="0" borderId="0" xfId="0" applyNumberFormat="1" applyFont="1"/>
    <xf numFmtId="49" fontId="42" fillId="0" borderId="0" xfId="0" applyNumberFormat="1" applyFont="1" applyAlignment="1">
      <alignment horizontal="left" vertical="top" wrapText="1"/>
    </xf>
    <xf numFmtId="4" fontId="43" fillId="5" borderId="26" xfId="0" applyNumberFormat="1" applyFont="1" applyFill="1" applyBorder="1"/>
    <xf numFmtId="0" fontId="0" fillId="0" borderId="0" xfId="0" applyAlignment="1">
      <alignment wrapText="1"/>
    </xf>
    <xf numFmtId="0" fontId="0" fillId="0" borderId="23" xfId="0" applyBorder="1" applyAlignment="1">
      <alignment vertical="center"/>
    </xf>
    <xf numFmtId="0" fontId="0" fillId="0" borderId="24" xfId="0" applyBorder="1" applyAlignment="1">
      <alignment vertical="center"/>
    </xf>
    <xf numFmtId="0" fontId="0" fillId="5" borderId="23" xfId="0" applyFill="1" applyBorder="1" applyAlignment="1">
      <alignment vertical="center"/>
    </xf>
    <xf numFmtId="0" fontId="0" fillId="5" borderId="24" xfId="0" applyFill="1" applyBorder="1" applyAlignment="1">
      <alignment vertical="center"/>
    </xf>
    <xf numFmtId="49" fontId="0" fillId="0" borderId="0" xfId="0" applyNumberFormat="1"/>
    <xf numFmtId="0" fontId="0" fillId="0" borderId="0" xfId="0" applyAlignment="1">
      <alignment horizontal="center"/>
    </xf>
    <xf numFmtId="0" fontId="0" fillId="6" borderId="23" xfId="0" applyFill="1" applyBorder="1"/>
    <xf numFmtId="49" fontId="0" fillId="6" borderId="23" xfId="0" applyNumberFormat="1" applyFill="1" applyBorder="1"/>
    <xf numFmtId="0" fontId="0" fillId="6" borderId="23" xfId="0" applyFill="1" applyBorder="1" applyAlignment="1">
      <alignment horizontal="center"/>
    </xf>
    <xf numFmtId="0" fontId="0" fillId="6" borderId="24" xfId="0" applyFill="1" applyBorder="1"/>
    <xf numFmtId="0" fontId="0" fillId="6" borderId="23" xfId="0" applyFill="1" applyBorder="1" applyAlignment="1">
      <alignment wrapText="1"/>
    </xf>
    <xf numFmtId="0" fontId="0" fillId="0" borderId="0" xfId="0" applyAlignment="1">
      <alignment vertical="top"/>
    </xf>
    <xf numFmtId="49" fontId="0" fillId="0" borderId="0" xfId="0" applyNumberFormat="1" applyAlignment="1">
      <alignment vertical="top"/>
    </xf>
    <xf numFmtId="0" fontId="0" fillId="0" borderId="0" xfId="0" applyAlignment="1">
      <alignment horizontal="center" vertical="top"/>
    </xf>
    <xf numFmtId="166" fontId="0" fillId="0" borderId="0" xfId="0" applyNumberFormat="1" applyAlignment="1">
      <alignment vertical="top"/>
    </xf>
    <xf numFmtId="4" fontId="0" fillId="0" borderId="0" xfId="0" applyNumberFormat="1" applyAlignment="1">
      <alignment vertical="top"/>
    </xf>
    <xf numFmtId="4" fontId="0" fillId="0" borderId="0" xfId="0" applyNumberFormat="1" applyAlignment="1">
      <alignment vertical="top" wrapText="1"/>
    </xf>
    <xf numFmtId="0" fontId="47" fillId="5" borderId="27" xfId="0" applyFont="1" applyFill="1" applyBorder="1" applyAlignment="1">
      <alignment vertical="top"/>
    </xf>
    <xf numFmtId="49" fontId="47" fillId="5" borderId="28" xfId="0" applyNumberFormat="1" applyFont="1" applyFill="1" applyBorder="1" applyAlignment="1">
      <alignment vertical="top"/>
    </xf>
    <xf numFmtId="49" fontId="47" fillId="5" borderId="28" xfId="0" applyNumberFormat="1" applyFont="1" applyFill="1" applyBorder="1" applyAlignment="1">
      <alignment horizontal="left" vertical="top" wrapText="1"/>
    </xf>
    <xf numFmtId="0" fontId="47" fillId="5" borderId="28" xfId="0" applyFont="1" applyFill="1" applyBorder="1" applyAlignment="1">
      <alignment horizontal="center" vertical="top" shrinkToFit="1"/>
    </xf>
    <xf numFmtId="166" fontId="47" fillId="5" borderId="28" xfId="0" applyNumberFormat="1" applyFont="1" applyFill="1" applyBorder="1" applyAlignment="1">
      <alignment vertical="top" shrinkToFit="1"/>
    </xf>
    <xf numFmtId="4" fontId="47" fillId="5" borderId="28" xfId="0" applyNumberFormat="1" applyFont="1" applyFill="1" applyBorder="1" applyAlignment="1">
      <alignment vertical="top" shrinkToFit="1"/>
    </xf>
    <xf numFmtId="4" fontId="47" fillId="5" borderId="29" xfId="0" applyNumberFormat="1" applyFont="1" applyFill="1" applyBorder="1" applyAlignment="1">
      <alignment vertical="top" shrinkToFit="1"/>
    </xf>
    <xf numFmtId="4" fontId="47" fillId="5" borderId="0" xfId="0" applyNumberFormat="1" applyFont="1" applyFill="1" applyAlignment="1">
      <alignment vertical="top" shrinkToFit="1"/>
    </xf>
    <xf numFmtId="4" fontId="47" fillId="5" borderId="0" xfId="0" applyNumberFormat="1" applyFont="1" applyFill="1" applyAlignment="1">
      <alignment vertical="top" wrapText="1" shrinkToFit="1"/>
    </xf>
    <xf numFmtId="0" fontId="48" fillId="0" borderId="30" xfId="0" applyFont="1" applyBorder="1" applyAlignment="1">
      <alignment vertical="top"/>
    </xf>
    <xf numFmtId="49" fontId="48" fillId="0" borderId="31" xfId="0" applyNumberFormat="1" applyFont="1" applyBorder="1" applyAlignment="1">
      <alignment vertical="top"/>
    </xf>
    <xf numFmtId="49" fontId="48" fillId="0" borderId="31" xfId="0" applyNumberFormat="1" applyFont="1" applyBorder="1" applyAlignment="1">
      <alignment horizontal="left" vertical="top" wrapText="1"/>
    </xf>
    <xf numFmtId="0" fontId="48" fillId="0" borderId="31" xfId="0" applyFont="1" applyBorder="1" applyAlignment="1">
      <alignment horizontal="center" vertical="top" shrinkToFit="1"/>
    </xf>
    <xf numFmtId="168" fontId="48" fillId="5" borderId="31" xfId="0" applyNumberFormat="1" applyFont="1" applyFill="1" applyBorder="1" applyAlignment="1">
      <alignment vertical="top" shrinkToFit="1"/>
    </xf>
    <xf numFmtId="4" fontId="48" fillId="0" borderId="31" xfId="0" applyNumberFormat="1" applyFont="1" applyBorder="1" applyAlignment="1">
      <alignment vertical="top" shrinkToFit="1"/>
    </xf>
    <xf numFmtId="4" fontId="48" fillId="0" borderId="32" xfId="0" applyNumberFormat="1" applyFont="1" applyBorder="1" applyAlignment="1">
      <alignment vertical="top" shrinkToFit="1"/>
    </xf>
    <xf numFmtId="4" fontId="48" fillId="0" borderId="0" xfId="0" applyNumberFormat="1" applyFont="1" applyAlignment="1">
      <alignment vertical="top" shrinkToFit="1"/>
    </xf>
    <xf numFmtId="4" fontId="48" fillId="0" borderId="0" xfId="0" applyNumberFormat="1" applyFont="1" applyAlignment="1">
      <alignment vertical="top" wrapText="1" shrinkToFit="1"/>
    </xf>
    <xf numFmtId="0" fontId="48" fillId="0" borderId="0" xfId="0" applyFont="1"/>
    <xf numFmtId="168" fontId="47" fillId="5" borderId="28" xfId="0" applyNumberFormat="1" applyFont="1" applyFill="1" applyBorder="1" applyAlignment="1">
      <alignment vertical="top" shrinkToFit="1"/>
    </xf>
    <xf numFmtId="0" fontId="48" fillId="0" borderId="35" xfId="0" applyFont="1" applyBorder="1" applyAlignment="1">
      <alignment vertical="top"/>
    </xf>
    <xf numFmtId="49" fontId="48" fillId="0" borderId="33" xfId="0" applyNumberFormat="1" applyFont="1" applyBorder="1" applyAlignment="1">
      <alignment vertical="top"/>
    </xf>
    <xf numFmtId="49" fontId="48" fillId="0" borderId="33" xfId="0" applyNumberFormat="1" applyFont="1" applyBorder="1" applyAlignment="1">
      <alignment horizontal="left" vertical="top" wrapText="1"/>
    </xf>
    <xf numFmtId="0" fontId="48" fillId="0" borderId="33" xfId="0" applyFont="1" applyBorder="1" applyAlignment="1">
      <alignment horizontal="center" vertical="top" shrinkToFit="1"/>
    </xf>
    <xf numFmtId="168" fontId="48" fillId="5" borderId="33" xfId="0" applyNumberFormat="1" applyFont="1" applyFill="1" applyBorder="1" applyAlignment="1">
      <alignment vertical="top" shrinkToFit="1"/>
    </xf>
    <xf numFmtId="4" fontId="48" fillId="0" borderId="33" xfId="0" applyNumberFormat="1" applyFont="1" applyBorder="1" applyAlignment="1">
      <alignment vertical="top" shrinkToFit="1"/>
    </xf>
    <xf numFmtId="4" fontId="48" fillId="0" borderId="34" xfId="0" applyNumberFormat="1" applyFont="1" applyBorder="1" applyAlignment="1">
      <alignment vertical="top" shrinkToFit="1"/>
    </xf>
    <xf numFmtId="4" fontId="42" fillId="9" borderId="0" xfId="0" applyNumberFormat="1" applyFont="1" applyFill="1" applyAlignment="1">
      <alignment vertical="top" shrinkToFit="1"/>
    </xf>
    <xf numFmtId="0" fontId="49" fillId="0" borderId="0" xfId="0" applyFont="1"/>
    <xf numFmtId="167" fontId="42" fillId="0" borderId="31" xfId="0" applyNumberFormat="1" applyFont="1" applyBorder="1" applyAlignment="1">
      <alignment vertical="center" shrinkToFit="1"/>
    </xf>
    <xf numFmtId="49" fontId="42" fillId="0" borderId="28" xfId="0" applyNumberFormat="1" applyFont="1" applyBorder="1" applyAlignment="1">
      <alignment vertical="top"/>
    </xf>
    <xf numFmtId="49" fontId="42" fillId="0" borderId="28" xfId="0" applyNumberFormat="1" applyFont="1" applyBorder="1" applyAlignment="1">
      <alignment horizontal="left" vertical="top" wrapText="1"/>
    </xf>
    <xf numFmtId="167" fontId="42" fillId="0" borderId="33" xfId="0" applyNumberFormat="1" applyFont="1" applyBorder="1" applyAlignment="1">
      <alignment vertical="center" shrinkToFit="1"/>
    </xf>
    <xf numFmtId="167" fontId="42" fillId="5" borderId="31" xfId="0" applyNumberFormat="1" applyFont="1" applyFill="1" applyBorder="1" applyAlignment="1">
      <alignment vertical="top" shrinkToFit="1"/>
    </xf>
    <xf numFmtId="49" fontId="42" fillId="0" borderId="31" xfId="0" applyNumberFormat="1" applyFont="1" applyBorder="1" applyAlignment="1">
      <alignment horizontal="center" vertical="top" wrapText="1"/>
    </xf>
    <xf numFmtId="167" fontId="42" fillId="5" borderId="31" xfId="0" applyNumberFormat="1" applyFont="1" applyFill="1" applyBorder="1" applyAlignment="1">
      <alignment vertical="center" shrinkToFit="1"/>
    </xf>
    <xf numFmtId="4" fontId="48" fillId="0" borderId="55" xfId="0" applyNumberFormat="1" applyFont="1" applyBorder="1" applyAlignment="1">
      <alignment vertical="top" shrinkToFit="1"/>
    </xf>
    <xf numFmtId="0" fontId="0" fillId="0" borderId="55" xfId="0" applyBorder="1"/>
    <xf numFmtId="0" fontId="47" fillId="11" borderId="0" xfId="3" applyFont="1" applyFill="1" applyAlignment="1" applyProtection="1">
      <alignment horizontal="center" vertical="center"/>
    </xf>
    <xf numFmtId="0" fontId="47" fillId="11" borderId="0" xfId="3" applyFont="1" applyFill="1" applyAlignment="1" applyProtection="1">
      <alignment horizontal="left"/>
    </xf>
    <xf numFmtId="4" fontId="42" fillId="8" borderId="31" xfId="0" applyNumberFormat="1" applyFont="1" applyFill="1" applyBorder="1" applyAlignment="1" applyProtection="1">
      <alignment vertical="top" shrinkToFit="1"/>
      <protection locked="0"/>
    </xf>
    <xf numFmtId="4" fontId="43" fillId="5" borderId="28" xfId="0" applyNumberFormat="1" applyFont="1" applyFill="1" applyBorder="1" applyAlignment="1" applyProtection="1">
      <alignment vertical="center" shrinkToFit="1"/>
      <protection locked="0"/>
    </xf>
    <xf numFmtId="4" fontId="41" fillId="8" borderId="31" xfId="0" applyNumberFormat="1" applyFont="1" applyFill="1" applyBorder="1" applyAlignment="1" applyProtection="1">
      <alignment vertical="center" shrinkToFit="1"/>
      <protection locked="0"/>
    </xf>
    <xf numFmtId="4" fontId="42" fillId="8" borderId="31" xfId="0" applyNumberFormat="1" applyFont="1" applyFill="1" applyBorder="1" applyAlignment="1" applyProtection="1">
      <alignment vertical="center" shrinkToFit="1"/>
      <protection locked="0"/>
    </xf>
    <xf numFmtId="4" fontId="41" fillId="8" borderId="33" xfId="0" applyNumberFormat="1" applyFont="1" applyFill="1" applyBorder="1" applyAlignment="1" applyProtection="1">
      <alignment vertical="center" shrinkToFit="1"/>
      <protection locked="0"/>
    </xf>
    <xf numFmtId="4" fontId="42" fillId="8" borderId="33" xfId="0" applyNumberFormat="1" applyFont="1" applyFill="1" applyBorder="1" applyAlignment="1" applyProtection="1">
      <alignment vertical="center" shrinkToFit="1"/>
      <protection locked="0"/>
    </xf>
    <xf numFmtId="2" fontId="96" fillId="8" borderId="71" xfId="0" applyNumberFormat="1" applyFont="1" applyFill="1" applyBorder="1" applyAlignment="1" applyProtection="1">
      <alignment horizontal="right" vertical="top" wrapText="1"/>
      <protection locked="0"/>
    </xf>
    <xf numFmtId="2" fontId="95" fillId="8" borderId="55" xfId="0" applyNumberFormat="1" applyFont="1" applyFill="1" applyBorder="1" applyAlignment="1" applyProtection="1">
      <alignment horizontal="right" vertical="top" wrapText="1"/>
      <protection locked="0"/>
    </xf>
    <xf numFmtId="2" fontId="96" fillId="8" borderId="55" xfId="0" applyNumberFormat="1" applyFont="1" applyFill="1" applyBorder="1" applyAlignment="1" applyProtection="1">
      <alignment horizontal="right" vertical="top" wrapText="1"/>
      <protection locked="0"/>
    </xf>
    <xf numFmtId="4" fontId="89" fillId="8" borderId="23" xfId="6" applyNumberFormat="1" applyFill="1" applyBorder="1" applyAlignment="1" applyProtection="1">
      <alignment horizontal="right" vertical="center" shrinkToFit="1"/>
      <protection locked="0"/>
    </xf>
    <xf numFmtId="39" fontId="84" fillId="8" borderId="23" xfId="7" applyNumberFormat="1" applyFont="1" applyFill="1" applyBorder="1" applyAlignment="1" applyProtection="1">
      <alignment horizontal="right" vertical="center"/>
      <protection locked="0"/>
    </xf>
    <xf numFmtId="39" fontId="84" fillId="8" borderId="23" xfId="7" applyNumberFormat="1" applyFont="1" applyFill="1" applyBorder="1" applyAlignment="1" applyProtection="1">
      <alignment horizontal="right"/>
      <protection locked="0"/>
    </xf>
    <xf numFmtId="4" fontId="89" fillId="8" borderId="23" xfId="0" applyNumberFormat="1" applyFont="1" applyFill="1" applyBorder="1" applyAlignment="1" applyProtection="1">
      <alignment horizontal="right" vertical="center" shrinkToFit="1"/>
      <protection locked="0"/>
    </xf>
    <xf numFmtId="174" fontId="89" fillId="8" borderId="23" xfId="4" applyNumberFormat="1" applyFont="1" applyFill="1" applyBorder="1" applyProtection="1">
      <protection locked="0"/>
    </xf>
    <xf numFmtId="0" fontId="81" fillId="10" borderId="0" xfId="2" applyFont="1" applyFill="1" applyAlignment="1" applyProtection="1">
      <alignment horizontal="left" vertical="top"/>
    </xf>
    <xf numFmtId="0" fontId="81" fillId="10" borderId="0" xfId="2" applyFont="1" applyFill="1" applyAlignment="1" applyProtection="1">
      <alignment horizontal="left"/>
    </xf>
    <xf numFmtId="0" fontId="82" fillId="10" borderId="0" xfId="2" applyFont="1" applyFill="1" applyAlignment="1" applyProtection="1">
      <alignment horizontal="right"/>
    </xf>
    <xf numFmtId="0" fontId="82" fillId="10" borderId="0" xfId="2" applyFont="1" applyFill="1" applyAlignment="1" applyProtection="1">
      <alignment horizontal="left"/>
    </xf>
    <xf numFmtId="0" fontId="82" fillId="10" borderId="0" xfId="2" applyFont="1" applyFill="1" applyAlignment="1" applyProtection="1">
      <alignment horizontal="center"/>
    </xf>
    <xf numFmtId="0" fontId="80" fillId="0" borderId="0" xfId="2" applyAlignment="1" applyProtection="1">
      <alignment horizontal="left" vertical="top"/>
    </xf>
    <xf numFmtId="0" fontId="59" fillId="10" borderId="0" xfId="2" applyFont="1" applyFill="1" applyAlignment="1" applyProtection="1">
      <alignment horizontal="left" vertical="center"/>
    </xf>
    <xf numFmtId="0" fontId="59" fillId="10" borderId="0" xfId="2" applyFont="1" applyFill="1" applyAlignment="1" applyProtection="1">
      <alignment horizontal="left"/>
    </xf>
    <xf numFmtId="0" fontId="55" fillId="10" borderId="0" xfId="2" applyFont="1" applyFill="1" applyAlignment="1" applyProtection="1">
      <alignment horizontal="right"/>
    </xf>
    <xf numFmtId="0" fontId="55" fillId="10" borderId="0" xfId="2" applyFont="1" applyFill="1" applyAlignment="1" applyProtection="1">
      <alignment horizontal="left"/>
    </xf>
    <xf numFmtId="0" fontId="55" fillId="10" borderId="0" xfId="2" applyFont="1" applyFill="1" applyAlignment="1" applyProtection="1">
      <alignment horizontal="center"/>
    </xf>
    <xf numFmtId="0" fontId="59" fillId="10" borderId="0" xfId="2" applyFont="1" applyFill="1" applyAlignment="1" applyProtection="1">
      <alignment horizontal="center" vertical="center"/>
    </xf>
    <xf numFmtId="0" fontId="60" fillId="10" borderId="0" xfId="2" applyFont="1" applyFill="1" applyAlignment="1" applyProtection="1">
      <alignment horizontal="right"/>
    </xf>
    <xf numFmtId="0" fontId="67" fillId="10" borderId="0" xfId="2" applyFont="1" applyFill="1" applyAlignment="1" applyProtection="1">
      <alignment horizontal="left"/>
    </xf>
    <xf numFmtId="0" fontId="67" fillId="10" borderId="0" xfId="2" applyFont="1" applyFill="1" applyAlignment="1" applyProtection="1">
      <alignment horizontal="center"/>
    </xf>
    <xf numFmtId="0" fontId="47" fillId="10" borderId="0" xfId="2" applyFont="1" applyFill="1" applyAlignment="1" applyProtection="1">
      <alignment horizontal="right"/>
    </xf>
    <xf numFmtId="0" fontId="51" fillId="10" borderId="0" xfId="2" applyFont="1" applyFill="1" applyAlignment="1" applyProtection="1">
      <alignment horizontal="left"/>
    </xf>
    <xf numFmtId="0" fontId="51" fillId="10" borderId="0" xfId="2" applyFont="1" applyFill="1" applyAlignment="1" applyProtection="1">
      <alignment horizontal="center"/>
    </xf>
    <xf numFmtId="1" fontId="51" fillId="10" borderId="0" xfId="2" applyNumberFormat="1" applyFont="1" applyFill="1" applyAlignment="1" applyProtection="1">
      <alignment horizontal="left"/>
    </xf>
    <xf numFmtId="0" fontId="51" fillId="10" borderId="0" xfId="2" applyFont="1" applyFill="1" applyAlignment="1" applyProtection="1">
      <alignment horizontal="center" vertical="center"/>
    </xf>
    <xf numFmtId="0" fontId="51" fillId="10" borderId="0" xfId="2" applyFont="1" applyFill="1" applyAlignment="1" applyProtection="1">
      <alignment horizontal="right"/>
    </xf>
    <xf numFmtId="0" fontId="51" fillId="12" borderId="56" xfId="2" applyFont="1" applyFill="1" applyBorder="1" applyAlignment="1" applyProtection="1">
      <alignment horizontal="center" vertical="center" wrapText="1"/>
    </xf>
    <xf numFmtId="0" fontId="51" fillId="12" borderId="57" xfId="2" applyFont="1" applyFill="1" applyBorder="1" applyAlignment="1" applyProtection="1">
      <alignment horizontal="center" vertical="center" wrapText="1"/>
    </xf>
    <xf numFmtId="0" fontId="51" fillId="12" borderId="58" xfId="2" applyFont="1" applyFill="1" applyBorder="1" applyAlignment="1" applyProtection="1">
      <alignment horizontal="center" vertical="center" wrapText="1"/>
    </xf>
    <xf numFmtId="0" fontId="51" fillId="12" borderId="60" xfId="2" applyFont="1" applyFill="1" applyBorder="1" applyAlignment="1" applyProtection="1">
      <alignment horizontal="center" vertical="center" wrapText="1"/>
    </xf>
    <xf numFmtId="0" fontId="51" fillId="12" borderId="61" xfId="2" applyFont="1" applyFill="1" applyBorder="1" applyAlignment="1" applyProtection="1">
      <alignment horizontal="center" vertical="center" wrapText="1"/>
    </xf>
    <xf numFmtId="0" fontId="51" fillId="12" borderId="62" xfId="2" applyFont="1" applyFill="1" applyBorder="1" applyAlignment="1" applyProtection="1">
      <alignment horizontal="center" vertical="center" wrapText="1"/>
    </xf>
    <xf numFmtId="0" fontId="51" fillId="12" borderId="36" xfId="2" applyFont="1" applyFill="1" applyBorder="1" applyAlignment="1" applyProtection="1">
      <alignment horizontal="center" vertical="center" wrapText="1"/>
    </xf>
    <xf numFmtId="0" fontId="51" fillId="12" borderId="63" xfId="2" applyFont="1" applyFill="1" applyBorder="1" applyAlignment="1" applyProtection="1">
      <alignment horizontal="center" vertical="center" wrapText="1"/>
    </xf>
    <xf numFmtId="0" fontId="51" fillId="10" borderId="65" xfId="2" applyFont="1" applyFill="1" applyBorder="1" applyAlignment="1" applyProtection="1">
      <alignment horizontal="center" vertical="center"/>
    </xf>
    <xf numFmtId="0" fontId="51" fillId="10" borderId="66" xfId="2" applyFont="1" applyFill="1" applyBorder="1" applyAlignment="1" applyProtection="1">
      <alignment horizontal="left"/>
    </xf>
    <xf numFmtId="0" fontId="51" fillId="10" borderId="66" xfId="2" applyFont="1" applyFill="1" applyBorder="1" applyAlignment="1" applyProtection="1">
      <alignment horizontal="right"/>
    </xf>
    <xf numFmtId="0" fontId="51" fillId="10" borderId="66" xfId="2" applyFont="1" applyFill="1" applyBorder="1" applyAlignment="1" applyProtection="1">
      <alignment horizontal="center"/>
    </xf>
    <xf numFmtId="0" fontId="51" fillId="0" borderId="0" xfId="2" applyFont="1" applyAlignment="1" applyProtection="1">
      <alignment horizontal="center" vertical="center"/>
    </xf>
    <xf numFmtId="0" fontId="51" fillId="0" borderId="0" xfId="2" applyFont="1" applyAlignment="1" applyProtection="1">
      <alignment horizontal="left"/>
    </xf>
    <xf numFmtId="0" fontId="51" fillId="0" borderId="0" xfId="2" applyFont="1" applyAlignment="1" applyProtection="1">
      <alignment horizontal="right"/>
    </xf>
    <xf numFmtId="0" fontId="51" fillId="0" borderId="0" xfId="2" applyFont="1" applyAlignment="1" applyProtection="1">
      <alignment horizontal="center"/>
    </xf>
    <xf numFmtId="0" fontId="47" fillId="0" borderId="0" xfId="2" applyFont="1" applyAlignment="1" applyProtection="1">
      <alignment horizontal="right"/>
    </xf>
    <xf numFmtId="0" fontId="85" fillId="0" borderId="0" xfId="2" applyFont="1" applyAlignment="1" applyProtection="1">
      <alignment horizontal="left"/>
    </xf>
    <xf numFmtId="4" fontId="47" fillId="0" borderId="0" xfId="2" applyNumberFormat="1" applyFont="1" applyAlignment="1" applyProtection="1">
      <alignment horizontal="right"/>
    </xf>
    <xf numFmtId="0" fontId="51" fillId="0" borderId="23" xfId="2" applyFont="1" applyBorder="1" applyAlignment="1" applyProtection="1">
      <alignment horizontal="center" vertical="center"/>
    </xf>
    <xf numFmtId="0" fontId="51" fillId="0" borderId="23" xfId="2" applyFont="1" applyBorder="1" applyAlignment="1" applyProtection="1">
      <alignment horizontal="left"/>
    </xf>
    <xf numFmtId="49" fontId="51" fillId="0" borderId="23" xfId="2" applyNumberFormat="1" applyFont="1" applyBorder="1" applyAlignment="1" applyProtection="1">
      <alignment horizontal="center" vertical="top" wrapText="1"/>
    </xf>
    <xf numFmtId="0" fontId="51" fillId="0" borderId="23" xfId="2" applyFont="1" applyBorder="1" applyAlignment="1" applyProtection="1">
      <alignment vertical="top" wrapText="1"/>
    </xf>
    <xf numFmtId="0" fontId="51" fillId="0" borderId="23" xfId="2" applyFont="1" applyBorder="1" applyAlignment="1" applyProtection="1">
      <alignment horizontal="center"/>
    </xf>
    <xf numFmtId="167" fontId="51" fillId="0" borderId="23" xfId="2" applyNumberFormat="1" applyFont="1" applyBorder="1" applyAlignment="1" applyProtection="1">
      <alignment horizontal="right" vertical="center"/>
    </xf>
    <xf numFmtId="4" fontId="51" fillId="0" borderId="23" xfId="2" applyNumberFormat="1" applyFont="1" applyBorder="1" applyAlignment="1" applyProtection="1">
      <alignment horizontal="right" vertical="center"/>
    </xf>
    <xf numFmtId="49" fontId="51" fillId="0" borderId="23" xfId="2" applyNumberFormat="1" applyFont="1" applyBorder="1" applyAlignment="1" applyProtection="1">
      <alignment horizontal="center" vertical="top"/>
    </xf>
    <xf numFmtId="0" fontId="51" fillId="0" borderId="23" xfId="2" applyFont="1" applyBorder="1" applyAlignment="1" applyProtection="1">
      <alignment horizontal="left" vertical="top" wrapText="1"/>
    </xf>
    <xf numFmtId="0" fontId="51" fillId="0" borderId="23" xfId="2" applyFont="1" applyBorder="1" applyAlignment="1" applyProtection="1">
      <alignment horizontal="left" wrapText="1"/>
    </xf>
    <xf numFmtId="0" fontId="51" fillId="0" borderId="23" xfId="2" applyFont="1" applyBorder="1" applyAlignment="1" applyProtection="1">
      <alignment horizontal="left" vertical="center" wrapText="1"/>
    </xf>
    <xf numFmtId="0" fontId="51" fillId="0" borderId="23" xfId="2" applyFont="1" applyBorder="1" applyAlignment="1" applyProtection="1">
      <alignment horizontal="center" wrapText="1"/>
    </xf>
    <xf numFmtId="0" fontId="51" fillId="0" borderId="23" xfId="2" applyFont="1" applyBorder="1" applyAlignment="1" applyProtection="1">
      <alignment horizontal="center" vertical="top" wrapText="1"/>
    </xf>
    <xf numFmtId="0" fontId="80" fillId="0" borderId="23" xfId="2" applyBorder="1" applyAlignment="1" applyProtection="1">
      <alignment horizontal="left" vertical="top"/>
    </xf>
    <xf numFmtId="167" fontId="51" fillId="0" borderId="23" xfId="2" applyNumberFormat="1" applyFont="1" applyBorder="1" applyAlignment="1" applyProtection="1">
      <alignment horizontal="right" vertical="top"/>
    </xf>
    <xf numFmtId="0" fontId="51" fillId="14" borderId="67" xfId="2" applyFont="1" applyFill="1" applyBorder="1" applyAlignment="1" applyProtection="1">
      <alignment horizontal="center" vertical="center"/>
    </xf>
    <xf numFmtId="0" fontId="51" fillId="14" borderId="55" xfId="2" applyFont="1" applyFill="1" applyBorder="1" applyAlignment="1" applyProtection="1">
      <alignment horizontal="right" vertical="top"/>
    </xf>
    <xf numFmtId="0" fontId="57" fillId="0" borderId="55" xfId="2" applyFont="1" applyBorder="1" applyAlignment="1" applyProtection="1">
      <alignment horizontal="right" wrapText="1"/>
    </xf>
    <xf numFmtId="0" fontId="85" fillId="0" borderId="55" xfId="2" applyFont="1" applyBorder="1" applyAlignment="1" applyProtection="1">
      <alignment horizontal="left"/>
    </xf>
    <xf numFmtId="0" fontId="86" fillId="0" borderId="55" xfId="2" applyFont="1" applyBorder="1" applyAlignment="1" applyProtection="1">
      <alignment horizontal="center"/>
    </xf>
    <xf numFmtId="4" fontId="57" fillId="0" borderId="55" xfId="2" applyNumberFormat="1" applyFont="1" applyBorder="1" applyAlignment="1" applyProtection="1">
      <alignment horizontal="right"/>
    </xf>
    <xf numFmtId="37" fontId="51" fillId="0" borderId="23" xfId="2" applyNumberFormat="1" applyFont="1" applyBorder="1" applyAlignment="1" applyProtection="1">
      <alignment horizontal="center" vertical="center"/>
    </xf>
    <xf numFmtId="37" fontId="51" fillId="0" borderId="23" xfId="2" applyNumberFormat="1" applyFont="1" applyBorder="1" applyAlignment="1" applyProtection="1">
      <alignment horizontal="right" vertical="top"/>
    </xf>
    <xf numFmtId="49" fontId="51" fillId="0" borderId="23" xfId="2" applyNumberFormat="1" applyFont="1" applyBorder="1" applyAlignment="1" applyProtection="1">
      <alignment horizontal="center" vertical="center" wrapText="1"/>
    </xf>
    <xf numFmtId="0" fontId="51" fillId="0" borderId="23" xfId="2" applyFont="1" applyBorder="1" applyAlignment="1" applyProtection="1">
      <alignment horizontal="center" vertical="center" wrapText="1"/>
    </xf>
    <xf numFmtId="4" fontId="84" fillId="0" borderId="23" xfId="2" applyNumberFormat="1" applyFont="1" applyBorder="1" applyAlignment="1" applyProtection="1">
      <alignment horizontal="right" vertical="center"/>
    </xf>
    <xf numFmtId="0" fontId="87" fillId="0" borderId="23" xfId="2" applyFont="1" applyBorder="1" applyAlignment="1" applyProtection="1">
      <alignment horizontal="left" vertical="center"/>
    </xf>
    <xf numFmtId="0" fontId="80" fillId="9" borderId="0" xfId="2" applyFill="1" applyAlignment="1" applyProtection="1">
      <alignment horizontal="left" vertical="top"/>
    </xf>
    <xf numFmtId="0" fontId="80" fillId="0" borderId="23" xfId="2" applyBorder="1" applyAlignment="1" applyProtection="1">
      <alignment horizontal="left" vertical="center"/>
    </xf>
    <xf numFmtId="37" fontId="51" fillId="0" borderId="23" xfId="2" applyNumberFormat="1" applyFont="1" applyBorder="1" applyAlignment="1" applyProtection="1">
      <alignment horizontal="right" vertical="center"/>
    </xf>
    <xf numFmtId="49" fontId="89" fillId="0" borderId="23" xfId="2" applyNumberFormat="1" applyFont="1" applyBorder="1" applyAlignment="1" applyProtection="1">
      <alignment horizontal="center" vertical="center" wrapText="1"/>
    </xf>
    <xf numFmtId="49" fontId="89" fillId="0" borderId="23" xfId="2" applyNumberFormat="1" applyFont="1" applyBorder="1" applyAlignment="1" applyProtection="1">
      <alignment horizontal="center" vertical="center"/>
    </xf>
    <xf numFmtId="49" fontId="89" fillId="0" borderId="23" xfId="2" applyNumberFormat="1" applyFont="1" applyBorder="1" applyAlignment="1" applyProtection="1">
      <alignment horizontal="center" wrapText="1"/>
    </xf>
    <xf numFmtId="49" fontId="51" fillId="0" borderId="23" xfId="2" applyNumberFormat="1" applyFont="1" applyBorder="1" applyAlignment="1" applyProtection="1">
      <alignment horizontal="center" wrapText="1"/>
    </xf>
    <xf numFmtId="37" fontId="51" fillId="9" borderId="0" xfId="2" applyNumberFormat="1" applyFont="1" applyFill="1" applyAlignment="1" applyProtection="1">
      <alignment horizontal="center" vertical="center"/>
    </xf>
    <xf numFmtId="37" fontId="51" fillId="9" borderId="0" xfId="2" applyNumberFormat="1" applyFont="1" applyFill="1" applyAlignment="1" applyProtection="1">
      <alignment horizontal="right" vertical="center"/>
    </xf>
    <xf numFmtId="16" fontId="51" fillId="9" borderId="0" xfId="2" applyNumberFormat="1" applyFont="1" applyFill="1" applyAlignment="1" applyProtection="1">
      <alignment horizontal="right" wrapText="1"/>
    </xf>
    <xf numFmtId="0" fontId="51" fillId="9" borderId="0" xfId="2" applyFont="1" applyFill="1" applyAlignment="1" applyProtection="1">
      <alignment horizontal="left" vertical="top" wrapText="1"/>
    </xf>
    <xf numFmtId="0" fontId="51" fillId="9" borderId="0" xfId="2" applyFont="1" applyFill="1" applyAlignment="1" applyProtection="1">
      <alignment horizontal="center" vertical="top" wrapText="1"/>
    </xf>
    <xf numFmtId="167" fontId="51" fillId="9" borderId="0" xfId="2" applyNumberFormat="1" applyFont="1" applyFill="1" applyAlignment="1" applyProtection="1">
      <alignment horizontal="right" vertical="top"/>
    </xf>
    <xf numFmtId="4" fontId="51" fillId="9" borderId="0" xfId="2" applyNumberFormat="1" applyFont="1" applyFill="1" applyAlignment="1" applyProtection="1">
      <alignment horizontal="right" vertical="top"/>
    </xf>
    <xf numFmtId="0" fontId="47" fillId="9" borderId="0" xfId="2" applyFont="1" applyFill="1" applyAlignment="1" applyProtection="1">
      <alignment horizontal="right" wrapText="1"/>
    </xf>
    <xf numFmtId="0" fontId="85" fillId="9" borderId="0" xfId="2" applyFont="1" applyFill="1" applyAlignment="1" applyProtection="1">
      <alignment horizontal="left" vertical="top" wrapText="1"/>
    </xf>
    <xf numFmtId="4" fontId="47" fillId="9" borderId="0" xfId="2" applyNumberFormat="1" applyFont="1" applyFill="1" applyAlignment="1" applyProtection="1">
      <alignment horizontal="right" vertical="top"/>
    </xf>
    <xf numFmtId="37" fontId="51" fillId="9" borderId="23" xfId="2" applyNumberFormat="1" applyFont="1" applyFill="1" applyBorder="1" applyAlignment="1" applyProtection="1">
      <alignment horizontal="center" vertical="center"/>
    </xf>
    <xf numFmtId="37" fontId="51" fillId="9" borderId="23" xfId="2" applyNumberFormat="1" applyFont="1" applyFill="1" applyBorder="1" applyAlignment="1" applyProtection="1">
      <alignment horizontal="right" vertical="center"/>
    </xf>
    <xf numFmtId="0" fontId="47" fillId="9" borderId="23" xfId="2" applyFont="1" applyFill="1" applyBorder="1" applyAlignment="1" applyProtection="1">
      <alignment horizontal="right" wrapText="1"/>
    </xf>
    <xf numFmtId="0" fontId="51" fillId="9" borderId="23" xfId="2" applyFont="1" applyFill="1" applyBorder="1" applyAlignment="1" applyProtection="1">
      <alignment horizontal="center" vertical="top" wrapText="1"/>
    </xf>
    <xf numFmtId="167" fontId="51" fillId="9" borderId="23" xfId="2" applyNumberFormat="1" applyFont="1" applyFill="1" applyBorder="1" applyAlignment="1" applyProtection="1">
      <alignment horizontal="right" vertical="top"/>
    </xf>
    <xf numFmtId="4" fontId="84" fillId="9" borderId="23" xfId="2" applyNumberFormat="1" applyFont="1" applyFill="1" applyBorder="1" applyAlignment="1" applyProtection="1">
      <alignment horizontal="right" vertical="top"/>
    </xf>
    <xf numFmtId="0" fontId="80" fillId="9" borderId="23" xfId="2" applyFill="1" applyBorder="1" applyAlignment="1" applyProtection="1">
      <alignment horizontal="left" vertical="top"/>
    </xf>
    <xf numFmtId="0" fontId="84" fillId="9" borderId="23" xfId="2" applyFont="1" applyFill="1" applyBorder="1" applyAlignment="1" applyProtection="1">
      <alignment horizontal="left" vertical="top" wrapText="1"/>
    </xf>
    <xf numFmtId="0" fontId="47" fillId="0" borderId="23" xfId="2" applyFont="1" applyBorder="1" applyAlignment="1" applyProtection="1">
      <alignment horizontal="right" wrapText="1"/>
    </xf>
    <xf numFmtId="0" fontId="84" fillId="0" borderId="23" xfId="2" applyFont="1" applyBorder="1" applyAlignment="1" applyProtection="1">
      <alignment horizontal="left" vertical="top" wrapText="1"/>
    </xf>
    <xf numFmtId="4" fontId="84" fillId="0" borderId="23" xfId="2" applyNumberFormat="1" applyFont="1" applyBorder="1" applyAlignment="1" applyProtection="1">
      <alignment horizontal="right" vertical="top"/>
    </xf>
    <xf numFmtId="16" fontId="51" fillId="0" borderId="23" xfId="2" applyNumberFormat="1" applyFont="1" applyBorder="1" applyAlignment="1" applyProtection="1">
      <alignment horizontal="right" wrapText="1"/>
    </xf>
    <xf numFmtId="4" fontId="51" fillId="0" borderId="23" xfId="2" applyNumberFormat="1" applyFont="1" applyBorder="1" applyAlignment="1" applyProtection="1">
      <alignment horizontal="right" vertical="top"/>
    </xf>
    <xf numFmtId="2" fontId="51" fillId="0" borderId="23" xfId="2" applyNumberFormat="1" applyFont="1" applyBorder="1" applyAlignment="1" applyProtection="1">
      <alignment horizontal="right" vertical="top"/>
    </xf>
    <xf numFmtId="4" fontId="51" fillId="9" borderId="23" xfId="2" applyNumberFormat="1" applyFont="1" applyFill="1" applyBorder="1" applyAlignment="1" applyProtection="1">
      <alignment horizontal="right" vertical="top"/>
    </xf>
    <xf numFmtId="4" fontId="51" fillId="0" borderId="23" xfId="2" applyNumberFormat="1" applyFont="1" applyBorder="1" applyAlignment="1" applyProtection="1">
      <alignment horizontal="right"/>
    </xf>
    <xf numFmtId="0" fontId="57" fillId="0" borderId="0" xfId="2" applyFont="1" applyAlignment="1" applyProtection="1">
      <alignment horizontal="right" wrapText="1"/>
    </xf>
    <xf numFmtId="0" fontId="86" fillId="0" borderId="0" xfId="2" applyFont="1" applyAlignment="1" applyProtection="1">
      <alignment horizontal="center"/>
    </xf>
    <xf numFmtId="4" fontId="57" fillId="0" borderId="0" xfId="2" applyNumberFormat="1" applyFont="1" applyAlignment="1" applyProtection="1">
      <alignment horizontal="right"/>
    </xf>
    <xf numFmtId="0" fontId="57" fillId="0" borderId="23" xfId="2" applyFont="1" applyBorder="1" applyAlignment="1" applyProtection="1">
      <alignment horizontal="right" wrapText="1"/>
    </xf>
    <xf numFmtId="0" fontId="86" fillId="0" borderId="23" xfId="2" applyFont="1" applyBorder="1" applyAlignment="1" applyProtection="1">
      <alignment horizontal="center"/>
    </xf>
    <xf numFmtId="0" fontId="83" fillId="0" borderId="23" xfId="2" applyFont="1" applyBorder="1" applyAlignment="1" applyProtection="1">
      <alignment horizontal="left" vertical="top"/>
    </xf>
    <xf numFmtId="0" fontId="51" fillId="0" borderId="23" xfId="2" applyFont="1" applyBorder="1" applyAlignment="1" applyProtection="1">
      <alignment horizontal="right" wrapText="1"/>
    </xf>
    <xf numFmtId="9" fontId="80" fillId="0" borderId="23" xfId="2" applyNumberFormat="1" applyBorder="1" applyAlignment="1" applyProtection="1">
      <alignment horizontal="left" vertical="top"/>
    </xf>
    <xf numFmtId="0" fontId="89" fillId="0" borderId="23" xfId="2" applyFont="1" applyBorder="1" applyAlignment="1" applyProtection="1">
      <alignment horizontal="left" vertical="center"/>
    </xf>
    <xf numFmtId="37" fontId="51" fillId="9" borderId="0" xfId="2" applyNumberFormat="1" applyFont="1" applyFill="1" applyAlignment="1" applyProtection="1">
      <alignment horizontal="right" vertical="top"/>
    </xf>
    <xf numFmtId="4" fontId="57" fillId="0" borderId="0" xfId="2" applyNumberFormat="1" applyFont="1" applyAlignment="1" applyProtection="1">
      <alignment horizontal="right" vertical="top"/>
    </xf>
    <xf numFmtId="0" fontId="83" fillId="0" borderId="23" xfId="2" applyFont="1" applyBorder="1" applyAlignment="1" applyProtection="1">
      <alignment horizontal="left" vertical="center"/>
    </xf>
    <xf numFmtId="0" fontId="51" fillId="9" borderId="0" xfId="2" applyFont="1" applyFill="1" applyAlignment="1" applyProtection="1">
      <alignment horizontal="center" vertical="center" wrapText="1"/>
    </xf>
    <xf numFmtId="167" fontId="51" fillId="9" borderId="0" xfId="2" applyNumberFormat="1" applyFont="1" applyFill="1" applyAlignment="1" applyProtection="1">
      <alignment horizontal="right" vertical="center"/>
    </xf>
    <xf numFmtId="4" fontId="51" fillId="0" borderId="0" xfId="2" applyNumberFormat="1" applyFont="1" applyAlignment="1" applyProtection="1">
      <alignment horizontal="right" vertical="center"/>
    </xf>
    <xf numFmtId="0" fontId="83" fillId="9" borderId="0" xfId="2" applyFont="1" applyFill="1" applyAlignment="1" applyProtection="1">
      <alignment horizontal="left" vertical="top"/>
    </xf>
    <xf numFmtId="4" fontId="84" fillId="0" borderId="23" xfId="2" applyNumberFormat="1" applyFont="1" applyBorder="1" applyAlignment="1" applyProtection="1">
      <alignment horizontal="right"/>
    </xf>
    <xf numFmtId="0" fontId="84" fillId="0" borderId="23" xfId="2" applyFont="1" applyBorder="1" applyAlignment="1" applyProtection="1">
      <alignment horizontal="left"/>
    </xf>
    <xf numFmtId="0" fontId="51" fillId="0" borderId="0" xfId="2" applyFont="1" applyAlignment="1" applyProtection="1">
      <alignment horizontal="center" vertical="top" wrapText="1"/>
    </xf>
    <xf numFmtId="167" fontId="51" fillId="0" borderId="0" xfId="2" applyNumberFormat="1" applyFont="1" applyAlignment="1" applyProtection="1">
      <alignment horizontal="right" vertical="top"/>
    </xf>
    <xf numFmtId="4" fontId="48" fillId="8" borderId="31" xfId="0" applyNumberFormat="1" applyFont="1" applyFill="1" applyBorder="1" applyAlignment="1" applyProtection="1">
      <alignment vertical="top" shrinkToFit="1"/>
      <protection locked="0"/>
    </xf>
    <xf numFmtId="4" fontId="48" fillId="8" borderId="33" xfId="0" applyNumberFormat="1" applyFont="1" applyFill="1" applyBorder="1" applyAlignment="1" applyProtection="1">
      <alignment vertical="top" shrinkToFit="1"/>
      <protection locked="0"/>
    </xf>
    <xf numFmtId="0" fontId="51" fillId="0" borderId="0" xfId="0" applyFont="1" applyAlignment="1">
      <alignment vertical="center"/>
    </xf>
    <xf numFmtId="0" fontId="0" fillId="0" borderId="0" xfId="0" applyAlignment="1">
      <alignment horizontal="left" vertical="center" wrapText="1"/>
    </xf>
    <xf numFmtId="3" fontId="51" fillId="0" borderId="0" xfId="0" applyNumberFormat="1" applyFont="1" applyAlignment="1">
      <alignment horizontal="center" vertical="center"/>
    </xf>
    <xf numFmtId="0" fontId="52" fillId="0" borderId="0" xfId="0" applyFont="1" applyAlignment="1">
      <alignment horizontal="left" vertical="center" wrapText="1"/>
    </xf>
    <xf numFmtId="0" fontId="54" fillId="0" borderId="0" xfId="0" applyFont="1" applyAlignment="1">
      <alignment vertical="center"/>
    </xf>
    <xf numFmtId="3" fontId="54" fillId="0" borderId="0" xfId="0" applyNumberFormat="1" applyFont="1" applyAlignment="1">
      <alignment horizontal="center" vertical="center"/>
    </xf>
    <xf numFmtId="0" fontId="52" fillId="0" borderId="0" xfId="0" applyFont="1" applyAlignment="1">
      <alignment horizontal="left" vertical="center"/>
    </xf>
    <xf numFmtId="0" fontId="53" fillId="0" borderId="0" xfId="0" applyFont="1" applyAlignment="1">
      <alignment horizontal="left" vertical="center"/>
    </xf>
    <xf numFmtId="0" fontId="53" fillId="0" borderId="0" xfId="0" applyFont="1" applyAlignment="1">
      <alignment horizontal="left" vertical="center" wrapText="1"/>
    </xf>
    <xf numFmtId="3" fontId="53" fillId="0" borderId="0" xfId="0" applyNumberFormat="1" applyFont="1" applyAlignment="1">
      <alignment horizontal="center" vertical="center" wrapText="1"/>
    </xf>
    <xf numFmtId="0" fontId="53" fillId="0" borderId="0" xfId="0" applyFont="1" applyAlignment="1">
      <alignment vertical="center"/>
    </xf>
    <xf numFmtId="0" fontId="53" fillId="0" borderId="0" xfId="0" applyFont="1" applyAlignment="1">
      <alignment vertical="center" wrapText="1"/>
    </xf>
    <xf numFmtId="0" fontId="51" fillId="0" borderId="0" xfId="0" applyFont="1" applyAlignment="1">
      <alignment horizontal="center" vertical="center"/>
    </xf>
    <xf numFmtId="0" fontId="51" fillId="0" borderId="0" xfId="0" applyFont="1" applyAlignment="1">
      <alignment vertical="center" wrapText="1"/>
    </xf>
    <xf numFmtId="3" fontId="51" fillId="0" borderId="0" xfId="0" applyNumberFormat="1" applyFont="1" applyAlignment="1">
      <alignment horizontal="center" vertical="center" wrapText="1"/>
    </xf>
    <xf numFmtId="0" fontId="55" fillId="0" borderId="37" xfId="0" applyFont="1" applyBorder="1" applyAlignment="1">
      <alignment horizontal="center" vertical="center" wrapText="1"/>
    </xf>
    <xf numFmtId="0" fontId="55" fillId="0" borderId="0" xfId="0" applyFont="1" applyAlignment="1">
      <alignment horizontal="center" vertical="center" wrapText="1"/>
    </xf>
    <xf numFmtId="3" fontId="55" fillId="0" borderId="0" xfId="0" applyNumberFormat="1" applyFont="1" applyAlignment="1">
      <alignment horizontal="center" vertical="center" wrapText="1"/>
    </xf>
    <xf numFmtId="3" fontId="55" fillId="0" borderId="38" xfId="0" applyNumberFormat="1" applyFont="1" applyBorder="1" applyAlignment="1">
      <alignment horizontal="center" vertical="center" wrapText="1"/>
    </xf>
    <xf numFmtId="0" fontId="51" fillId="0" borderId="37" xfId="0" applyFont="1" applyBorder="1" applyAlignment="1">
      <alignment horizontal="center" vertical="center"/>
    </xf>
    <xf numFmtId="0" fontId="57" fillId="0" borderId="0" xfId="0" applyFont="1" applyAlignment="1">
      <alignment horizontal="left" vertical="center" wrapText="1"/>
    </xf>
    <xf numFmtId="3" fontId="51" fillId="0" borderId="38" xfId="0" applyNumberFormat="1" applyFont="1" applyBorder="1" applyAlignment="1">
      <alignment horizontal="center" vertical="center" wrapText="1"/>
    </xf>
    <xf numFmtId="0" fontId="59" fillId="0" borderId="41" xfId="0" applyFont="1" applyBorder="1" applyAlignment="1">
      <alignment horizontal="center" vertical="center"/>
    </xf>
    <xf numFmtId="0" fontId="59" fillId="0" borderId="45" xfId="0" applyFont="1" applyBorder="1" applyAlignment="1">
      <alignment horizontal="center" vertical="center"/>
    </xf>
    <xf numFmtId="2" fontId="58" fillId="5" borderId="47" xfId="0" applyNumberFormat="1" applyFont="1" applyFill="1" applyBorder="1" applyAlignment="1">
      <alignment horizontal="center" vertical="center" wrapText="1"/>
    </xf>
    <xf numFmtId="2" fontId="58" fillId="5" borderId="48" xfId="0" applyNumberFormat="1" applyFont="1" applyFill="1" applyBorder="1" applyAlignment="1">
      <alignment horizontal="left" vertical="center" wrapText="1"/>
    </xf>
    <xf numFmtId="2" fontId="59" fillId="5" borderId="48" xfId="0" applyNumberFormat="1" applyFont="1" applyFill="1" applyBorder="1" applyAlignment="1">
      <alignment horizontal="center" vertical="center"/>
    </xf>
    <xf numFmtId="2" fontId="59" fillId="5" borderId="48" xfId="0" applyNumberFormat="1" applyFont="1" applyFill="1" applyBorder="1" applyAlignment="1">
      <alignment horizontal="center" vertical="center" wrapText="1"/>
    </xf>
    <xf numFmtId="3" fontId="59" fillId="5" borderId="48" xfId="0" applyNumberFormat="1" applyFont="1" applyFill="1" applyBorder="1" applyAlignment="1">
      <alignment horizontal="center" vertical="center" wrapText="1"/>
    </xf>
    <xf numFmtId="3" fontId="59" fillId="5" borderId="49" xfId="0" applyNumberFormat="1" applyFont="1" applyFill="1" applyBorder="1" applyAlignment="1">
      <alignment horizontal="center" vertical="center" wrapText="1"/>
    </xf>
    <xf numFmtId="1" fontId="58" fillId="0" borderId="50" xfId="0" applyNumberFormat="1" applyFont="1" applyBorder="1" applyAlignment="1">
      <alignment horizontal="center" vertical="center" wrapText="1"/>
    </xf>
    <xf numFmtId="2" fontId="59" fillId="0" borderId="23" xfId="0" applyNumberFormat="1" applyFont="1" applyBorder="1" applyAlignment="1">
      <alignment horizontal="left" vertical="center" wrapText="1"/>
    </xf>
    <xf numFmtId="1" fontId="59" fillId="0" borderId="23" xfId="0" applyNumberFormat="1" applyFont="1" applyBorder="1" applyAlignment="1">
      <alignment horizontal="center" vertical="center"/>
    </xf>
    <xf numFmtId="2" fontId="59" fillId="0" borderId="23" xfId="0" applyNumberFormat="1" applyFont="1" applyBorder="1" applyAlignment="1">
      <alignment horizontal="center" vertical="center"/>
    </xf>
    <xf numFmtId="2" fontId="59" fillId="0" borderId="23" xfId="0" applyNumberFormat="1" applyFont="1" applyBorder="1" applyAlignment="1">
      <alignment horizontal="center" vertical="center" wrapText="1"/>
    </xf>
    <xf numFmtId="3" fontId="60" fillId="0" borderId="23" xfId="0" applyNumberFormat="1" applyFont="1" applyBorder="1" applyAlignment="1">
      <alignment horizontal="center" vertical="center" wrapText="1"/>
    </xf>
    <xf numFmtId="3" fontId="59" fillId="0" borderId="51" xfId="0" applyNumberFormat="1" applyFont="1" applyBorder="1" applyAlignment="1">
      <alignment horizontal="center" vertical="center" wrapText="1"/>
    </xf>
    <xf numFmtId="1" fontId="61" fillId="0" borderId="50" xfId="0" applyNumberFormat="1" applyFont="1" applyBorder="1" applyAlignment="1">
      <alignment horizontal="center" vertical="center" wrapText="1"/>
    </xf>
    <xf numFmtId="2" fontId="62" fillId="0" borderId="23" xfId="0" applyNumberFormat="1" applyFont="1" applyBorder="1" applyAlignment="1">
      <alignment horizontal="left" vertical="center" wrapText="1"/>
    </xf>
    <xf numFmtId="1" fontId="62" fillId="0" borderId="23" xfId="0" applyNumberFormat="1" applyFont="1" applyBorder="1" applyAlignment="1">
      <alignment horizontal="center" vertical="center"/>
    </xf>
    <xf numFmtId="2" fontId="62" fillId="0" borderId="23" xfId="0" applyNumberFormat="1" applyFont="1" applyBorder="1" applyAlignment="1">
      <alignment horizontal="center" vertical="center"/>
    </xf>
    <xf numFmtId="2" fontId="62" fillId="0" borderId="23" xfId="0" applyNumberFormat="1" applyFont="1" applyBorder="1" applyAlignment="1">
      <alignment horizontal="center" vertical="center" wrapText="1"/>
    </xf>
    <xf numFmtId="3" fontId="60" fillId="0" borderId="51" xfId="0" applyNumberFormat="1" applyFont="1" applyBorder="1" applyAlignment="1">
      <alignment horizontal="center" vertical="center" wrapText="1"/>
    </xf>
    <xf numFmtId="1" fontId="62" fillId="0" borderId="50" xfId="0" applyNumberFormat="1" applyFont="1" applyBorder="1" applyAlignment="1">
      <alignment horizontal="center" vertical="center" wrapText="1"/>
    </xf>
    <xf numFmtId="2" fontId="63" fillId="0" borderId="23" xfId="0" applyNumberFormat="1" applyFont="1" applyBorder="1" applyAlignment="1">
      <alignment horizontal="left" vertical="center" wrapText="1"/>
    </xf>
    <xf numFmtId="1" fontId="55" fillId="0" borderId="50" xfId="0" applyNumberFormat="1" applyFont="1" applyBorder="1" applyAlignment="1">
      <alignment horizontal="center" vertical="center" wrapText="1"/>
    </xf>
    <xf numFmtId="2" fontId="65" fillId="0" borderId="23" xfId="0" applyNumberFormat="1" applyFont="1" applyBorder="1" applyAlignment="1">
      <alignment horizontal="left" vertical="center" wrapText="1"/>
    </xf>
    <xf numFmtId="1" fontId="55" fillId="0" borderId="23" xfId="0" applyNumberFormat="1" applyFont="1" applyBorder="1" applyAlignment="1">
      <alignment horizontal="center" vertical="center"/>
    </xf>
    <xf numFmtId="2" fontId="55" fillId="0" borderId="23" xfId="0" applyNumberFormat="1" applyFont="1" applyBorder="1" applyAlignment="1">
      <alignment horizontal="center" vertical="center"/>
    </xf>
    <xf numFmtId="2" fontId="55" fillId="0" borderId="23" xfId="0" applyNumberFormat="1" applyFont="1" applyBorder="1" applyAlignment="1">
      <alignment horizontal="center" vertical="center" wrapText="1"/>
    </xf>
    <xf numFmtId="1" fontId="60" fillId="0" borderId="50" xfId="0" applyNumberFormat="1" applyFont="1" applyBorder="1" applyAlignment="1">
      <alignment horizontal="center" vertical="center" wrapText="1"/>
    </xf>
    <xf numFmtId="2" fontId="60" fillId="0" borderId="23" xfId="0" applyNumberFormat="1" applyFont="1" applyBorder="1" applyAlignment="1">
      <alignment horizontal="left" vertical="center" wrapText="1"/>
    </xf>
    <xf numFmtId="1" fontId="60" fillId="0" borderId="23" xfId="0" applyNumberFormat="1" applyFont="1" applyBorder="1" applyAlignment="1">
      <alignment horizontal="center" vertical="center"/>
    </xf>
    <xf numFmtId="2" fontId="60" fillId="0" borderId="23" xfId="0" applyNumberFormat="1" applyFont="1" applyBorder="1" applyAlignment="1">
      <alignment horizontal="center" vertical="center"/>
    </xf>
    <xf numFmtId="2" fontId="68" fillId="0" borderId="23" xfId="0" applyNumberFormat="1" applyFont="1" applyBorder="1" applyAlignment="1">
      <alignment horizontal="center" vertical="center"/>
    </xf>
    <xf numFmtId="169" fontId="62" fillId="0" borderId="50" xfId="0" applyNumberFormat="1" applyFont="1" applyBorder="1" applyAlignment="1">
      <alignment horizontal="center" vertical="center" wrapText="1"/>
    </xf>
    <xf numFmtId="0" fontId="62" fillId="0" borderId="23" xfId="0" applyFont="1" applyBorder="1" applyAlignment="1">
      <alignment horizontal="left" vertical="center" wrapText="1"/>
    </xf>
    <xf numFmtId="0" fontId="62" fillId="0" borderId="23" xfId="0" applyFont="1" applyBorder="1" applyAlignment="1">
      <alignment horizontal="center" vertical="center"/>
    </xf>
    <xf numFmtId="0" fontId="62" fillId="0" borderId="23" xfId="0" applyFont="1" applyBorder="1" applyAlignment="1">
      <alignment horizontal="center" vertical="center" wrapText="1"/>
    </xf>
    <xf numFmtId="3" fontId="69" fillId="0" borderId="23" xfId="0" applyNumberFormat="1" applyFont="1" applyBorder="1" applyAlignment="1">
      <alignment horizontal="center" vertical="center" wrapText="1"/>
    </xf>
    <xf numFmtId="3" fontId="69" fillId="0" borderId="51" xfId="0" applyNumberFormat="1" applyFont="1" applyBorder="1" applyAlignment="1">
      <alignment horizontal="center" vertical="center" wrapText="1"/>
    </xf>
    <xf numFmtId="0" fontId="55" fillId="0" borderId="0" xfId="0" applyFont="1" applyAlignment="1">
      <alignment vertical="center"/>
    </xf>
    <xf numFmtId="0" fontId="60" fillId="0" borderId="50" xfId="0" applyFont="1" applyBorder="1" applyAlignment="1">
      <alignment horizontal="center" vertical="center" wrapText="1"/>
    </xf>
    <xf numFmtId="0" fontId="65" fillId="0" borderId="23" xfId="0" applyFont="1" applyBorder="1" applyAlignment="1">
      <alignment horizontal="left" vertical="center" wrapText="1"/>
    </xf>
    <xf numFmtId="0" fontId="65" fillId="0" borderId="23" xfId="0" applyFont="1" applyBorder="1" applyAlignment="1">
      <alignment horizontal="center" vertical="center"/>
    </xf>
    <xf numFmtId="0" fontId="55" fillId="0" borderId="23" xfId="0" applyFont="1" applyBorder="1" applyAlignment="1">
      <alignment horizontal="center" vertical="center"/>
    </xf>
    <xf numFmtId="0" fontId="55" fillId="0" borderId="23" xfId="0" applyFont="1" applyBorder="1" applyAlignment="1">
      <alignment horizontal="center" vertical="center" wrapText="1"/>
    </xf>
    <xf numFmtId="0" fontId="70" fillId="0" borderId="50" xfId="0" applyFont="1" applyBorder="1" applyAlignment="1">
      <alignment horizontal="center" vertical="center" wrapText="1"/>
    </xf>
    <xf numFmtId="0" fontId="70" fillId="0" borderId="23" xfId="0" applyFont="1" applyBorder="1" applyAlignment="1">
      <alignment horizontal="left" vertical="center" wrapText="1"/>
    </xf>
    <xf numFmtId="0" fontId="70" fillId="0" borderId="23" xfId="0" applyFont="1" applyBorder="1" applyAlignment="1">
      <alignment horizontal="center" vertical="center" wrapText="1"/>
    </xf>
    <xf numFmtId="3" fontId="70" fillId="0" borderId="23" xfId="0" applyNumberFormat="1" applyFont="1" applyBorder="1" applyAlignment="1">
      <alignment horizontal="center" vertical="center" wrapText="1"/>
    </xf>
    <xf numFmtId="3" fontId="70" fillId="0" borderId="51" xfId="0" applyNumberFormat="1" applyFont="1" applyBorder="1" applyAlignment="1">
      <alignment horizontal="center" vertical="center" wrapText="1"/>
    </xf>
    <xf numFmtId="0" fontId="55" fillId="0" borderId="0" xfId="0" applyFont="1" applyAlignment="1">
      <alignment vertical="center" wrapText="1"/>
    </xf>
    <xf numFmtId="0" fontId="67" fillId="0" borderId="23" xfId="0" applyFont="1" applyBorder="1" applyAlignment="1">
      <alignment horizontal="left" vertical="center" wrapText="1"/>
    </xf>
    <xf numFmtId="0" fontId="60" fillId="0" borderId="23" xfId="0" applyFont="1" applyBorder="1" applyAlignment="1">
      <alignment horizontal="center" vertical="center" wrapText="1"/>
    </xf>
    <xf numFmtId="2" fontId="71" fillId="0" borderId="23" xfId="0" applyNumberFormat="1" applyFont="1" applyBorder="1" applyAlignment="1">
      <alignment horizontal="left" vertical="center" wrapText="1"/>
    </xf>
    <xf numFmtId="1" fontId="71" fillId="0" borderId="23" xfId="0" applyNumberFormat="1" applyFont="1" applyBorder="1" applyAlignment="1">
      <alignment horizontal="center" vertical="center"/>
    </xf>
    <xf numFmtId="2" fontId="71" fillId="0" borderId="23" xfId="0" applyNumberFormat="1" applyFont="1" applyBorder="1" applyAlignment="1">
      <alignment horizontal="center" vertical="center"/>
    </xf>
    <xf numFmtId="2" fontId="51" fillId="0" borderId="23" xfId="0" applyNumberFormat="1" applyFont="1" applyBorder="1" applyAlignment="1">
      <alignment vertical="center"/>
    </xf>
    <xf numFmtId="2" fontId="71" fillId="0" borderId="23" xfId="0" applyNumberFormat="1" applyFont="1" applyBorder="1" applyAlignment="1">
      <alignment horizontal="center" vertical="center" wrapText="1"/>
    </xf>
    <xf numFmtId="0" fontId="73" fillId="0" borderId="48" xfId="0" applyFont="1" applyBorder="1" applyAlignment="1">
      <alignment horizontal="center" vertical="center"/>
    </xf>
    <xf numFmtId="3" fontId="55" fillId="0" borderId="48" xfId="0" applyNumberFormat="1" applyFont="1" applyBorder="1" applyAlignment="1">
      <alignment horizontal="center" vertical="center" wrapText="1"/>
    </xf>
    <xf numFmtId="3" fontId="55" fillId="0" borderId="49" xfId="0" applyNumberFormat="1" applyFont="1" applyBorder="1" applyAlignment="1">
      <alignment horizontal="center" vertical="center" wrapText="1"/>
    </xf>
    <xf numFmtId="3" fontId="74" fillId="0" borderId="23" xfId="0" applyNumberFormat="1" applyFont="1" applyBorder="1" applyAlignment="1">
      <alignment horizontal="center" vertical="center" wrapText="1"/>
    </xf>
    <xf numFmtId="3" fontId="75" fillId="0" borderId="23" xfId="0" applyNumberFormat="1" applyFont="1" applyBorder="1" applyAlignment="1">
      <alignment horizontal="center" vertical="center" wrapText="1"/>
    </xf>
    <xf numFmtId="3" fontId="55" fillId="0" borderId="51" xfId="0" applyNumberFormat="1"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horizontal="left" vertical="center" wrapText="1"/>
    </xf>
    <xf numFmtId="0" fontId="78" fillId="0" borderId="0" xfId="0" applyFont="1" applyAlignment="1">
      <alignment horizontal="left" wrapText="1"/>
    </xf>
    <xf numFmtId="3" fontId="56" fillId="0" borderId="0" xfId="0" applyNumberFormat="1" applyFont="1" applyAlignment="1">
      <alignment horizontal="center" vertical="center" wrapText="1"/>
    </xf>
    <xf numFmtId="3" fontId="51" fillId="0" borderId="0" xfId="0" applyNumberFormat="1" applyFont="1" applyAlignment="1">
      <alignment vertical="center"/>
    </xf>
    <xf numFmtId="0" fontId="58" fillId="0" borderId="0" xfId="0" applyFont="1" applyAlignment="1">
      <alignment vertical="center" wrapText="1"/>
    </xf>
    <xf numFmtId="0" fontId="58" fillId="0" borderId="0" xfId="0" applyFont="1" applyAlignment="1">
      <alignment horizontal="center" vertical="center"/>
    </xf>
    <xf numFmtId="0" fontId="59" fillId="0" borderId="0" xfId="0" applyFont="1" applyAlignment="1">
      <alignment horizontal="left" vertical="center" wrapText="1"/>
    </xf>
    <xf numFmtId="0" fontId="73" fillId="0" borderId="0" xfId="0" applyFont="1" applyAlignment="1">
      <alignment horizontal="center" vertical="center"/>
    </xf>
    <xf numFmtId="0" fontId="73" fillId="0" borderId="0" xfId="0" applyFont="1" applyAlignment="1">
      <alignment vertical="center"/>
    </xf>
    <xf numFmtId="170" fontId="73" fillId="0" borderId="0" xfId="0" applyNumberFormat="1" applyFont="1" applyAlignment="1">
      <alignment horizontal="center" vertical="center"/>
    </xf>
    <xf numFmtId="0" fontId="56" fillId="0" borderId="0" xfId="0" applyFont="1" applyAlignment="1">
      <alignment vertical="center" wrapText="1"/>
    </xf>
    <xf numFmtId="171" fontId="56" fillId="0" borderId="0" xfId="0" applyNumberFormat="1" applyFont="1" applyAlignment="1">
      <alignment vertical="center" wrapText="1"/>
    </xf>
    <xf numFmtId="171" fontId="55" fillId="0" borderId="0" xfId="0" applyNumberFormat="1" applyFont="1" applyAlignment="1">
      <alignment vertical="center" wrapText="1"/>
    </xf>
    <xf numFmtId="3" fontId="0" fillId="0" borderId="0" xfId="0" applyNumberFormat="1" applyAlignment="1">
      <alignment horizontal="center"/>
    </xf>
    <xf numFmtId="0" fontId="79" fillId="0" borderId="0" xfId="0" applyFont="1"/>
    <xf numFmtId="3" fontId="79" fillId="0" borderId="0" xfId="0" applyNumberFormat="1" applyFont="1" applyAlignment="1">
      <alignment horizontal="center"/>
    </xf>
    <xf numFmtId="3" fontId="60" fillId="15" borderId="23" xfId="0" applyNumberFormat="1" applyFont="1" applyFill="1" applyBorder="1" applyAlignment="1" applyProtection="1">
      <alignment horizontal="center" vertical="center" wrapText="1"/>
      <protection locked="0"/>
    </xf>
    <xf numFmtId="3" fontId="60" fillId="0" borderId="51" xfId="0" applyNumberFormat="1" applyFont="1" applyBorder="1" applyAlignment="1" applyProtection="1">
      <alignment horizontal="center" vertical="center" wrapText="1"/>
      <protection locked="0"/>
    </xf>
    <xf numFmtId="4" fontId="47" fillId="5" borderId="28" xfId="0" applyNumberFormat="1" applyFont="1" applyFill="1" applyBorder="1" applyAlignment="1" applyProtection="1">
      <alignment vertical="top" shrinkToFit="1"/>
      <protection locked="0"/>
    </xf>
    <xf numFmtId="14" fontId="2" fillId="2" borderId="0" xfId="0" applyNumberFormat="1" applyFont="1" applyFill="1" applyAlignment="1" applyProtection="1">
      <alignment horizontal="left" vertical="center"/>
      <protection locked="0"/>
    </xf>
    <xf numFmtId="0" fontId="0" fillId="0" borderId="0" xfId="0" applyProtection="1">
      <protection locked="0"/>
    </xf>
    <xf numFmtId="0" fontId="0" fillId="0" borderId="0" xfId="0" applyAlignment="1" applyProtection="1">
      <alignment horizontal="left" vertical="center"/>
      <protection locked="0"/>
    </xf>
    <xf numFmtId="0" fontId="0" fillId="0" borderId="2" xfId="0" applyBorder="1" applyProtection="1">
      <protection locked="0"/>
    </xf>
    <xf numFmtId="0" fontId="0" fillId="0" borderId="3" xfId="0" applyBorder="1" applyProtection="1">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2" fillId="0" borderId="0" xfId="0" applyFont="1" applyAlignment="1" applyProtection="1">
      <alignment horizontal="left" vertical="center"/>
      <protection locked="0"/>
    </xf>
    <xf numFmtId="0" fontId="0" fillId="0" borderId="12" xfId="0" applyBorder="1" applyAlignment="1" applyProtection="1">
      <alignment vertical="center"/>
      <protection locked="0"/>
    </xf>
    <xf numFmtId="4" fontId="1" fillId="0" borderId="0" xfId="0" applyNumberFormat="1" applyFont="1" applyAlignment="1" applyProtection="1">
      <alignment vertical="center"/>
      <protection locked="0"/>
    </xf>
    <xf numFmtId="0" fontId="0" fillId="0" borderId="10" xfId="0" applyBorder="1" applyAlignment="1" applyProtection="1">
      <alignment vertical="center"/>
      <protection locked="0"/>
    </xf>
    <xf numFmtId="0" fontId="0" fillId="0" borderId="2" xfId="0" applyBorder="1" applyAlignment="1" applyProtection="1">
      <alignment vertical="center"/>
      <protection locked="0"/>
    </xf>
    <xf numFmtId="0" fontId="24" fillId="0" borderId="16" xfId="0" applyFont="1" applyBorder="1" applyAlignment="1" applyProtection="1">
      <alignment horizontal="center" vertical="center" wrapText="1"/>
      <protection locked="0"/>
    </xf>
    <xf numFmtId="0" fontId="24" fillId="0" borderId="17" xfId="0" applyFont="1" applyBorder="1" applyAlignment="1" applyProtection="1">
      <alignment horizontal="center" vertical="center" wrapText="1"/>
      <protection locked="0"/>
    </xf>
    <xf numFmtId="0" fontId="24" fillId="0" borderId="18" xfId="0" applyFont="1" applyBorder="1" applyAlignment="1" applyProtection="1">
      <alignment horizontal="center" vertical="center" wrapText="1"/>
      <protection locked="0"/>
    </xf>
    <xf numFmtId="0" fontId="0" fillId="0" borderId="11" xfId="0" applyBorder="1" applyAlignment="1" applyProtection="1">
      <alignment vertical="center"/>
      <protection locked="0"/>
    </xf>
    <xf numFmtId="0" fontId="9" fillId="0" borderId="0" xfId="0" applyFont="1" applyAlignment="1" applyProtection="1">
      <alignment horizontal="left" vertical="center" wrapText="1"/>
    </xf>
    <xf numFmtId="0" fontId="0" fillId="0" borderId="0" xfId="0" applyProtection="1"/>
    <xf numFmtId="0" fontId="0" fillId="0" borderId="0" xfId="0" applyAlignment="1" applyProtection="1">
      <alignment horizontal="left" vertical="center"/>
    </xf>
    <xf numFmtId="0" fontId="0" fillId="0" borderId="1" xfId="0" applyBorder="1" applyProtection="1"/>
    <xf numFmtId="0" fontId="0" fillId="0" borderId="2" xfId="0" applyBorder="1" applyProtection="1"/>
    <xf numFmtId="0" fontId="0" fillId="0" borderId="3" xfId="0" applyBorder="1" applyProtection="1"/>
    <xf numFmtId="0" fontId="14" fillId="0" borderId="0" xfId="0" applyFont="1" applyAlignment="1" applyProtection="1">
      <alignment horizontal="left" vertical="center"/>
    </xf>
    <xf numFmtId="0" fontId="32" fillId="0" borderId="0" xfId="0" applyFont="1" applyAlignment="1" applyProtection="1">
      <alignment horizontal="left" vertical="center"/>
    </xf>
    <xf numFmtId="0" fontId="1" fillId="0" borderId="0" xfId="0" applyFont="1" applyAlignment="1" applyProtection="1">
      <alignment horizontal="left" vertical="center"/>
    </xf>
    <xf numFmtId="0" fontId="0" fillId="0" borderId="3" xfId="0" applyBorder="1" applyAlignment="1" applyProtection="1">
      <alignment vertical="center"/>
    </xf>
    <xf numFmtId="0" fontId="0" fillId="0" borderId="0" xfId="0" applyAlignment="1" applyProtection="1">
      <alignment vertical="center"/>
    </xf>
    <xf numFmtId="0" fontId="2" fillId="0" borderId="0" xfId="0" applyFont="1" applyAlignment="1" applyProtection="1">
      <alignment horizontal="left" vertical="center"/>
    </xf>
    <xf numFmtId="165" fontId="2" fillId="0" borderId="0" xfId="0" applyNumberFormat="1" applyFont="1" applyAlignment="1" applyProtection="1">
      <alignment horizontal="left" vertical="center"/>
    </xf>
    <xf numFmtId="0" fontId="51" fillId="0" borderId="0" xfId="0" applyFont="1" applyAlignment="1" applyProtection="1">
      <alignment horizontal="left" vertical="center"/>
    </xf>
    <xf numFmtId="0" fontId="0" fillId="0" borderId="3" xfId="0" applyBorder="1" applyAlignment="1" applyProtection="1">
      <alignment vertical="center" wrapText="1"/>
    </xf>
    <xf numFmtId="0" fontId="0" fillId="0" borderId="0" xfId="0" applyAlignment="1" applyProtection="1">
      <alignment vertical="center" wrapText="1"/>
    </xf>
    <xf numFmtId="0" fontId="0" fillId="0" borderId="12" xfId="0" applyBorder="1" applyAlignment="1" applyProtection="1">
      <alignment vertical="center"/>
    </xf>
    <xf numFmtId="0" fontId="18" fillId="0" borderId="0" xfId="0" applyFont="1" applyAlignment="1" applyProtection="1">
      <alignment horizontal="left" vertical="center"/>
    </xf>
    <xf numFmtId="4" fontId="25" fillId="0" borderId="0" xfId="0" applyNumberFormat="1" applyFont="1" applyAlignment="1" applyProtection="1">
      <alignment vertical="center"/>
    </xf>
    <xf numFmtId="0" fontId="1" fillId="0" borderId="0" xfId="0" applyFont="1" applyAlignment="1" applyProtection="1">
      <alignment horizontal="right" vertical="center"/>
    </xf>
    <xf numFmtId="0" fontId="22" fillId="0" borderId="0" xfId="0" applyFont="1" applyAlignment="1" applyProtection="1">
      <alignment horizontal="left" vertical="center"/>
    </xf>
    <xf numFmtId="4" fontId="1" fillId="0" borderId="0" xfId="0" applyNumberFormat="1" applyFont="1" applyAlignment="1" applyProtection="1">
      <alignment vertical="center"/>
    </xf>
    <xf numFmtId="164" fontId="1" fillId="0" borderId="0" xfId="0" applyNumberFormat="1" applyFont="1" applyAlignment="1" applyProtection="1">
      <alignment horizontal="right" vertical="center"/>
    </xf>
    <xf numFmtId="0" fontId="0" fillId="4" borderId="0" xfId="0" applyFill="1" applyAlignment="1" applyProtection="1">
      <alignment vertical="center"/>
    </xf>
    <xf numFmtId="0" fontId="4" fillId="4" borderId="6" xfId="0" applyFont="1" applyFill="1" applyBorder="1" applyAlignment="1" applyProtection="1">
      <alignment horizontal="left" vertical="center"/>
    </xf>
    <xf numFmtId="0" fontId="0" fillId="4" borderId="7" xfId="0" applyFill="1" applyBorder="1" applyAlignment="1" applyProtection="1">
      <alignment vertical="center"/>
    </xf>
    <xf numFmtId="0" fontId="4" fillId="4" borderId="7" xfId="0" applyFont="1" applyFill="1" applyBorder="1" applyAlignment="1" applyProtection="1">
      <alignment horizontal="right" vertical="center"/>
    </xf>
    <xf numFmtId="0" fontId="4" fillId="4" borderId="7" xfId="0" applyFont="1" applyFill="1" applyBorder="1" applyAlignment="1" applyProtection="1">
      <alignment horizontal="center" vertical="center"/>
    </xf>
    <xf numFmtId="4" fontId="4" fillId="4" borderId="7" xfId="0" applyNumberFormat="1" applyFont="1" applyFill="1" applyBorder="1" applyAlignment="1" applyProtection="1">
      <alignment vertical="center"/>
    </xf>
    <xf numFmtId="0" fontId="0" fillId="4" borderId="8" xfId="0" applyFill="1" applyBorder="1" applyAlignment="1" applyProtection="1">
      <alignment vertical="center"/>
    </xf>
    <xf numFmtId="0" fontId="20" fillId="0" borderId="4" xfId="0" applyFont="1" applyBorder="1" applyAlignment="1" applyProtection="1">
      <alignment horizontal="left" vertical="center"/>
    </xf>
    <xf numFmtId="0" fontId="0" fillId="0" borderId="4" xfId="0" applyBorder="1" applyAlignment="1" applyProtection="1">
      <alignment vertical="center"/>
    </xf>
    <xf numFmtId="0" fontId="1" fillId="0" borderId="5" xfId="0" applyFont="1" applyBorder="1" applyAlignment="1" applyProtection="1">
      <alignment horizontal="left" vertical="center"/>
    </xf>
    <xf numFmtId="0" fontId="0" fillId="0" borderId="5" xfId="0" applyBorder="1" applyAlignment="1" applyProtection="1">
      <alignment vertical="center"/>
    </xf>
    <xf numFmtId="0" fontId="1" fillId="0" borderId="5" xfId="0" applyFont="1" applyBorder="1" applyAlignment="1" applyProtection="1">
      <alignment horizontal="center" vertical="center"/>
    </xf>
    <xf numFmtId="0" fontId="1" fillId="0" borderId="5" xfId="0" applyFont="1" applyBorder="1" applyAlignment="1" applyProtection="1">
      <alignment horizontal="right" vertical="center"/>
    </xf>
    <xf numFmtId="0" fontId="0" fillId="0" borderId="9" xfId="0" applyBorder="1" applyAlignment="1" applyProtection="1">
      <alignment vertical="center"/>
    </xf>
    <xf numFmtId="0" fontId="0" fillId="0" borderId="10" xfId="0" applyBorder="1" applyAlignment="1" applyProtection="1">
      <alignment vertical="center"/>
    </xf>
    <xf numFmtId="0" fontId="0" fillId="0" borderId="1" xfId="0" applyBorder="1" applyAlignment="1" applyProtection="1">
      <alignment vertical="center"/>
    </xf>
    <xf numFmtId="0" fontId="0" fillId="0" borderId="2" xfId="0" applyBorder="1" applyAlignment="1" applyProtection="1">
      <alignment vertical="center"/>
    </xf>
    <xf numFmtId="0" fontId="2"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7" fillId="0" borderId="3" xfId="0" applyFont="1" applyBorder="1" applyAlignment="1" applyProtection="1">
      <alignment vertical="center"/>
    </xf>
    <xf numFmtId="0" fontId="7" fillId="0" borderId="0" xfId="0" applyFont="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0" fillId="0" borderId="3" xfId="0" applyBorder="1" applyAlignment="1" applyProtection="1">
      <alignment horizontal="center" vertical="center" wrapText="1"/>
    </xf>
    <xf numFmtId="0" fontId="23" fillId="4" borderId="16" xfId="0" applyFont="1" applyFill="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0" xfId="0" applyFont="1" applyFill="1" applyAlignment="1" applyProtection="1">
      <alignment horizontal="center" vertical="center" wrapText="1"/>
    </xf>
    <xf numFmtId="0" fontId="24" fillId="0" borderId="16" xfId="0" applyFont="1" applyBorder="1" applyAlignment="1" applyProtection="1">
      <alignment horizontal="center" vertical="center" wrapText="1"/>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Alignment="1" applyProtection="1">
      <alignment horizontal="left" vertical="center"/>
    </xf>
    <xf numFmtId="4" fontId="25" fillId="0" borderId="0" xfId="0" applyNumberFormat="1" applyFont="1" applyProtection="1"/>
    <xf numFmtId="0" fontId="0" fillId="0" borderId="11" xfId="0" applyBorder="1" applyAlignment="1" applyProtection="1">
      <alignment vertical="center"/>
    </xf>
    <xf numFmtId="166" fontId="34" fillId="0" borderId="12" xfId="0" applyNumberFormat="1" applyFont="1" applyBorder="1" applyProtection="1"/>
    <xf numFmtId="166" fontId="34" fillId="0" borderId="13" xfId="0" applyNumberFormat="1" applyFont="1" applyBorder="1" applyProtection="1"/>
    <xf numFmtId="4" fontId="35" fillId="0" borderId="0" xfId="0" applyNumberFormat="1" applyFont="1" applyAlignment="1" applyProtection="1">
      <alignment vertical="center"/>
    </xf>
    <xf numFmtId="0" fontId="8" fillId="0" borderId="3" xfId="0" applyFont="1" applyBorder="1" applyProtection="1"/>
    <xf numFmtId="0" fontId="8" fillId="0" borderId="0" xfId="0" applyFont="1" applyProtection="1"/>
    <xf numFmtId="0" fontId="8" fillId="0" borderId="0" xfId="0" applyFont="1" applyAlignment="1" applyProtection="1">
      <alignment horizontal="left"/>
    </xf>
    <xf numFmtId="0" fontId="6" fillId="0" borderId="0" xfId="0" applyFont="1" applyAlignment="1" applyProtection="1">
      <alignment horizontal="left"/>
    </xf>
    <xf numFmtId="4" fontId="6" fillId="0" borderId="0" xfId="0" applyNumberFormat="1" applyFont="1" applyProtection="1"/>
    <xf numFmtId="0" fontId="8" fillId="0" borderId="14" xfId="0" applyFont="1" applyBorder="1" applyProtection="1"/>
    <xf numFmtId="166" fontId="8" fillId="0" borderId="0" xfId="0" applyNumberFormat="1" applyFont="1" applyProtection="1"/>
    <xf numFmtId="166" fontId="8" fillId="0" borderId="15" xfId="0" applyNumberFormat="1" applyFont="1" applyBorder="1" applyProtection="1"/>
    <xf numFmtId="0" fontId="8" fillId="0" borderId="0" xfId="0" applyFont="1" applyAlignment="1" applyProtection="1">
      <alignment horizontal="center"/>
    </xf>
    <xf numFmtId="4" fontId="8" fillId="0" borderId="0" xfId="0" applyNumberFormat="1" applyFont="1" applyAlignment="1" applyProtection="1">
      <alignment vertical="center"/>
    </xf>
    <xf numFmtId="0" fontId="7" fillId="0" borderId="0" xfId="0" applyFont="1" applyAlignment="1" applyProtection="1">
      <alignment horizontal="left"/>
    </xf>
    <xf numFmtId="4" fontId="7" fillId="0" borderId="0" xfId="0" applyNumberFormat="1" applyFont="1" applyProtection="1"/>
    <xf numFmtId="0" fontId="23" fillId="0" borderId="22" xfId="0" applyFont="1" applyBorder="1" applyAlignment="1" applyProtection="1">
      <alignment horizontal="center" vertical="center"/>
    </xf>
    <xf numFmtId="49" fontId="23" fillId="0" borderId="22" xfId="0" applyNumberFormat="1" applyFont="1" applyBorder="1" applyAlignment="1" applyProtection="1">
      <alignment horizontal="left" vertical="center" wrapText="1"/>
    </xf>
    <xf numFmtId="0" fontId="97" fillId="0" borderId="22" xfId="0" applyFont="1" applyBorder="1" applyAlignment="1" applyProtection="1">
      <alignment horizontal="left" vertical="center" wrapText="1"/>
    </xf>
    <xf numFmtId="0" fontId="97" fillId="0" borderId="22" xfId="0" applyFont="1" applyBorder="1" applyAlignment="1" applyProtection="1">
      <alignment horizontal="center" vertical="center" wrapText="1"/>
    </xf>
    <xf numFmtId="167" fontId="23" fillId="0" borderId="22" xfId="0" applyNumberFormat="1" applyFont="1" applyBorder="1" applyAlignment="1" applyProtection="1">
      <alignment vertical="center"/>
    </xf>
    <xf numFmtId="4" fontId="23" fillId="0" borderId="22" xfId="0" applyNumberFormat="1" applyFont="1" applyBorder="1" applyAlignment="1" applyProtection="1">
      <alignment vertical="center"/>
    </xf>
    <xf numFmtId="0" fontId="0" fillId="0" borderId="22" xfId="0" applyBorder="1" applyAlignment="1" applyProtection="1">
      <alignment vertical="center"/>
    </xf>
    <xf numFmtId="0" fontId="24" fillId="2" borderId="14" xfId="0" applyFont="1" applyFill="1" applyBorder="1" applyAlignment="1" applyProtection="1">
      <alignment horizontal="left" vertical="center"/>
    </xf>
    <xf numFmtId="0" fontId="24" fillId="0" borderId="0" xfId="0" applyFont="1" applyAlignment="1" applyProtection="1">
      <alignment horizontal="center" vertical="center"/>
    </xf>
    <xf numFmtId="166" fontId="24" fillId="0" borderId="0" xfId="0" applyNumberFormat="1" applyFont="1" applyAlignment="1" applyProtection="1">
      <alignment vertical="center"/>
    </xf>
    <xf numFmtId="166" fontId="24" fillId="0" borderId="15" xfId="0" applyNumberFormat="1" applyFont="1" applyBorder="1" applyAlignment="1" applyProtection="1">
      <alignment vertical="center"/>
    </xf>
    <xf numFmtId="0" fontId="23" fillId="0" borderId="0" xfId="0" applyFont="1" applyAlignment="1" applyProtection="1">
      <alignment horizontal="left" vertical="center"/>
    </xf>
    <xf numFmtId="4" fontId="0" fillId="0" borderId="0" xfId="0" applyNumberFormat="1" applyAlignment="1" applyProtection="1">
      <alignment vertical="center"/>
    </xf>
    <xf numFmtId="0" fontId="9" fillId="0" borderId="3" xfId="0" applyFont="1" applyBorder="1" applyAlignment="1" applyProtection="1">
      <alignment vertical="center"/>
    </xf>
    <xf numFmtId="0" fontId="9" fillId="0" borderId="0" xfId="0" applyFont="1" applyAlignment="1" applyProtection="1">
      <alignment vertical="center"/>
    </xf>
    <xf numFmtId="0" fontId="36" fillId="0" borderId="0" xfId="0" applyFont="1" applyAlignment="1" applyProtection="1">
      <alignment horizontal="left" vertical="center"/>
    </xf>
    <xf numFmtId="0" fontId="9" fillId="0" borderId="0" xfId="0" applyFont="1" applyAlignment="1" applyProtection="1">
      <alignment horizontal="left" vertical="center"/>
    </xf>
    <xf numFmtId="167" fontId="9" fillId="0" borderId="0" xfId="0" applyNumberFormat="1" applyFont="1" applyAlignment="1" applyProtection="1">
      <alignment vertical="center"/>
    </xf>
    <xf numFmtId="0" fontId="9" fillId="0" borderId="14" xfId="0" applyFont="1" applyBorder="1" applyAlignment="1" applyProtection="1">
      <alignment vertical="center"/>
    </xf>
    <xf numFmtId="0" fontId="9" fillId="0" borderId="15" xfId="0" applyFont="1" applyBorder="1" applyAlignment="1" applyProtection="1">
      <alignment vertical="center"/>
    </xf>
    <xf numFmtId="0" fontId="23" fillId="0" borderId="22" xfId="0" applyFont="1" applyBorder="1" applyAlignment="1" applyProtection="1">
      <alignment horizontal="center" vertical="center" wrapText="1"/>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14" xfId="0" applyFont="1" applyBorder="1" applyAlignment="1" applyProtection="1">
      <alignment vertical="center"/>
    </xf>
    <xf numFmtId="0" fontId="11" fillId="0" borderId="15" xfId="0" applyFont="1" applyBorder="1" applyAlignment="1" applyProtection="1">
      <alignment vertical="center"/>
    </xf>
    <xf numFmtId="0" fontId="12" fillId="0" borderId="3"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14" xfId="0" applyFont="1" applyBorder="1" applyAlignment="1" applyProtection="1">
      <alignment vertical="center"/>
    </xf>
    <xf numFmtId="0" fontId="12" fillId="0" borderId="15" xfId="0" applyFont="1" applyBorder="1" applyAlignment="1" applyProtection="1">
      <alignmen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14" xfId="0" applyFont="1" applyBorder="1" applyAlignment="1" applyProtection="1">
      <alignment vertical="center"/>
    </xf>
    <xf numFmtId="0" fontId="10" fillId="0" borderId="15" xfId="0" applyFont="1" applyBorder="1" applyAlignment="1" applyProtection="1">
      <alignment vertical="center"/>
    </xf>
    <xf numFmtId="0" fontId="23" fillId="0" borderId="22" xfId="0" applyFont="1" applyBorder="1" applyAlignment="1" applyProtection="1">
      <alignment horizontal="left" vertical="center" wrapText="1"/>
    </xf>
    <xf numFmtId="0" fontId="37" fillId="0" borderId="22" xfId="0" applyFont="1" applyBorder="1" applyAlignment="1" applyProtection="1">
      <alignment horizontal="center" vertical="center"/>
    </xf>
    <xf numFmtId="49" fontId="37" fillId="0" borderId="22" xfId="0" applyNumberFormat="1" applyFont="1" applyBorder="1" applyAlignment="1" applyProtection="1">
      <alignment horizontal="left" vertical="center" wrapText="1"/>
    </xf>
    <xf numFmtId="0" fontId="37" fillId="0" borderId="22" xfId="0" applyFont="1" applyBorder="1" applyAlignment="1" applyProtection="1">
      <alignment horizontal="left" vertical="center" wrapText="1"/>
    </xf>
    <xf numFmtId="0" fontId="37" fillId="0" borderId="22" xfId="0" applyFont="1" applyBorder="1" applyAlignment="1" applyProtection="1">
      <alignment horizontal="center" vertical="center" wrapText="1"/>
    </xf>
    <xf numFmtId="167" fontId="37" fillId="0" borderId="22" xfId="0" applyNumberFormat="1" applyFont="1" applyBorder="1" applyAlignment="1" applyProtection="1">
      <alignment vertical="center"/>
    </xf>
    <xf numFmtId="4" fontId="37" fillId="0" borderId="22" xfId="0" applyNumberFormat="1" applyFont="1" applyBorder="1" applyAlignment="1" applyProtection="1">
      <alignment vertical="center"/>
    </xf>
    <xf numFmtId="0" fontId="38" fillId="0" borderId="22" xfId="0" applyFont="1" applyBorder="1" applyAlignment="1" applyProtection="1">
      <alignment vertical="center"/>
    </xf>
    <xf numFmtId="0" fontId="38" fillId="0" borderId="3" xfId="0" applyFont="1" applyBorder="1" applyAlignment="1" applyProtection="1">
      <alignment vertical="center"/>
    </xf>
    <xf numFmtId="0" fontId="37" fillId="2" borderId="14" xfId="0" applyFont="1" applyFill="1" applyBorder="1" applyAlignment="1" applyProtection="1">
      <alignment horizontal="left" vertical="center"/>
    </xf>
    <xf numFmtId="0" fontId="37" fillId="0" borderId="0" xfId="0" applyFont="1" applyAlignment="1" applyProtection="1">
      <alignment horizontal="center" vertical="center"/>
    </xf>
    <xf numFmtId="0" fontId="98" fillId="0" borderId="0" xfId="0" applyFont="1" applyAlignment="1" applyProtection="1">
      <alignment horizontal="left" vertical="center" wrapText="1"/>
    </xf>
    <xf numFmtId="0" fontId="24" fillId="2" borderId="19" xfId="0" applyFont="1" applyFill="1" applyBorder="1" applyAlignment="1" applyProtection="1">
      <alignment horizontal="left" vertical="center"/>
    </xf>
    <xf numFmtId="0" fontId="24" fillId="0" borderId="20" xfId="0" applyFont="1" applyBorder="1" applyAlignment="1" applyProtection="1">
      <alignment horizontal="center" vertical="center"/>
    </xf>
    <xf numFmtId="0" fontId="0" fillId="0" borderId="20" xfId="0" applyBorder="1" applyAlignment="1" applyProtection="1">
      <alignment vertical="center"/>
    </xf>
    <xf numFmtId="166" fontId="24" fillId="0" borderId="20" xfId="0" applyNumberFormat="1" applyFont="1" applyBorder="1" applyAlignment="1" applyProtection="1">
      <alignment vertical="center"/>
    </xf>
    <xf numFmtId="166" fontId="24" fillId="0" borderId="21" xfId="0" applyNumberFormat="1" applyFont="1" applyBorder="1" applyAlignment="1" applyProtection="1">
      <alignment vertical="center"/>
    </xf>
    <xf numFmtId="2" fontId="95" fillId="8" borderId="55" xfId="0" applyNumberFormat="1" applyFont="1" applyFill="1" applyBorder="1" applyAlignment="1" applyProtection="1">
      <alignment horizontal="right" vertical="top" wrapText="1"/>
    </xf>
    <xf numFmtId="49" fontId="95" fillId="0" borderId="23" xfId="0" applyNumberFormat="1" applyFont="1" applyBorder="1" applyAlignment="1" applyProtection="1">
      <alignment horizontal="center" vertical="top" wrapText="1"/>
    </xf>
    <xf numFmtId="49" fontId="95" fillId="0" borderId="23" xfId="0" applyNumberFormat="1" applyFont="1" applyFill="1" applyBorder="1" applyAlignment="1" applyProtection="1">
      <alignment horizontal="center" vertical="top" wrapText="1"/>
    </xf>
    <xf numFmtId="2" fontId="95" fillId="0" borderId="23" xfId="0" applyNumberFormat="1" applyFont="1" applyBorder="1" applyAlignment="1" applyProtection="1">
      <alignment horizontal="center" vertical="top" wrapText="1"/>
    </xf>
    <xf numFmtId="49" fontId="95" fillId="0" borderId="67" xfId="0" applyNumberFormat="1" applyFont="1" applyBorder="1" applyAlignment="1" applyProtection="1">
      <alignment horizontal="left" vertical="top"/>
    </xf>
    <xf numFmtId="49" fontId="95" fillId="0" borderId="55" xfId="0" applyNumberFormat="1" applyFont="1" applyFill="1" applyBorder="1" applyAlignment="1" applyProtection="1">
      <alignment horizontal="left" vertical="top" wrapText="1"/>
    </xf>
    <xf numFmtId="49" fontId="95" fillId="0" borderId="55" xfId="0" applyNumberFormat="1" applyFont="1" applyBorder="1" applyAlignment="1" applyProtection="1">
      <alignment horizontal="center" vertical="top" wrapText="1"/>
    </xf>
    <xf numFmtId="2" fontId="95" fillId="0" borderId="55" xfId="0" applyNumberFormat="1" applyFont="1" applyBorder="1" applyAlignment="1" applyProtection="1">
      <alignment horizontal="right" vertical="top" wrapText="1"/>
    </xf>
    <xf numFmtId="2" fontId="95" fillId="0" borderId="70" xfId="0" applyNumberFormat="1" applyFont="1" applyBorder="1" applyAlignment="1" applyProtection="1">
      <alignment horizontal="right" vertical="top" wrapText="1"/>
    </xf>
    <xf numFmtId="49" fontId="96" fillId="0" borderId="71" xfId="0" applyNumberFormat="1" applyFont="1" applyBorder="1" applyAlignment="1" applyProtection="1">
      <alignment horizontal="left" vertical="top" wrapText="1"/>
    </xf>
    <xf numFmtId="49" fontId="96" fillId="0" borderId="71" xfId="0" applyNumberFormat="1" applyFont="1" applyFill="1" applyBorder="1" applyAlignment="1" applyProtection="1">
      <alignment horizontal="left" vertical="top" wrapText="1"/>
    </xf>
    <xf numFmtId="49" fontId="96" fillId="0" borderId="71" xfId="0" applyNumberFormat="1" applyFont="1" applyBorder="1" applyAlignment="1" applyProtection="1">
      <alignment horizontal="center" vertical="top" wrapText="1"/>
    </xf>
    <xf numFmtId="2" fontId="96" fillId="0" borderId="71" xfId="0" applyNumberFormat="1" applyFont="1" applyBorder="1" applyAlignment="1" applyProtection="1">
      <alignment horizontal="right" vertical="top" wrapText="1"/>
    </xf>
    <xf numFmtId="49" fontId="96" fillId="0" borderId="67" xfId="0" applyNumberFormat="1" applyFont="1" applyBorder="1" applyAlignment="1" applyProtection="1">
      <alignment horizontal="left" vertical="top" wrapText="1"/>
    </xf>
    <xf numFmtId="49" fontId="96" fillId="0" borderId="55" xfId="0" applyNumberFormat="1" applyFont="1" applyFill="1" applyBorder="1" applyAlignment="1" applyProtection="1">
      <alignment horizontal="left" vertical="top" wrapText="1"/>
    </xf>
    <xf numFmtId="49" fontId="96" fillId="0" borderId="55" xfId="0" applyNumberFormat="1" applyFont="1" applyBorder="1" applyAlignment="1" applyProtection="1">
      <alignment horizontal="center" vertical="top" wrapText="1"/>
    </xf>
    <xf numFmtId="2" fontId="96" fillId="0" borderId="55" xfId="0" applyNumberFormat="1" applyFont="1" applyBorder="1" applyAlignment="1" applyProtection="1">
      <alignment horizontal="right" vertical="top" wrapText="1"/>
    </xf>
    <xf numFmtId="2" fontId="96" fillId="0" borderId="70" xfId="0" applyNumberFormat="1" applyFont="1" applyBorder="1" applyAlignment="1" applyProtection="1">
      <alignment horizontal="right" vertical="top" wrapText="1"/>
    </xf>
    <xf numFmtId="49" fontId="95" fillId="0" borderId="72" xfId="0" applyNumberFormat="1" applyFont="1" applyBorder="1" applyAlignment="1" applyProtection="1">
      <alignment horizontal="left" vertical="top"/>
    </xf>
    <xf numFmtId="49" fontId="96" fillId="0" borderId="73" xfId="0" applyNumberFormat="1" applyFont="1" applyFill="1" applyBorder="1" applyAlignment="1" applyProtection="1">
      <alignment horizontal="left" vertical="top" wrapText="1"/>
    </xf>
    <xf numFmtId="49" fontId="96" fillId="0" borderId="73" xfId="0" applyNumberFormat="1" applyFont="1" applyBorder="1" applyAlignment="1" applyProtection="1">
      <alignment horizontal="center" vertical="top" wrapText="1"/>
    </xf>
    <xf numFmtId="2" fontId="96" fillId="0" borderId="73" xfId="0" applyNumberFormat="1" applyFont="1" applyBorder="1" applyAlignment="1" applyProtection="1">
      <alignment horizontal="right" vertical="top" wrapText="1"/>
    </xf>
    <xf numFmtId="2" fontId="95" fillId="0" borderId="74" xfId="0" applyNumberFormat="1" applyFont="1" applyBorder="1" applyAlignment="1" applyProtection="1">
      <alignment horizontal="right" vertical="top" wrapText="1"/>
    </xf>
    <xf numFmtId="49" fontId="96" fillId="0" borderId="0" xfId="0" applyNumberFormat="1" applyFont="1" applyAlignment="1" applyProtection="1">
      <alignment horizontal="left" vertical="top" wrapText="1"/>
    </xf>
    <xf numFmtId="49" fontId="96" fillId="0" borderId="0" xfId="0" applyNumberFormat="1" applyFont="1" applyFill="1" applyAlignment="1" applyProtection="1">
      <alignment horizontal="left" vertical="top" wrapText="1"/>
    </xf>
    <xf numFmtId="49" fontId="96" fillId="0" borderId="0" xfId="0" applyNumberFormat="1" applyFont="1" applyAlignment="1" applyProtection="1">
      <alignment horizontal="center" vertical="top" wrapText="1"/>
    </xf>
    <xf numFmtId="2" fontId="96" fillId="0" borderId="0" xfId="0" applyNumberFormat="1" applyFont="1" applyAlignment="1" applyProtection="1">
      <alignment horizontal="right" vertical="top" wrapText="1"/>
    </xf>
    <xf numFmtId="4" fontId="84" fillId="8" borderId="23" xfId="2" applyNumberFormat="1" applyFont="1" applyFill="1" applyBorder="1" applyAlignment="1" applyProtection="1">
      <alignment horizontal="right" vertical="center"/>
      <protection locked="0"/>
    </xf>
    <xf numFmtId="9" fontId="51" fillId="8" borderId="23" xfId="2" applyNumberFormat="1" applyFont="1" applyFill="1" applyBorder="1" applyAlignment="1" applyProtection="1">
      <alignment horizontal="right" vertical="top"/>
      <protection locked="0"/>
    </xf>
    <xf numFmtId="4" fontId="84" fillId="8" borderId="23" xfId="2" applyNumberFormat="1" applyFont="1" applyFill="1" applyBorder="1" applyAlignment="1" applyProtection="1">
      <alignment horizontal="right" vertical="top"/>
      <protection locked="0"/>
    </xf>
    <xf numFmtId="9" fontId="51" fillId="8" borderId="23" xfId="2" applyNumberFormat="1" applyFont="1" applyFill="1" applyBorder="1" applyAlignment="1" applyProtection="1">
      <alignment horizontal="right" vertical="center"/>
      <protection locked="0"/>
    </xf>
    <xf numFmtId="0" fontId="89" fillId="0" borderId="0" xfId="4" applyFont="1" applyAlignment="1" applyProtection="1">
      <alignment horizontal="center" vertical="center"/>
    </xf>
    <xf numFmtId="0" fontId="89" fillId="0" borderId="0" xfId="4" applyFont="1" applyProtection="1"/>
    <xf numFmtId="0" fontId="89" fillId="0" borderId="0" xfId="4" applyFont="1" applyAlignment="1" applyProtection="1">
      <alignment horizontal="right"/>
    </xf>
    <xf numFmtId="0" fontId="89" fillId="0" borderId="0" xfId="4" applyFont="1" applyAlignment="1" applyProtection="1">
      <alignment horizontal="center"/>
    </xf>
    <xf numFmtId="174" fontId="89" fillId="0" borderId="0" xfId="4" applyNumberFormat="1" applyFont="1" applyProtection="1"/>
    <xf numFmtId="174" fontId="94" fillId="0" borderId="0" xfId="4" applyNumberFormat="1" applyFont="1" applyProtection="1"/>
    <xf numFmtId="0" fontId="89" fillId="0" borderId="23" xfId="4" applyFont="1" applyBorder="1" applyProtection="1"/>
    <xf numFmtId="0" fontId="89" fillId="9" borderId="0" xfId="4" applyFont="1" applyFill="1" applyProtection="1"/>
    <xf numFmtId="0" fontId="51" fillId="0" borderId="23" xfId="0" applyFont="1" applyBorder="1" applyAlignment="1" applyProtection="1">
      <alignment wrapText="1"/>
    </xf>
    <xf numFmtId="0" fontId="51" fillId="0" borderId="23" xfId="0" applyFont="1" applyBorder="1" applyAlignment="1" applyProtection="1">
      <alignment horizontal="center" wrapText="1"/>
    </xf>
    <xf numFmtId="49" fontId="51" fillId="0" borderId="23" xfId="0" applyNumberFormat="1" applyFont="1" applyBorder="1" applyAlignment="1" applyProtection="1">
      <alignment horizontal="center" wrapText="1"/>
    </xf>
    <xf numFmtId="173" fontId="84" fillId="0" borderId="23" xfId="0" applyNumberFormat="1" applyFont="1" applyBorder="1" applyAlignment="1" applyProtection="1">
      <alignment wrapText="1"/>
    </xf>
    <xf numFmtId="0" fontId="89" fillId="0" borderId="23" xfId="4" applyFont="1" applyBorder="1" applyAlignment="1" applyProtection="1">
      <alignment horizontal="right"/>
    </xf>
    <xf numFmtId="0" fontId="89" fillId="0" borderId="23" xfId="4" applyFont="1" applyBorder="1" applyAlignment="1" applyProtection="1">
      <alignment horizontal="center"/>
    </xf>
    <xf numFmtId="173" fontId="89" fillId="0" borderId="23" xfId="4" applyNumberFormat="1" applyFont="1" applyBorder="1" applyProtection="1"/>
    <xf numFmtId="3" fontId="47" fillId="0" borderId="69" xfId="0" applyNumberFormat="1" applyFont="1" applyBorder="1" applyAlignment="1" applyProtection="1">
      <alignment horizontal="center" vertical="center" wrapText="1"/>
    </xf>
    <xf numFmtId="3" fontId="47" fillId="0" borderId="0" xfId="0" applyNumberFormat="1" applyFont="1" applyAlignment="1" applyProtection="1">
      <alignment horizontal="right" wrapText="1"/>
    </xf>
    <xf numFmtId="0" fontId="47" fillId="0" borderId="0" xfId="0" applyFont="1" applyAlignment="1" applyProtection="1">
      <alignment horizontal="right" wrapText="1"/>
    </xf>
    <xf numFmtId="169" fontId="85" fillId="0" borderId="0" xfId="0" applyNumberFormat="1" applyFont="1" applyAlignment="1" applyProtection="1">
      <alignment wrapText="1"/>
    </xf>
    <xf numFmtId="169" fontId="85" fillId="0" borderId="0" xfId="0" applyNumberFormat="1" applyFont="1" applyAlignment="1" applyProtection="1">
      <alignment horizontal="center" wrapText="1"/>
    </xf>
    <xf numFmtId="4" fontId="84" fillId="0" borderId="0" xfId="2" applyNumberFormat="1" applyFont="1" applyAlignment="1" applyProtection="1">
      <alignment horizontal="right" vertical="top"/>
    </xf>
    <xf numFmtId="37" fontId="84" fillId="0" borderId="23" xfId="7" applyNumberFormat="1" applyFont="1" applyBorder="1" applyAlignment="1" applyProtection="1">
      <alignment horizontal="center" vertical="center"/>
    </xf>
    <xf numFmtId="37" fontId="84" fillId="0" borderId="23" xfId="7" applyNumberFormat="1" applyFont="1" applyBorder="1" applyAlignment="1" applyProtection="1">
      <alignment horizontal="right"/>
    </xf>
    <xf numFmtId="169" fontId="89" fillId="0" borderId="23" xfId="0" applyNumberFormat="1" applyFont="1" applyBorder="1" applyAlignment="1" applyProtection="1">
      <alignment horizontal="left" vertical="center" wrapText="1"/>
    </xf>
    <xf numFmtId="169" fontId="91" fillId="0" borderId="23" xfId="0" applyNumberFormat="1" applyFont="1" applyBorder="1" applyAlignment="1" applyProtection="1">
      <alignment horizontal="center" wrapText="1"/>
    </xf>
    <xf numFmtId="172" fontId="84" fillId="0" borderId="23" xfId="7" applyNumberFormat="1" applyFont="1" applyBorder="1" applyAlignment="1" applyProtection="1">
      <alignment horizontal="right" vertical="center"/>
    </xf>
    <xf numFmtId="37" fontId="93" fillId="0" borderId="23" xfId="7" applyNumberFormat="1" applyFont="1" applyBorder="1" applyAlignment="1" applyProtection="1">
      <alignment horizontal="center"/>
    </xf>
    <xf numFmtId="169" fontId="89" fillId="0" borderId="23" xfId="0" applyNumberFormat="1" applyFont="1" applyBorder="1" applyAlignment="1" applyProtection="1">
      <alignment horizontal="left" vertical="center"/>
    </xf>
    <xf numFmtId="169" fontId="89" fillId="0" borderId="23" xfId="0" applyNumberFormat="1" applyFont="1" applyBorder="1" applyAlignment="1" applyProtection="1">
      <alignment horizontal="center" vertical="center" wrapText="1"/>
    </xf>
    <xf numFmtId="2" fontId="89" fillId="0" borderId="23" xfId="0" applyNumberFormat="1" applyFont="1" applyBorder="1" applyAlignment="1" applyProtection="1">
      <alignment horizontal="right" vertical="center" wrapText="1"/>
    </xf>
    <xf numFmtId="169" fontId="84" fillId="0" borderId="23" xfId="0" applyNumberFormat="1" applyFont="1" applyBorder="1" applyAlignment="1" applyProtection="1">
      <alignment horizontal="center" wrapText="1"/>
    </xf>
    <xf numFmtId="172" fontId="84" fillId="0" borderId="23" xfId="7" applyNumberFormat="1" applyFont="1" applyBorder="1" applyAlignment="1" applyProtection="1">
      <alignment horizontal="right"/>
    </xf>
    <xf numFmtId="37" fontId="84" fillId="0" borderId="0" xfId="7" applyNumberFormat="1" applyFont="1" applyAlignment="1" applyProtection="1">
      <alignment horizontal="center" vertical="center"/>
    </xf>
    <xf numFmtId="37" fontId="84" fillId="0" borderId="0" xfId="7" applyNumberFormat="1" applyFont="1" applyAlignment="1" applyProtection="1">
      <alignment horizontal="right"/>
    </xf>
    <xf numFmtId="169" fontId="89" fillId="0" borderId="0" xfId="0" applyNumberFormat="1" applyFont="1" applyAlignment="1" applyProtection="1">
      <alignment horizontal="left" vertical="center" wrapText="1"/>
    </xf>
    <xf numFmtId="169" fontId="91" fillId="0" borderId="0" xfId="0" applyNumberFormat="1" applyFont="1" applyAlignment="1" applyProtection="1">
      <alignment horizontal="center" wrapText="1"/>
    </xf>
    <xf numFmtId="4" fontId="84" fillId="9" borderId="0" xfId="2" applyNumberFormat="1" applyFont="1" applyFill="1" applyAlignment="1" applyProtection="1">
      <alignment horizontal="right" vertical="center"/>
    </xf>
    <xf numFmtId="37" fontId="93" fillId="0" borderId="0" xfId="7" applyNumberFormat="1" applyFont="1" applyAlignment="1" applyProtection="1">
      <alignment horizontal="center" vertical="center"/>
    </xf>
    <xf numFmtId="37" fontId="93" fillId="0" borderId="0" xfId="7" applyNumberFormat="1" applyFont="1" applyAlignment="1" applyProtection="1">
      <alignment horizontal="center"/>
    </xf>
    <xf numFmtId="0" fontId="93" fillId="0" borderId="0" xfId="7" applyFont="1" applyAlignment="1" applyProtection="1">
      <alignment horizontal="left" wrapText="1"/>
    </xf>
    <xf numFmtId="172" fontId="93" fillId="0" borderId="0" xfId="7" applyNumberFormat="1" applyFont="1" applyAlignment="1" applyProtection="1">
      <alignment horizontal="right"/>
    </xf>
    <xf numFmtId="39" fontId="93" fillId="0" borderId="0" xfId="7" applyNumberFormat="1" applyFont="1" applyAlignment="1" applyProtection="1">
      <alignment horizontal="right"/>
    </xf>
    <xf numFmtId="169" fontId="84" fillId="9" borderId="0" xfId="0" applyNumberFormat="1" applyFont="1" applyFill="1" applyAlignment="1" applyProtection="1">
      <alignment horizontal="center" wrapText="1"/>
    </xf>
    <xf numFmtId="4" fontId="84" fillId="9" borderId="0" xfId="2" applyNumberFormat="1" applyFont="1" applyFill="1" applyAlignment="1" applyProtection="1">
      <alignment horizontal="right" vertical="top"/>
    </xf>
    <xf numFmtId="0" fontId="84" fillId="0" borderId="23" xfId="7" applyFont="1" applyBorder="1" applyAlignment="1" applyProtection="1">
      <alignment horizontal="left" vertical="center"/>
    </xf>
    <xf numFmtId="0" fontId="84" fillId="0" borderId="0" xfId="7" applyFont="1" applyAlignment="1" applyProtection="1">
      <alignment horizontal="left" vertical="top"/>
    </xf>
    <xf numFmtId="0" fontId="89" fillId="0" borderId="23" xfId="4" applyFont="1" applyBorder="1" applyAlignment="1" applyProtection="1">
      <alignment vertical="center"/>
    </xf>
    <xf numFmtId="169" fontId="84" fillId="0" borderId="23" xfId="0" applyNumberFormat="1" applyFont="1" applyBorder="1" applyAlignment="1" applyProtection="1">
      <alignment vertical="center" wrapText="1"/>
    </xf>
    <xf numFmtId="0" fontId="84" fillId="0" borderId="23" xfId="0" applyFont="1" applyBorder="1" applyAlignment="1" applyProtection="1">
      <alignment wrapText="1"/>
    </xf>
    <xf numFmtId="169" fontId="85" fillId="0" borderId="23" xfId="0" applyNumberFormat="1" applyFont="1" applyBorder="1" applyAlignment="1" applyProtection="1">
      <alignment horizontal="center" wrapText="1"/>
    </xf>
    <xf numFmtId="0" fontId="89" fillId="0" borderId="23" xfId="0" applyFont="1" applyBorder="1" applyAlignment="1" applyProtection="1">
      <alignment horizontal="left" vertical="top" wrapText="1"/>
    </xf>
    <xf numFmtId="169" fontId="89" fillId="9" borderId="23" xfId="5" applyNumberFormat="1" applyFont="1" applyFill="1" applyBorder="1" applyAlignment="1" applyProtection="1">
      <alignment horizontal="left" vertical="center"/>
    </xf>
    <xf numFmtId="169" fontId="84" fillId="9" borderId="23" xfId="0" applyNumberFormat="1" applyFont="1" applyFill="1" applyBorder="1" applyAlignment="1" applyProtection="1">
      <alignment horizontal="center" wrapText="1"/>
    </xf>
    <xf numFmtId="169" fontId="0" fillId="9" borderId="23" xfId="0" applyNumberFormat="1" applyFill="1" applyBorder="1" applyAlignment="1" applyProtection="1">
      <alignment horizontal="center" wrapText="1"/>
    </xf>
    <xf numFmtId="169" fontId="89" fillId="9" borderId="23" xfId="6" applyNumberFormat="1" applyFill="1" applyBorder="1" applyAlignment="1" applyProtection="1">
      <alignment horizontal="left" vertical="center"/>
    </xf>
    <xf numFmtId="169" fontId="91" fillId="0" borderId="23" xfId="6" applyNumberFormat="1" applyFont="1" applyBorder="1" applyAlignment="1" applyProtection="1">
      <alignment horizontal="center" vertical="center" wrapText="1"/>
    </xf>
    <xf numFmtId="0" fontId="89" fillId="0" borderId="23" xfId="4" applyFont="1" applyBorder="1" applyAlignment="1" applyProtection="1">
      <alignment wrapText="1"/>
    </xf>
    <xf numFmtId="169" fontId="89" fillId="0" borderId="23" xfId="0" applyNumberFormat="1" applyFont="1" applyBorder="1" applyAlignment="1" applyProtection="1">
      <alignment horizontal="left" vertical="top" wrapText="1"/>
    </xf>
    <xf numFmtId="169" fontId="89" fillId="0" borderId="25" xfId="0" applyNumberFormat="1" applyFont="1" applyBorder="1" applyAlignment="1" applyProtection="1">
      <alignment horizontal="left" vertical="center" wrapText="1"/>
    </xf>
    <xf numFmtId="0" fontId="89" fillId="0" borderId="68" xfId="0" applyFont="1" applyBorder="1" applyAlignment="1" applyProtection="1">
      <alignment vertical="top" wrapText="1"/>
    </xf>
    <xf numFmtId="0" fontId="57" fillId="0" borderId="55" xfId="0" applyFont="1" applyBorder="1" applyProtection="1"/>
    <xf numFmtId="0" fontId="57" fillId="0" borderId="55" xfId="2" applyFont="1" applyBorder="1" applyAlignment="1" applyProtection="1">
      <alignment horizontal="right"/>
    </xf>
    <xf numFmtId="16" fontId="84" fillId="0" borderId="23" xfId="0" applyNumberFormat="1" applyFont="1" applyBorder="1" applyAlignment="1" applyProtection="1">
      <alignment horizontal="center" wrapText="1"/>
    </xf>
    <xf numFmtId="0" fontId="0" fillId="0" borderId="23" xfId="0" applyBorder="1" applyProtection="1"/>
    <xf numFmtId="0" fontId="84" fillId="13" borderId="59" xfId="0" applyFont="1" applyFill="1" applyBorder="1" applyAlignment="1" applyProtection="1">
      <alignment horizontal="center" wrapText="1"/>
    </xf>
    <xf numFmtId="0" fontId="84" fillId="13" borderId="59" xfId="0" applyFont="1" applyFill="1" applyBorder="1" applyAlignment="1" applyProtection="1">
      <alignment horizontal="center" vertical="center" wrapText="1"/>
    </xf>
    <xf numFmtId="0" fontId="84" fillId="13" borderId="64" xfId="0" applyFont="1" applyFill="1" applyBorder="1" applyAlignment="1" applyProtection="1">
      <alignment horizontal="center" wrapText="1"/>
    </xf>
    <xf numFmtId="0" fontId="84" fillId="13" borderId="64" xfId="0" applyFont="1" applyFill="1" applyBorder="1" applyAlignment="1" applyProtection="1">
      <alignment horizontal="center" vertical="center" wrapText="1"/>
    </xf>
    <xf numFmtId="0" fontId="13" fillId="0" borderId="0" xfId="0" applyFont="1" applyAlignment="1" applyProtection="1">
      <alignment horizontal="left" vertical="center"/>
      <protection locked="0"/>
    </xf>
    <xf numFmtId="0" fontId="15" fillId="0" borderId="0" xfId="0" applyFont="1" applyAlignment="1" applyProtection="1">
      <alignment horizontal="left" vertical="center"/>
      <protection locked="0"/>
    </xf>
    <xf numFmtId="0" fontId="16" fillId="0" borderId="0" xfId="0" applyFont="1" applyAlignment="1" applyProtection="1">
      <alignment horizontal="left" vertical="center"/>
      <protection locked="0"/>
    </xf>
    <xf numFmtId="0" fontId="1" fillId="0" borderId="3" xfId="0" applyFont="1" applyBorder="1" applyAlignment="1" applyProtection="1">
      <alignment vertical="center"/>
      <protection locked="0"/>
    </xf>
    <xf numFmtId="0" fontId="1" fillId="0" borderId="0" xfId="0" applyFont="1" applyAlignment="1" applyProtection="1">
      <alignment vertical="center"/>
      <protection locked="0"/>
    </xf>
    <xf numFmtId="0" fontId="0" fillId="3" borderId="0" xfId="0" applyFill="1" applyAlignment="1" applyProtection="1">
      <alignment vertical="center"/>
      <protection locked="0"/>
    </xf>
    <xf numFmtId="0" fontId="2" fillId="0" borderId="0" xfId="0" applyFont="1" applyAlignment="1" applyProtection="1">
      <alignment vertical="center"/>
      <protection locked="0"/>
    </xf>
    <xf numFmtId="0" fontId="2" fillId="0" borderId="3" xfId="0" applyFont="1" applyBorder="1" applyAlignment="1" applyProtection="1">
      <alignment vertical="center"/>
      <protection locked="0"/>
    </xf>
    <xf numFmtId="0" fontId="3" fillId="0" borderId="0" xfId="0" applyFont="1" applyAlignment="1" applyProtection="1">
      <alignment vertical="center"/>
      <protection locked="0"/>
    </xf>
    <xf numFmtId="0" fontId="3" fillId="0" borderId="3" xfId="0" applyFont="1" applyBorder="1" applyAlignment="1" applyProtection="1">
      <alignment vertical="center"/>
      <protection locked="0"/>
    </xf>
    <xf numFmtId="0" fontId="0" fillId="0" borderId="13" xfId="0" applyBorder="1" applyAlignment="1" applyProtection="1">
      <alignment vertical="center"/>
      <protection locked="0"/>
    </xf>
    <xf numFmtId="0" fontId="0" fillId="0" borderId="15" xfId="0" applyBorder="1" applyAlignment="1" applyProtection="1">
      <alignment vertical="center"/>
      <protection locked="0"/>
    </xf>
    <xf numFmtId="0" fontId="23" fillId="4" borderId="0" xfId="0" applyFont="1" applyFill="1" applyAlignment="1" applyProtection="1">
      <alignment horizontal="center" vertical="center"/>
      <protection locked="0"/>
    </xf>
    <xf numFmtId="0" fontId="4" fillId="0" borderId="0" xfId="0" applyFont="1" applyAlignment="1" applyProtection="1">
      <alignment vertical="center"/>
      <protection locked="0"/>
    </xf>
    <xf numFmtId="0" fontId="4" fillId="0" borderId="3" xfId="0" applyFont="1" applyBorder="1" applyAlignment="1" applyProtection="1">
      <alignment vertical="center"/>
      <protection locked="0"/>
    </xf>
    <xf numFmtId="0" fontId="4" fillId="0" borderId="0" xfId="0" applyFont="1" applyAlignment="1" applyProtection="1">
      <alignment horizontal="center" vertical="center"/>
      <protection locked="0"/>
    </xf>
    <xf numFmtId="4" fontId="21" fillId="0" borderId="14" xfId="0" applyNumberFormat="1" applyFont="1" applyBorder="1" applyAlignment="1" applyProtection="1">
      <alignment vertical="center"/>
      <protection locked="0"/>
    </xf>
    <xf numFmtId="4" fontId="21" fillId="0" borderId="0" xfId="0" applyNumberFormat="1" applyFont="1" applyAlignment="1" applyProtection="1">
      <alignment vertical="center"/>
      <protection locked="0"/>
    </xf>
    <xf numFmtId="166" fontId="21" fillId="0" borderId="0" xfId="0" applyNumberFormat="1" applyFont="1" applyAlignment="1" applyProtection="1">
      <alignment vertical="center"/>
      <protection locked="0"/>
    </xf>
    <xf numFmtId="4" fontId="21" fillId="0" borderId="15" xfId="0" applyNumberFormat="1" applyFont="1" applyBorder="1" applyAlignment="1" applyProtection="1">
      <alignment vertical="center"/>
      <protection locked="0"/>
    </xf>
    <xf numFmtId="0" fontId="4" fillId="0" borderId="0" xfId="0" applyFont="1" applyAlignment="1" applyProtection="1">
      <alignment horizontal="left" vertical="center"/>
      <protection locked="0"/>
    </xf>
    <xf numFmtId="0" fontId="26" fillId="0" borderId="0" xfId="0" applyFont="1" applyAlignment="1" applyProtection="1">
      <alignment horizontal="left" vertical="center"/>
      <protection locked="0"/>
    </xf>
    <xf numFmtId="0" fontId="5" fillId="0" borderId="3" xfId="0" applyFont="1" applyBorder="1" applyAlignment="1" applyProtection="1">
      <alignment vertical="center"/>
      <protection locked="0"/>
    </xf>
    <xf numFmtId="0" fontId="3" fillId="0" borderId="0" xfId="0" applyFont="1" applyAlignment="1" applyProtection="1">
      <alignment horizontal="center" vertical="center"/>
      <protection locked="0"/>
    </xf>
    <xf numFmtId="4" fontId="30" fillId="0" borderId="14" xfId="0" applyNumberFormat="1" applyFont="1" applyBorder="1" applyAlignment="1" applyProtection="1">
      <alignment vertical="center"/>
      <protection locked="0"/>
    </xf>
    <xf numFmtId="4" fontId="30" fillId="0" borderId="0" xfId="0" applyNumberFormat="1" applyFont="1" applyAlignment="1" applyProtection="1">
      <alignment vertical="center"/>
      <protection locked="0"/>
    </xf>
    <xf numFmtId="166" fontId="30" fillId="0" borderId="0" xfId="0" applyNumberFormat="1" applyFont="1" applyAlignment="1" applyProtection="1">
      <alignment vertical="center"/>
      <protection locked="0"/>
    </xf>
    <xf numFmtId="4" fontId="30" fillId="0" borderId="15" xfId="0" applyNumberFormat="1" applyFont="1" applyBorder="1" applyAlignment="1" applyProtection="1">
      <alignment vertical="center"/>
      <protection locked="0"/>
    </xf>
    <xf numFmtId="0" fontId="5" fillId="0" borderId="0" xfId="0" applyFont="1" applyAlignment="1" applyProtection="1">
      <alignment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4" fontId="1" fillId="0" borderId="14" xfId="0" applyNumberFormat="1" applyFont="1" applyBorder="1" applyAlignment="1" applyProtection="1">
      <alignment vertical="center"/>
      <protection locked="0"/>
    </xf>
    <xf numFmtId="166" fontId="1" fillId="0" borderId="0" xfId="0" applyNumberFormat="1" applyFont="1" applyAlignment="1" applyProtection="1">
      <alignment vertical="center"/>
      <protection locked="0"/>
    </xf>
    <xf numFmtId="4" fontId="1" fillId="0" borderId="15" xfId="0" applyNumberFormat="1" applyFont="1" applyBorder="1" applyAlignment="1" applyProtection="1">
      <alignment vertical="center"/>
      <protection locked="0"/>
    </xf>
    <xf numFmtId="4" fontId="30" fillId="0" borderId="19" xfId="0" applyNumberFormat="1" applyFont="1" applyBorder="1" applyAlignment="1" applyProtection="1">
      <alignment vertical="center"/>
      <protection locked="0"/>
    </xf>
    <xf numFmtId="4" fontId="30" fillId="0" borderId="20" xfId="0" applyNumberFormat="1" applyFont="1" applyBorder="1" applyAlignment="1" applyProtection="1">
      <alignment vertical="center"/>
      <protection locked="0"/>
    </xf>
    <xf numFmtId="166" fontId="30" fillId="0" borderId="20" xfId="0" applyNumberFormat="1" applyFont="1" applyBorder="1" applyAlignment="1" applyProtection="1">
      <alignment vertical="center"/>
      <protection locked="0"/>
    </xf>
    <xf numFmtId="4" fontId="30" fillId="0" borderId="21" xfId="0" applyNumberFormat="1" applyFont="1" applyBorder="1" applyAlignment="1" applyProtection="1">
      <alignment vertical="center"/>
      <protection locked="0"/>
    </xf>
    <xf numFmtId="0" fontId="0" fillId="0" borderId="4" xfId="0" applyBorder="1" applyProtection="1"/>
    <xf numFmtId="0" fontId="18" fillId="0" borderId="5" xfId="0" applyFont="1" applyBorder="1" applyAlignment="1" applyProtection="1">
      <alignment horizontal="left" vertical="center"/>
    </xf>
    <xf numFmtId="0" fontId="1" fillId="0" borderId="0" xfId="0" applyFont="1" applyAlignment="1" applyProtection="1">
      <alignment vertical="center"/>
    </xf>
    <xf numFmtId="0" fontId="1" fillId="0" borderId="3" xfId="0" applyFont="1" applyBorder="1" applyAlignment="1" applyProtection="1">
      <alignment vertical="center"/>
    </xf>
    <xf numFmtId="0" fontId="0" fillId="3" borderId="0" xfId="0"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ill="1" applyBorder="1" applyAlignment="1" applyProtection="1">
      <alignment vertical="center"/>
    </xf>
    <xf numFmtId="0" fontId="4" fillId="3" borderId="7" xfId="0" applyFont="1" applyFill="1" applyBorder="1" applyAlignment="1" applyProtection="1">
      <alignment horizontal="center" vertical="center"/>
    </xf>
    <xf numFmtId="0" fontId="2" fillId="0" borderId="0" xfId="0" applyFont="1" applyAlignment="1" applyProtection="1">
      <alignment vertical="center"/>
    </xf>
    <xf numFmtId="0" fontId="2" fillId="0" borderId="3" xfId="0" applyFont="1" applyBorder="1" applyAlignment="1" applyProtection="1">
      <alignment vertical="center"/>
    </xf>
    <xf numFmtId="0" fontId="3" fillId="0" borderId="0" xfId="0" applyFont="1" applyAlignment="1" applyProtection="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18" fillId="0" borderId="0" xfId="0" applyFont="1" applyAlignment="1" applyProtection="1">
      <alignment vertical="center"/>
    </xf>
    <xf numFmtId="0" fontId="4" fillId="0" borderId="0" xfId="0" applyFont="1" applyAlignment="1" applyProtection="1">
      <alignment vertical="center"/>
    </xf>
    <xf numFmtId="0" fontId="4" fillId="0" borderId="3" xfId="0" applyFont="1" applyBorder="1" applyAlignment="1" applyProtection="1">
      <alignment vertical="center"/>
    </xf>
    <xf numFmtId="0" fontId="25" fillId="0" borderId="0" xfId="0" applyFont="1" applyAlignment="1" applyProtection="1">
      <alignment vertical="center"/>
    </xf>
    <xf numFmtId="0" fontId="27" fillId="0" borderId="0" xfId="1" applyFont="1" applyAlignment="1" applyProtection="1">
      <alignment horizontal="center" vertical="center"/>
    </xf>
    <xf numFmtId="0" fontId="5" fillId="0" borderId="3" xfId="0" applyFont="1" applyBorder="1" applyAlignment="1" applyProtection="1">
      <alignment vertical="center"/>
    </xf>
    <xf numFmtId="0" fontId="28" fillId="0" borderId="0" xfId="0" applyFont="1" applyAlignment="1" applyProtection="1">
      <alignment vertical="center"/>
    </xf>
    <xf numFmtId="0" fontId="29" fillId="0" borderId="0" xfId="0" applyFont="1" applyAlignment="1" applyProtection="1">
      <alignment vertical="center"/>
    </xf>
    <xf numFmtId="0" fontId="5" fillId="0" borderId="0" xfId="0" applyFont="1" applyAlignment="1" applyProtection="1">
      <alignment vertical="center"/>
    </xf>
    <xf numFmtId="49" fontId="2" fillId="0" borderId="0" xfId="0" applyNumberFormat="1" applyFont="1" applyAlignment="1" applyProtection="1">
      <alignment horizontal="left" vertical="center"/>
    </xf>
    <xf numFmtId="0" fontId="13" fillId="0" borderId="0" xfId="0" applyFont="1" applyAlignment="1" applyProtection="1">
      <alignment horizontal="left" vertical="center"/>
    </xf>
    <xf numFmtId="0" fontId="1" fillId="0" borderId="0" xfId="0" applyFont="1" applyAlignment="1" applyProtection="1">
      <alignment horizontal="left" vertical="top"/>
    </xf>
    <xf numFmtId="0" fontId="0" fillId="0" borderId="0" xfId="0" applyAlignment="1" applyProtection="1"/>
    <xf numFmtId="0" fontId="59" fillId="0" borderId="0" xfId="0" applyFont="1" applyAlignment="1" applyProtection="1">
      <alignment horizontal="left" vertical="top"/>
    </xf>
    <xf numFmtId="0" fontId="28" fillId="0" borderId="0" xfId="0" applyFont="1" applyAlignment="1" applyProtection="1">
      <alignment horizontal="left" vertical="center" wrapText="1"/>
    </xf>
    <xf numFmtId="4" fontId="29" fillId="0" borderId="0" xfId="0" applyNumberFormat="1" applyFont="1" applyAlignment="1" applyProtection="1">
      <alignment vertical="center"/>
    </xf>
    <xf numFmtId="0" fontId="29" fillId="0" borderId="0" xfId="0" applyFont="1" applyAlignment="1" applyProtection="1">
      <alignment vertical="center"/>
    </xf>
    <xf numFmtId="0" fontId="31" fillId="0" borderId="0" xfId="0" applyFont="1" applyAlignment="1" applyProtection="1">
      <alignment horizontal="left" vertical="center" wrapText="1"/>
    </xf>
    <xf numFmtId="4" fontId="7" fillId="0" borderId="0" xfId="0" applyNumberFormat="1" applyFont="1" applyAlignment="1" applyProtection="1">
      <alignment vertical="center"/>
    </xf>
    <xf numFmtId="0" fontId="7" fillId="0" borderId="0" xfId="0" applyFont="1" applyAlignment="1" applyProtection="1">
      <alignment vertical="center"/>
    </xf>
    <xf numFmtId="0" fontId="17" fillId="0" borderId="0" xfId="0" applyFont="1" applyAlignment="1" applyProtection="1">
      <alignment horizontal="left" vertical="top" wrapText="1"/>
      <protection locked="0"/>
    </xf>
    <xf numFmtId="0" fontId="17" fillId="0" borderId="0" xfId="0" applyFont="1" applyAlignment="1" applyProtection="1">
      <alignment horizontal="left" vertical="center"/>
      <protection locked="0"/>
    </xf>
    <xf numFmtId="0" fontId="19" fillId="0" borderId="0" xfId="0" applyFont="1" applyAlignment="1" applyProtection="1">
      <alignment horizontal="left" vertical="center"/>
      <protection locked="0"/>
    </xf>
    <xf numFmtId="0" fontId="51" fillId="0" borderId="0" xfId="0" applyFont="1" applyAlignment="1" applyProtection="1">
      <alignment horizontal="left" vertical="center" wrapText="1"/>
    </xf>
    <xf numFmtId="0" fontId="2" fillId="0" borderId="0" xfId="0" applyFont="1" applyAlignment="1" applyProtection="1">
      <alignment horizontal="left" vertical="center" wrapText="1"/>
    </xf>
    <xf numFmtId="4" fontId="18" fillId="0" borderId="5" xfId="0" applyNumberFormat="1" applyFont="1" applyBorder="1" applyAlignment="1" applyProtection="1">
      <alignment vertical="center"/>
    </xf>
    <xf numFmtId="0" fontId="0" fillId="0" borderId="5" xfId="0" applyBorder="1" applyAlignment="1" applyProtection="1">
      <alignment vertical="center"/>
    </xf>
    <xf numFmtId="0" fontId="1" fillId="0" borderId="0" xfId="0" applyFont="1" applyAlignment="1" applyProtection="1">
      <alignment horizontal="right" vertical="center"/>
    </xf>
    <xf numFmtId="4" fontId="19" fillId="0" borderId="0" xfId="0" applyNumberFormat="1" applyFont="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4" fillId="3" borderId="7" xfId="0" applyNumberFormat="1" applyFont="1" applyFill="1" applyBorder="1" applyAlignment="1" applyProtection="1">
      <alignment vertical="center"/>
    </xf>
    <xf numFmtId="0" fontId="0" fillId="3" borderId="7" xfId="0" applyFill="1" applyBorder="1" applyAlignment="1" applyProtection="1">
      <alignment vertical="center"/>
    </xf>
    <xf numFmtId="0" fontId="0" fillId="3" borderId="8" xfId="0" applyFill="1" applyBorder="1" applyAlignment="1" applyProtection="1">
      <alignment vertical="center"/>
    </xf>
    <xf numFmtId="0" fontId="4" fillId="3" borderId="7" xfId="0" applyFont="1" applyFill="1" applyBorder="1" applyAlignment="1" applyProtection="1">
      <alignment horizontal="left" vertical="center"/>
    </xf>
    <xf numFmtId="0" fontId="0" fillId="0" borderId="0" xfId="0" applyProtection="1">
      <protection locked="0"/>
    </xf>
    <xf numFmtId="0" fontId="21" fillId="0" borderId="11" xfId="0" applyFont="1" applyBorder="1" applyAlignment="1" applyProtection="1">
      <alignment horizontal="center" vertical="center"/>
      <protection locked="0"/>
    </xf>
    <xf numFmtId="0" fontId="21" fillId="0" borderId="12" xfId="0" applyFont="1" applyBorder="1" applyAlignment="1" applyProtection="1">
      <alignment horizontal="left" vertical="center"/>
      <protection locked="0"/>
    </xf>
    <xf numFmtId="0" fontId="22" fillId="0" borderId="14" xfId="0" applyFont="1" applyBorder="1" applyAlignment="1" applyProtection="1">
      <alignment horizontal="left" vertical="center"/>
      <protection locked="0"/>
    </xf>
    <xf numFmtId="0" fontId="22" fillId="0" borderId="0" xfId="0" applyFont="1" applyAlignment="1" applyProtection="1">
      <alignment horizontal="left" vertical="center"/>
      <protection locked="0"/>
    </xf>
    <xf numFmtId="0" fontId="2" fillId="0" borderId="0" xfId="0" applyFont="1" applyAlignment="1" applyProtection="1">
      <alignment vertical="center" wrapText="1"/>
    </xf>
    <xf numFmtId="0" fontId="2" fillId="0" borderId="0" xfId="0" applyFont="1" applyAlignment="1" applyProtection="1">
      <alignment vertical="center"/>
    </xf>
    <xf numFmtId="0" fontId="23" fillId="4" borderId="7" xfId="0" applyFont="1" applyFill="1" applyBorder="1" applyAlignment="1" applyProtection="1">
      <alignment horizontal="center" vertical="center"/>
    </xf>
    <xf numFmtId="0" fontId="23" fillId="4" borderId="7" xfId="0" applyFont="1" applyFill="1" applyBorder="1" applyAlignment="1" applyProtection="1">
      <alignment horizontal="left" vertical="center"/>
    </xf>
    <xf numFmtId="0" fontId="23" fillId="4" borderId="6"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23" fillId="4" borderId="7" xfId="0" applyFont="1" applyFill="1" applyBorder="1" applyAlignment="1" applyProtection="1">
      <alignment horizontal="right" vertical="center"/>
    </xf>
    <xf numFmtId="4" fontId="29" fillId="0" borderId="0" xfId="0" applyNumberFormat="1" applyFont="1" applyAlignment="1" applyProtection="1">
      <alignment horizontal="right" vertical="center"/>
    </xf>
    <xf numFmtId="4" fontId="25" fillId="0" borderId="0" xfId="0" applyNumberFormat="1" applyFont="1" applyAlignment="1" applyProtection="1">
      <alignment horizontal="right" vertical="center"/>
    </xf>
    <xf numFmtId="0" fontId="59" fillId="0" borderId="0" xfId="0" applyFont="1" applyAlignment="1" applyProtection="1">
      <alignment horizontal="left" vertical="top"/>
    </xf>
    <xf numFmtId="0" fontId="0" fillId="0" borderId="0" xfId="0" applyAlignment="1" applyProtection="1"/>
    <xf numFmtId="0" fontId="56" fillId="0" borderId="0" xfId="0" applyFont="1" applyAlignment="1" applyProtection="1">
      <alignment horizontal="left" vertical="center"/>
    </xf>
    <xf numFmtId="0" fontId="51" fillId="0" borderId="0" xfId="0" applyFont="1" applyAlignment="1" applyProtection="1">
      <alignment horizontal="left" vertical="center"/>
    </xf>
    <xf numFmtId="49" fontId="51" fillId="8" borderId="0" xfId="0" applyNumberFormat="1" applyFont="1" applyFill="1" applyAlignment="1" applyProtection="1">
      <alignment horizontal="left" vertical="center"/>
      <protection locked="0"/>
    </xf>
    <xf numFmtId="0" fontId="0" fillId="8" borderId="0" xfId="0" applyFill="1" applyAlignment="1" applyProtection="1">
      <alignment horizontal="left" vertical="center"/>
      <protection locked="0"/>
    </xf>
    <xf numFmtId="0" fontId="0" fillId="0" borderId="0" xfId="0" applyAlignment="1" applyProtection="1">
      <alignment horizontal="left" vertical="center"/>
      <protection locked="0"/>
    </xf>
    <xf numFmtId="0" fontId="3" fillId="0" borderId="0" xfId="0" applyFont="1" applyAlignment="1" applyProtection="1">
      <alignment horizontal="left" vertical="center" wrapText="1"/>
    </xf>
    <xf numFmtId="0" fontId="3" fillId="0" borderId="0" xfId="0" applyFont="1" applyAlignment="1" applyProtection="1">
      <alignment vertical="center"/>
    </xf>
    <xf numFmtId="165" fontId="2" fillId="0" borderId="0" xfId="0" applyNumberFormat="1" applyFont="1" applyAlignment="1" applyProtection="1">
      <alignment horizontal="left" vertical="center"/>
    </xf>
    <xf numFmtId="4" fontId="25" fillId="0" borderId="0" xfId="0" applyNumberFormat="1" applyFont="1" applyAlignment="1" applyProtection="1">
      <alignment vertical="center"/>
    </xf>
    <xf numFmtId="0" fontId="3" fillId="0" borderId="0" xfId="0" applyFont="1" applyAlignment="1">
      <alignment horizontal="left" vertical="center" wrapText="1"/>
    </xf>
    <xf numFmtId="0" fontId="0" fillId="0" borderId="0" xfId="0"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0" fillId="0" borderId="0" xfId="0"/>
    <xf numFmtId="0" fontId="2" fillId="2" borderId="0" xfId="0" applyFont="1" applyFill="1" applyAlignment="1" applyProtection="1">
      <alignment horizontal="left" vertical="center"/>
      <protection locked="0"/>
    </xf>
    <xf numFmtId="0" fontId="2" fillId="0" borderId="0" xfId="0" applyFont="1" applyAlignment="1">
      <alignment horizontal="left" vertical="center"/>
    </xf>
    <xf numFmtId="0" fontId="2" fillId="0" borderId="0" xfId="0" applyFont="1" applyAlignment="1">
      <alignment horizontal="left" vertical="center" wrapText="1"/>
    </xf>
    <xf numFmtId="0" fontId="42" fillId="5" borderId="0" xfId="0" applyFont="1" applyFill="1" applyAlignment="1">
      <alignment horizontal="left" vertical="top" wrapText="1"/>
    </xf>
    <xf numFmtId="0" fontId="40" fillId="0" borderId="0" xfId="0" applyFont="1" applyAlignment="1">
      <alignment horizontal="center"/>
    </xf>
    <xf numFmtId="0" fontId="41" fillId="0" borderId="23" xfId="0" applyFont="1" applyBorder="1" applyAlignment="1">
      <alignment horizontal="left" vertical="center"/>
    </xf>
    <xf numFmtId="49" fontId="41" fillId="0" borderId="23" xfId="0" applyNumberFormat="1" applyFont="1" applyBorder="1" applyAlignment="1">
      <alignment horizontal="left" vertical="center"/>
    </xf>
    <xf numFmtId="0" fontId="41" fillId="5" borderId="24" xfId="0" applyFont="1" applyFill="1" applyBorder="1" applyAlignment="1">
      <alignment horizontal="left" vertical="center"/>
    </xf>
    <xf numFmtId="0" fontId="41" fillId="5" borderId="25" xfId="0" applyFont="1" applyFill="1" applyBorder="1" applyAlignment="1">
      <alignment horizontal="left" vertical="center"/>
    </xf>
    <xf numFmtId="0" fontId="41" fillId="5" borderId="26" xfId="0" applyFont="1" applyFill="1" applyBorder="1" applyAlignment="1">
      <alignment horizontal="left" vertical="center"/>
    </xf>
    <xf numFmtId="0" fontId="43" fillId="5" borderId="24" xfId="0" applyFont="1" applyFill="1" applyBorder="1" applyAlignment="1">
      <alignment horizontal="left"/>
    </xf>
    <xf numFmtId="0" fontId="43" fillId="5" borderId="25" xfId="0" applyFont="1" applyFill="1" applyBorder="1" applyAlignment="1">
      <alignment horizontal="left"/>
    </xf>
    <xf numFmtId="0" fontId="43" fillId="5" borderId="26" xfId="0" applyFont="1" applyFill="1" applyBorder="1" applyAlignment="1">
      <alignment horizontal="left"/>
    </xf>
    <xf numFmtId="0" fontId="42" fillId="0" borderId="0" xfId="0" applyFont="1" applyAlignment="1">
      <alignment vertical="top"/>
    </xf>
    <xf numFmtId="0" fontId="42" fillId="0" borderId="0" xfId="0" applyFont="1" applyAlignment="1">
      <alignment horizontal="left" vertical="top" wrapText="1"/>
    </xf>
    <xf numFmtId="0" fontId="0" fillId="0" borderId="0" xfId="0" applyAlignment="1" applyProtection="1">
      <alignment vertical="center"/>
    </xf>
    <xf numFmtId="0" fontId="0" fillId="0" borderId="0" xfId="0" applyProtection="1"/>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59" fillId="0" borderId="0" xfId="0" applyFont="1" applyAlignment="1" applyProtection="1">
      <alignment horizontal="left" vertical="center" wrapText="1"/>
    </xf>
    <xf numFmtId="0" fontId="2" fillId="0" borderId="0" xfId="0" applyFont="1" applyAlignment="1" applyProtection="1">
      <alignment horizontal="left" vertical="center"/>
      <protection locked="0"/>
    </xf>
    <xf numFmtId="0" fontId="67" fillId="0" borderId="23" xfId="0" applyFont="1" applyBorder="1" applyAlignment="1">
      <alignment horizontal="center" vertical="center" wrapText="1"/>
    </xf>
    <xf numFmtId="3" fontId="67" fillId="15" borderId="23" xfId="0" applyNumberFormat="1" applyFont="1" applyFill="1" applyBorder="1" applyAlignment="1" applyProtection="1">
      <alignment horizontal="center" vertical="center" wrapText="1"/>
      <protection locked="0"/>
    </xf>
    <xf numFmtId="3" fontId="67" fillId="15" borderId="51" xfId="0" applyNumberFormat="1" applyFont="1" applyFill="1" applyBorder="1" applyAlignment="1" applyProtection="1">
      <alignment horizontal="center" vertical="center" wrapText="1"/>
      <protection locked="0"/>
    </xf>
    <xf numFmtId="0" fontId="77" fillId="0" borderId="53" xfId="0" applyFont="1" applyBorder="1" applyAlignment="1">
      <alignment horizontal="center" vertical="center" wrapText="1"/>
    </xf>
    <xf numFmtId="3" fontId="77" fillId="0" borderId="53" xfId="0" applyNumberFormat="1" applyFont="1" applyBorder="1" applyAlignment="1">
      <alignment horizontal="center" vertical="center" wrapText="1"/>
    </xf>
    <xf numFmtId="3" fontId="77" fillId="0" borderId="54" xfId="0" applyNumberFormat="1" applyFont="1" applyBorder="1" applyAlignment="1">
      <alignment horizontal="center" vertical="center" wrapText="1"/>
    </xf>
    <xf numFmtId="0" fontId="78" fillId="0" borderId="0" xfId="0" applyFont="1" applyAlignment="1">
      <alignment horizontal="left" wrapText="1"/>
    </xf>
    <xf numFmtId="0" fontId="55" fillId="0" borderId="0" xfId="0" applyFont="1" applyAlignment="1">
      <alignment horizontal="left" vertical="center"/>
    </xf>
    <xf numFmtId="3" fontId="59" fillId="0" borderId="42" xfId="0" applyNumberFormat="1" applyFont="1" applyBorder="1" applyAlignment="1">
      <alignment horizontal="center" vertical="center" wrapText="1"/>
    </xf>
    <xf numFmtId="3" fontId="59" fillId="0" borderId="46" xfId="0" applyNumberFormat="1" applyFont="1" applyBorder="1" applyAlignment="1">
      <alignment horizontal="center" vertical="center" wrapText="1"/>
    </xf>
    <xf numFmtId="0" fontId="72" fillId="0" borderId="47" xfId="0" applyFont="1" applyBorder="1" applyAlignment="1">
      <alignment horizontal="center" vertical="center" wrapText="1"/>
    </xf>
    <xf numFmtId="0" fontId="72" fillId="0" borderId="48" xfId="0" applyFont="1" applyBorder="1" applyAlignment="1">
      <alignment horizontal="center" vertical="center" wrapText="1"/>
    </xf>
    <xf numFmtId="0" fontId="72" fillId="0" borderId="50" xfId="0" applyFont="1" applyBorder="1" applyAlignment="1">
      <alignment horizontal="center" vertical="center" wrapText="1"/>
    </xf>
    <xf numFmtId="0" fontId="72" fillId="0" borderId="23" xfId="0" applyFont="1" applyBorder="1" applyAlignment="1">
      <alignment horizontal="center" vertical="center" wrapText="1"/>
    </xf>
    <xf numFmtId="0" fontId="72" fillId="0" borderId="52" xfId="0" applyFont="1" applyBorder="1" applyAlignment="1">
      <alignment horizontal="center" vertical="center" wrapText="1"/>
    </xf>
    <xf numFmtId="0" fontId="72" fillId="0" borderId="53" xfId="0" applyFont="1" applyBorder="1" applyAlignment="1">
      <alignment horizontal="center" vertical="center" wrapText="1"/>
    </xf>
    <xf numFmtId="0" fontId="73" fillId="0" borderId="48" xfId="0" applyFont="1" applyBorder="1" applyAlignment="1">
      <alignment horizontal="left" vertical="center"/>
    </xf>
    <xf numFmtId="0" fontId="73" fillId="0" borderId="23" xfId="0" applyFont="1" applyBorder="1" applyAlignment="1">
      <alignment horizontal="left" vertical="center"/>
    </xf>
    <xf numFmtId="0" fontId="56" fillId="0" borderId="23" xfId="0" applyFont="1" applyBorder="1" applyAlignment="1">
      <alignment horizontal="center" vertical="center" wrapText="1"/>
    </xf>
    <xf numFmtId="3" fontId="76" fillId="0" borderId="23" xfId="0" applyNumberFormat="1" applyFont="1" applyBorder="1" applyAlignment="1">
      <alignment horizontal="center" vertical="center" wrapText="1"/>
    </xf>
    <xf numFmtId="3" fontId="76" fillId="0" borderId="51" xfId="0" applyNumberFormat="1" applyFont="1" applyBorder="1" applyAlignment="1">
      <alignment horizontal="center" vertical="center" wrapText="1"/>
    </xf>
    <xf numFmtId="0" fontId="58" fillId="0" borderId="39" xfId="0" applyFont="1" applyBorder="1" applyAlignment="1">
      <alignment horizontal="center" vertical="center" wrapText="1"/>
    </xf>
    <xf numFmtId="0" fontId="58" fillId="0" borderId="43" xfId="0" applyFont="1" applyBorder="1" applyAlignment="1">
      <alignment horizontal="center" vertical="center" wrapText="1"/>
    </xf>
    <xf numFmtId="0" fontId="58" fillId="0" borderId="40" xfId="0" applyFont="1" applyBorder="1" applyAlignment="1">
      <alignment horizontal="left" vertical="center" wrapText="1"/>
    </xf>
    <xf numFmtId="0" fontId="58" fillId="0" borderId="44" xfId="0" applyFont="1" applyBorder="1" applyAlignment="1">
      <alignment horizontal="left" vertical="center" wrapText="1"/>
    </xf>
    <xf numFmtId="0" fontId="59" fillId="0" borderId="41" xfId="0" applyFont="1" applyBorder="1" applyAlignment="1">
      <alignment horizontal="center" vertical="center"/>
    </xf>
    <xf numFmtId="0" fontId="59" fillId="0" borderId="40" xfId="0" applyFont="1" applyBorder="1" applyAlignment="1">
      <alignment horizontal="center" vertical="center" wrapText="1"/>
    </xf>
    <xf numFmtId="0" fontId="59" fillId="0" borderId="44" xfId="0" applyFont="1" applyBorder="1" applyAlignment="1">
      <alignment horizontal="center" vertical="center" wrapText="1"/>
    </xf>
    <xf numFmtId="3" fontId="59" fillId="0" borderId="40" xfId="0" applyNumberFormat="1" applyFont="1" applyBorder="1" applyAlignment="1">
      <alignment horizontal="center" vertical="center" wrapText="1"/>
    </xf>
    <xf numFmtId="3" fontId="59" fillId="0" borderId="44" xfId="0" applyNumberFormat="1" applyFont="1" applyBorder="1" applyAlignment="1">
      <alignment horizontal="center" vertical="center" wrapText="1"/>
    </xf>
    <xf numFmtId="0" fontId="52" fillId="0" borderId="0" xfId="0" applyFont="1" applyAlignment="1">
      <alignment horizontal="left" vertical="center" wrapText="1"/>
    </xf>
    <xf numFmtId="0" fontId="55" fillId="0" borderId="36" xfId="0" applyFont="1" applyBorder="1" applyAlignment="1">
      <alignment horizontal="center" vertical="center" wrapText="1"/>
    </xf>
    <xf numFmtId="0" fontId="56" fillId="0" borderId="0" xfId="0" applyFont="1" applyAlignment="1">
      <alignment horizontal="left" vertical="center" wrapText="1"/>
    </xf>
    <xf numFmtId="0" fontId="56" fillId="0" borderId="38" xfId="0" applyFont="1" applyBorder="1" applyAlignment="1">
      <alignment horizontal="left" vertical="center" wrapText="1"/>
    </xf>
    <xf numFmtId="0" fontId="53" fillId="0" borderId="0" xfId="0" applyFont="1" applyAlignment="1">
      <alignment horizontal="left" vertical="center" wrapText="1"/>
    </xf>
    <xf numFmtId="0" fontId="50" fillId="0" borderId="0" xfId="0" applyFont="1" applyAlignment="1">
      <alignment horizontal="center" vertical="center" wrapText="1"/>
    </xf>
    <xf numFmtId="0" fontId="42" fillId="5" borderId="0" xfId="0" applyFont="1" applyFill="1" applyAlignment="1">
      <alignment horizontal="left" vertical="top"/>
    </xf>
    <xf numFmtId="0" fontId="46" fillId="0" borderId="0" xfId="0" applyFont="1" applyAlignment="1">
      <alignment horizontal="center"/>
    </xf>
    <xf numFmtId="49" fontId="0" fillId="0" borderId="25" xfId="0" applyNumberFormat="1" applyBorder="1" applyAlignment="1">
      <alignment horizontal="left" vertical="center"/>
    </xf>
    <xf numFmtId="0" fontId="0" fillId="0" borderId="25" xfId="0" applyBorder="1" applyAlignment="1">
      <alignment horizontal="left" vertical="center"/>
    </xf>
    <xf numFmtId="0" fontId="0" fillId="0" borderId="26" xfId="0" applyBorder="1" applyAlignment="1">
      <alignment horizontal="left" vertical="center"/>
    </xf>
    <xf numFmtId="49" fontId="0" fillId="5" borderId="25" xfId="0" applyNumberFormat="1" applyFill="1" applyBorder="1" applyAlignment="1">
      <alignment horizontal="left" vertical="center"/>
    </xf>
    <xf numFmtId="0" fontId="0" fillId="5" borderId="25" xfId="0" applyFill="1" applyBorder="1" applyAlignment="1">
      <alignment horizontal="left" vertical="center"/>
    </xf>
    <xf numFmtId="0" fontId="0" fillId="5" borderId="26" xfId="0" applyFill="1" applyBorder="1" applyAlignment="1">
      <alignment horizontal="left" vertical="center"/>
    </xf>
  </cellXfs>
  <cellStyles count="8">
    <cellStyle name="Hypertextový odkaz" xfId="1" builtinId="8"/>
    <cellStyle name="Normální" xfId="0" builtinId="0" customBuiltin="1"/>
    <cellStyle name="Normální 4" xfId="5" xr:uid="{2012BF79-C6FF-40F2-913A-DA8B1690610C}"/>
    <cellStyle name="Normální 5" xfId="6" xr:uid="{465C211B-FB6E-451A-9E76-2191FC0755A5}"/>
    <cellStyle name="normální_002_ROZP_OCENENY_VV_upr08-2010" xfId="7" xr:uid="{3F2C2C2C-7505-4CF1-9A94-5EAB492554CA}"/>
    <cellStyle name="normální_Mobil_502Roz" xfId="3" xr:uid="{CC149762-721B-470B-9297-2A1535EC6F2E}"/>
    <cellStyle name="normální_SO 05 fasáda propočet" xfId="4" xr:uid="{DB4223FD-4F2D-4D60-AEB8-F3A203D7E629}"/>
    <cellStyle name="normální_Troja" xfId="2" xr:uid="{A18244FF-E5C4-4E91-A64A-D4172028CE98}"/>
  </cellStyles>
  <dxfs count="0"/>
  <tableStyles count="0"/>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ranti&#353;ek\Desktop\D\Pr&#225;ce\Pr&#225;ce%202025\Sportovn&#237;%20projekty\SK%20Union%20B&#345;evnov\Elektro\rozp_SO-02.2.xlsx" TargetMode="External"/><Relationship Id="rId1" Type="http://schemas.openxmlformats.org/officeDocument/2006/relationships/externalLinkPath" Target="file:///C:\Users\Franti&#353;ek\Desktop\D\Pr&#225;ce\Pr&#225;ce%202025\Sportovn&#237;%20projekty\SK%20Union%20B&#345;evnov\Elektro\rozp_SO-02.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Franti&#353;ek\Desktop\D\Pr&#225;ce\Pr&#225;ce%202025\Sportovn&#237;%20projekty\SK%20Union%20B&#345;evnov\Elektro\rozp_SO-03.7.xlsx" TargetMode="External"/><Relationship Id="rId1" Type="http://schemas.openxmlformats.org/officeDocument/2006/relationships/externalLinkPath" Target="file:///C:\Users\Franti&#353;ek\Desktop\D\Pr&#225;ce\Pr&#225;ce%202025\Sportovn&#237;%20projekty\SK%20Union%20B&#345;evnov\Elektro\rozp_SO-03.7.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Franti&#353;ek\Desktop\D\Pr&#225;ce\Pr&#225;ce%202025\Sportovn&#237;%20projekty\SK%20Union%20B&#345;evnov\Elektro\rozp_SO-03.9.xlsx" TargetMode="External"/><Relationship Id="rId1" Type="http://schemas.openxmlformats.org/officeDocument/2006/relationships/externalLinkPath" Target="file:///C:\Users\Franti&#353;ek\Desktop\D\Pr&#225;ce\Pr&#225;ce%202025\Sportovn&#237;%20projekty\SK%20Union%20B&#345;evnov\Elektro\rozp_SO-03.9.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Franti&#353;ek\Desktop\D\Pr&#225;ce\Pr&#225;ce%202025\Sportovn&#237;%20projekty\SK%20Union%20B&#345;evnov\Elektro\rozp_IO-04.xlsx" TargetMode="External"/><Relationship Id="rId1" Type="http://schemas.openxmlformats.org/officeDocument/2006/relationships/externalLinkPath" Target="file:///C:\Users\Franti&#353;ek\Desktop\D\Pr&#225;ce\Pr&#225;ce%202025\Sportovn&#237;%20projekty\SK%20Union%20B&#345;evnov\Elektro\rozp_IO-04.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Franti&#353;ek\Desktop\D\Pr&#225;ce\Pr&#225;ce%202025\Sportovn&#237;%20projekty\SK%20Union%20B&#345;evnov\Elektro\rozp_IO-05.xlsx" TargetMode="External"/><Relationship Id="rId1" Type="http://schemas.openxmlformats.org/officeDocument/2006/relationships/externalLinkPath" Target="file:///C:\Users\Franti&#353;ek\Desktop\D\Pr&#225;ce\Pr&#225;ce%202025\Sportovn&#237;%20projekty\SK%20Union%20B&#345;evnov\Elektro\rozp_IO-0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Franti&#353;ek\Desktop\D\Pr&#225;ce\Pr&#225;ce%202025\Sportovn&#237;%20projekty\SK%20Union%20B&#345;evnov\Elektro\rozp_IO-06.xlsx" TargetMode="External"/><Relationship Id="rId1" Type="http://schemas.openxmlformats.org/officeDocument/2006/relationships/externalLinkPath" Target="file:///C:\Users\Franti&#353;ek\Desktop\D\Pr&#225;ce\Pr&#225;ce%202025\Sportovn&#237;%20projekty\SK%20Union%20B&#345;evnov\Elektro\rozp_IO-06.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Franti&#353;ek\Desktop\D\Pr&#225;ce\Pr&#225;ce%202025\Sportovn&#237;%20projekty\SK%20Union%20B&#345;evnov\Elektro\rozp_IO-07.xlsx" TargetMode="External"/><Relationship Id="rId1" Type="http://schemas.openxmlformats.org/officeDocument/2006/relationships/externalLinkPath" Target="file:///C:\Users\Franti&#353;ek\Desktop\D\Pr&#225;ce\Pr&#225;ce%202025\Sportovn&#237;%20projekty\SK%20Union%20B&#345;evnov\Elektro\rozp_IO-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kyny pro vyplnění"/>
      <sheetName val="Stavba"/>
      <sheetName val="VzorPolozky"/>
      <sheetName val="SO-02.2"/>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D3" t="str">
            <v>25.011</v>
          </cell>
          <cell r="E3" t="str">
            <v>SO-02.2 Osvětlení hřiště</v>
          </cell>
        </row>
        <row r="4">
          <cell r="D4" t="str">
            <v>01</v>
          </cell>
          <cell r="E4" t="str">
            <v>projektový rozpočet</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kyny pro vyplnění"/>
      <sheetName val="Stavba"/>
      <sheetName val="VzorPolozky"/>
      <sheetName val="SO-03.7"/>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E3" t="str">
            <v>ELEKTROINSTALACE</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kyny pro vyplnění"/>
      <sheetName val="Stavba"/>
      <sheetName val="VzorPolozky"/>
      <sheetName val="SO-03.9"/>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E3" t="str">
            <v>Měření a regulace</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kyny pro vyplnění"/>
      <sheetName val="Stavba"/>
      <sheetName val="VzorPolozky"/>
      <sheetName val="IO-04"/>
    </sheetNames>
    <definedNames>
      <definedName name="CisloStavby" refersTo="='Stavba'!$D$2" sheetId="1"/>
    </definedNames>
    <sheetDataSet>
      <sheetData sheetId="0"/>
      <sheetData sheetId="1">
        <row r="2">
          <cell r="D2" t="str">
            <v>0001</v>
          </cell>
          <cell r="E2" t="str">
            <v>UNION Břevnov</v>
          </cell>
        </row>
        <row r="3">
          <cell r="E3" t="str">
            <v>IO-04 PŘÍPOJKA ELEKTRO</v>
          </cell>
        </row>
        <row r="4">
          <cell r="E4" t="str">
            <v>projektový rozpočet</v>
          </cell>
        </row>
      </sheetData>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kyny pro vyplnění"/>
      <sheetName val="Stavba"/>
      <sheetName val="VzorPolozky"/>
      <sheetName val="IO-05"/>
    </sheetNames>
    <definedNames>
      <definedName name="CisloStavby" refersTo="='Stavba'!$D$2" sheetId="1"/>
    </definedNames>
    <sheetDataSet>
      <sheetData sheetId="0"/>
      <sheetData sheetId="1">
        <row r="2">
          <cell r="D2" t="str">
            <v>0001</v>
          </cell>
          <cell r="E2" t="str">
            <v>UNION Břevnov</v>
          </cell>
        </row>
        <row r="3">
          <cell r="E3" t="str">
            <v>IO-05 AREÁLOVÝ ROZVOD ELEKTRO</v>
          </cell>
        </row>
        <row r="4">
          <cell r="E4" t="str">
            <v>projektový rozpočet</v>
          </cell>
        </row>
      </sheetData>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kyny pro vyplnění"/>
      <sheetName val="Stavba"/>
      <sheetName val="VzorPolozky"/>
      <sheetName val="IO-06"/>
    </sheetNames>
    <definedNames>
      <definedName name="CisloStavby" refersTo="='Stavba'!$D$2" sheetId="1"/>
    </definedNames>
    <sheetDataSet>
      <sheetData sheetId="0"/>
      <sheetData sheetId="1">
        <row r="2">
          <cell r="D2" t="str">
            <v>0001</v>
          </cell>
          <cell r="E2" t="str">
            <v>UNION Břevnov</v>
          </cell>
        </row>
        <row r="3">
          <cell r="E3" t="str">
            <v>IO-06 PŘÍPOJKA SDĚLOVACÍHO VEDENÍ</v>
          </cell>
        </row>
        <row r="4">
          <cell r="E4" t="str">
            <v>projektový rozpočet</v>
          </cell>
        </row>
      </sheetData>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kyny pro vyplnění"/>
      <sheetName val="Stavba"/>
      <sheetName val="VzorPolozky"/>
      <sheetName val="IO-07"/>
    </sheetNames>
    <definedNames>
      <definedName name="CisloStavby" refersTo="='Stavba'!$D$2" sheetId="1"/>
      <definedName name="NazevStavby" refersTo="='Stavba'!$E$2" sheetId="1"/>
    </definedNames>
    <sheetDataSet>
      <sheetData sheetId="0"/>
      <sheetData sheetId="1">
        <row r="2">
          <cell r="D2" t="str">
            <v>0001</v>
          </cell>
          <cell r="E2" t="str">
            <v>UNION Břevnov</v>
          </cell>
        </row>
        <row r="3">
          <cell r="E3" t="str">
            <v>IO-07 Veřejné osvětlení</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18"/>
  <sheetViews>
    <sheetView showGridLines="0" tabSelected="1" workbookViewId="0">
      <selection activeCell="E14" sqref="E14:AI14"/>
    </sheetView>
  </sheetViews>
  <sheetFormatPr defaultColWidth="8.85546875" defaultRowHeight="10.199999999999999"/>
  <cols>
    <col min="1" max="1" width="8.28515625" style="515" customWidth="1"/>
    <col min="2" max="2" width="1.7109375" style="515" customWidth="1"/>
    <col min="3" max="3" width="4.140625" style="515" customWidth="1"/>
    <col min="4" max="33" width="2.7109375" style="515" customWidth="1"/>
    <col min="34" max="34" width="3.28515625" style="515" customWidth="1"/>
    <col min="35" max="35" width="31.7109375" style="515" customWidth="1"/>
    <col min="36" max="37" width="2.42578125" style="515" customWidth="1"/>
    <col min="38" max="38" width="8.28515625" style="515" customWidth="1"/>
    <col min="39" max="39" width="3.28515625" style="515" customWidth="1"/>
    <col min="40" max="40" width="13.28515625" style="515" customWidth="1"/>
    <col min="41" max="41" width="7.42578125" style="515" customWidth="1"/>
    <col min="42" max="42" width="4.140625" style="515" customWidth="1"/>
    <col min="43" max="43" width="15.7109375" style="499" hidden="1" customWidth="1"/>
    <col min="44" max="44" width="13.7109375" style="499" customWidth="1"/>
    <col min="45" max="47" width="25.7109375" style="499" hidden="1" customWidth="1"/>
    <col min="48" max="49" width="21.7109375" style="499" hidden="1" customWidth="1"/>
    <col min="50" max="51" width="25" style="499" hidden="1" customWidth="1"/>
    <col min="52" max="52" width="21.7109375" style="499" hidden="1" customWidth="1"/>
    <col min="53" max="53" width="19.140625" style="499" hidden="1" customWidth="1"/>
    <col min="54" max="54" width="25" style="499" hidden="1" customWidth="1"/>
    <col min="55" max="55" width="21.7109375" style="499" hidden="1" customWidth="1"/>
    <col min="56" max="56" width="19.140625" style="499" hidden="1" customWidth="1"/>
    <col min="57" max="57" width="66.42578125" style="499" customWidth="1"/>
    <col min="58" max="70" width="8.85546875" style="499"/>
    <col min="71" max="91" width="9.28515625" style="499" hidden="1"/>
    <col min="92" max="16384" width="8.85546875" style="499"/>
  </cols>
  <sheetData>
    <row r="1" spans="1:74">
      <c r="A1" s="813" t="s">
        <v>0</v>
      </c>
      <c r="AZ1" s="752" t="s">
        <v>1</v>
      </c>
      <c r="BA1" s="752" t="s">
        <v>2</v>
      </c>
      <c r="BB1" s="752" t="s">
        <v>3</v>
      </c>
      <c r="BT1" s="752" t="s">
        <v>4</v>
      </c>
      <c r="BU1" s="752" t="s">
        <v>4</v>
      </c>
      <c r="BV1" s="752" t="s">
        <v>5</v>
      </c>
    </row>
    <row r="2" spans="1:74" ht="37.049999999999997" customHeight="1">
      <c r="AR2" s="838"/>
      <c r="AS2" s="838"/>
      <c r="AT2" s="838"/>
      <c r="AU2" s="838"/>
      <c r="AV2" s="838"/>
      <c r="AW2" s="838"/>
      <c r="AX2" s="838"/>
      <c r="AY2" s="838"/>
      <c r="AZ2" s="838"/>
      <c r="BA2" s="838"/>
      <c r="BB2" s="838"/>
      <c r="BC2" s="838"/>
      <c r="BD2" s="838"/>
      <c r="BE2" s="838"/>
      <c r="BS2" s="500" t="s">
        <v>6</v>
      </c>
      <c r="BT2" s="500" t="s">
        <v>7</v>
      </c>
    </row>
    <row r="3" spans="1:74" ht="7.05" customHeight="1">
      <c r="B3" s="517"/>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8"/>
      <c r="AQ3" s="501"/>
      <c r="AR3" s="502"/>
      <c r="BS3" s="500" t="s">
        <v>6</v>
      </c>
      <c r="BT3" s="500" t="s">
        <v>8</v>
      </c>
    </row>
    <row r="4" spans="1:74" ht="25.05" customHeight="1">
      <c r="B4" s="519"/>
      <c r="D4" s="854" t="s">
        <v>4842</v>
      </c>
      <c r="E4" s="853"/>
      <c r="F4" s="853"/>
      <c r="G4" s="853"/>
      <c r="H4" s="853"/>
      <c r="I4" s="853"/>
      <c r="J4" s="853"/>
      <c r="K4" s="853"/>
      <c r="L4" s="853"/>
      <c r="M4" s="853"/>
      <c r="N4" s="853"/>
      <c r="O4" s="853"/>
      <c r="P4" s="853"/>
      <c r="Q4" s="853"/>
      <c r="R4" s="853"/>
      <c r="AR4" s="502"/>
      <c r="AS4" s="753" t="s">
        <v>9</v>
      </c>
      <c r="BE4" s="754" t="s">
        <v>10</v>
      </c>
      <c r="BS4" s="500" t="s">
        <v>11</v>
      </c>
    </row>
    <row r="5" spans="1:74" ht="12" customHeight="1">
      <c r="B5" s="519"/>
      <c r="D5" s="814" t="s">
        <v>12</v>
      </c>
      <c r="K5" s="855" t="s">
        <v>4843</v>
      </c>
      <c r="L5" s="853"/>
      <c r="M5" s="853"/>
      <c r="N5" s="853"/>
      <c r="O5" s="815"/>
      <c r="P5" s="815"/>
      <c r="Q5" s="815"/>
      <c r="R5" s="815"/>
      <c r="S5" s="815"/>
      <c r="T5" s="815"/>
      <c r="U5" s="815"/>
      <c r="V5" s="815"/>
      <c r="W5" s="815"/>
      <c r="X5" s="815"/>
      <c r="Y5" s="815"/>
      <c r="Z5" s="815"/>
      <c r="AA5" s="815"/>
      <c r="AB5" s="815"/>
      <c r="AC5" s="815"/>
      <c r="AD5" s="815"/>
      <c r="AE5" s="815"/>
      <c r="AF5" s="815"/>
      <c r="AG5" s="815"/>
      <c r="AH5" s="815"/>
      <c r="AI5" s="815"/>
      <c r="AJ5" s="815"/>
      <c r="AK5" s="815"/>
      <c r="AL5" s="815"/>
      <c r="AM5" s="815"/>
      <c r="AN5" s="815"/>
      <c r="AO5" s="815"/>
      <c r="AR5" s="502"/>
      <c r="BE5" s="823" t="s">
        <v>13</v>
      </c>
      <c r="BS5" s="500" t="s">
        <v>6</v>
      </c>
    </row>
    <row r="6" spans="1:74" ht="37.049999999999997" customHeight="1">
      <c r="B6" s="519"/>
      <c r="D6" s="816" t="s">
        <v>14</v>
      </c>
      <c r="K6" s="852" t="s">
        <v>4839</v>
      </c>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15"/>
      <c r="AK6" s="815"/>
      <c r="AL6" s="815"/>
      <c r="AM6" s="815"/>
      <c r="AN6" s="815"/>
      <c r="AO6" s="815"/>
      <c r="AR6" s="502"/>
      <c r="BE6" s="824"/>
      <c r="BS6" s="500" t="s">
        <v>6</v>
      </c>
    </row>
    <row r="7" spans="1:74" ht="12" customHeight="1">
      <c r="B7" s="519"/>
      <c r="D7" s="522" t="s">
        <v>15</v>
      </c>
      <c r="K7" s="525" t="s">
        <v>1</v>
      </c>
      <c r="AK7" s="522" t="s">
        <v>16</v>
      </c>
      <c r="AN7" s="525" t="s">
        <v>1</v>
      </c>
      <c r="AR7" s="502"/>
      <c r="BE7" s="824"/>
      <c r="BS7" s="500" t="s">
        <v>6</v>
      </c>
    </row>
    <row r="8" spans="1:74" ht="12" customHeight="1">
      <c r="B8" s="519"/>
      <c r="D8" s="522" t="s">
        <v>17</v>
      </c>
      <c r="K8" s="527" t="s">
        <v>18</v>
      </c>
      <c r="AK8" s="522" t="s">
        <v>19</v>
      </c>
      <c r="AN8" s="498">
        <v>46065</v>
      </c>
      <c r="AR8" s="502"/>
      <c r="BE8" s="824"/>
      <c r="BS8" s="500" t="s">
        <v>6</v>
      </c>
    </row>
    <row r="9" spans="1:74" ht="14.4" customHeight="1">
      <c r="B9" s="519"/>
      <c r="AR9" s="502"/>
      <c r="BE9" s="824"/>
      <c r="BS9" s="500" t="s">
        <v>6</v>
      </c>
    </row>
    <row r="10" spans="1:74" ht="12" customHeight="1">
      <c r="B10" s="519"/>
      <c r="D10" s="522" t="s">
        <v>20</v>
      </c>
      <c r="AK10" s="522" t="s">
        <v>21</v>
      </c>
      <c r="AN10" s="525" t="s">
        <v>1</v>
      </c>
      <c r="AR10" s="502"/>
      <c r="BE10" s="824"/>
      <c r="BS10" s="500" t="s">
        <v>6</v>
      </c>
    </row>
    <row r="11" spans="1:74" ht="18.45" customHeight="1">
      <c r="B11" s="519"/>
      <c r="E11" s="527" t="s">
        <v>4841</v>
      </c>
      <c r="AK11" s="522" t="s">
        <v>23</v>
      </c>
      <c r="AN11" s="525" t="s">
        <v>1</v>
      </c>
      <c r="AR11" s="502"/>
      <c r="BE11" s="824"/>
      <c r="BS11" s="500" t="s">
        <v>6</v>
      </c>
    </row>
    <row r="12" spans="1:74" ht="7.05" customHeight="1">
      <c r="B12" s="519"/>
      <c r="AR12" s="502"/>
      <c r="BE12" s="824"/>
      <c r="BS12" s="500" t="s">
        <v>6</v>
      </c>
    </row>
    <row r="13" spans="1:74" ht="12" customHeight="1">
      <c r="B13" s="519"/>
      <c r="D13" s="522" t="s">
        <v>24</v>
      </c>
      <c r="AK13" s="522" t="s">
        <v>21</v>
      </c>
      <c r="AN13" s="18" t="s">
        <v>25</v>
      </c>
      <c r="AR13" s="502"/>
      <c r="BE13" s="824"/>
      <c r="BS13" s="500" t="s">
        <v>6</v>
      </c>
    </row>
    <row r="14" spans="1:74" ht="13.2">
      <c r="B14" s="519"/>
      <c r="E14" s="856" t="s">
        <v>4840</v>
      </c>
      <c r="F14" s="857"/>
      <c r="G14" s="857"/>
      <c r="H14" s="857"/>
      <c r="I14" s="858"/>
      <c r="J14" s="858"/>
      <c r="K14" s="858"/>
      <c r="L14" s="858"/>
      <c r="M14" s="858"/>
      <c r="N14" s="858"/>
      <c r="O14" s="858"/>
      <c r="P14" s="858"/>
      <c r="Q14" s="858"/>
      <c r="R14" s="858"/>
      <c r="S14" s="858"/>
      <c r="T14" s="858"/>
      <c r="U14" s="858"/>
      <c r="V14" s="858"/>
      <c r="W14" s="858"/>
      <c r="X14" s="858"/>
      <c r="Y14" s="858"/>
      <c r="Z14" s="858"/>
      <c r="AA14" s="858"/>
      <c r="AB14" s="858"/>
      <c r="AC14" s="858"/>
      <c r="AD14" s="858"/>
      <c r="AE14" s="858"/>
      <c r="AF14" s="858"/>
      <c r="AG14" s="858"/>
      <c r="AH14" s="858"/>
      <c r="AI14" s="858"/>
      <c r="AJ14" s="812"/>
      <c r="AK14" s="522" t="s">
        <v>23</v>
      </c>
      <c r="AN14" s="18" t="s">
        <v>25</v>
      </c>
      <c r="AR14" s="502"/>
      <c r="BE14" s="824"/>
      <c r="BS14" s="500" t="s">
        <v>6</v>
      </c>
    </row>
    <row r="15" spans="1:74" ht="7.05" customHeight="1">
      <c r="B15" s="519"/>
      <c r="AR15" s="502"/>
      <c r="BE15" s="824"/>
      <c r="BS15" s="500" t="s">
        <v>4</v>
      </c>
    </row>
    <row r="16" spans="1:74" ht="12" customHeight="1">
      <c r="B16" s="519"/>
      <c r="D16" s="522" t="s">
        <v>26</v>
      </c>
      <c r="AK16" s="522" t="s">
        <v>21</v>
      </c>
      <c r="AN16" s="525" t="s">
        <v>1</v>
      </c>
      <c r="AR16" s="502"/>
      <c r="BE16" s="824"/>
      <c r="BS16" s="500" t="s">
        <v>4</v>
      </c>
    </row>
    <row r="17" spans="1:71" ht="18.45" customHeight="1">
      <c r="B17" s="519"/>
      <c r="E17" s="527" t="s">
        <v>4820</v>
      </c>
      <c r="AK17" s="522" t="s">
        <v>23</v>
      </c>
      <c r="AN17" s="525" t="s">
        <v>1</v>
      </c>
      <c r="AR17" s="502"/>
      <c r="BE17" s="824"/>
      <c r="BS17" s="500" t="s">
        <v>28</v>
      </c>
    </row>
    <row r="18" spans="1:71" ht="7.05" customHeight="1">
      <c r="B18" s="519"/>
      <c r="AR18" s="502"/>
      <c r="BE18" s="824"/>
      <c r="BS18" s="500" t="s">
        <v>6</v>
      </c>
    </row>
    <row r="19" spans="1:71" ht="12" customHeight="1">
      <c r="B19" s="519"/>
      <c r="D19" s="522" t="s">
        <v>29</v>
      </c>
      <c r="AK19" s="522" t="s">
        <v>21</v>
      </c>
      <c r="AN19" s="525" t="s">
        <v>1</v>
      </c>
      <c r="AR19" s="502"/>
      <c r="BE19" s="824"/>
      <c r="BS19" s="500" t="s">
        <v>6</v>
      </c>
    </row>
    <row r="20" spans="1:71" ht="18.45" customHeight="1">
      <c r="B20" s="519"/>
      <c r="E20" s="525" t="s">
        <v>30</v>
      </c>
      <c r="AK20" s="522" t="s">
        <v>23</v>
      </c>
      <c r="AN20" s="525" t="s">
        <v>1</v>
      </c>
      <c r="AR20" s="502"/>
      <c r="BE20" s="824"/>
      <c r="BS20" s="500" t="s">
        <v>28</v>
      </c>
    </row>
    <row r="21" spans="1:71" ht="7.05" customHeight="1">
      <c r="B21" s="519"/>
      <c r="AR21" s="502"/>
      <c r="BE21" s="824"/>
    </row>
    <row r="22" spans="1:71" ht="12" customHeight="1">
      <c r="B22" s="519"/>
      <c r="D22" s="522" t="s">
        <v>31</v>
      </c>
      <c r="AR22" s="502"/>
      <c r="BE22" s="824"/>
    </row>
    <row r="23" spans="1:71" ht="47.25" customHeight="1">
      <c r="B23" s="519"/>
      <c r="E23" s="826" t="s">
        <v>32</v>
      </c>
      <c r="F23" s="827"/>
      <c r="G23" s="827"/>
      <c r="H23" s="827"/>
      <c r="I23" s="827"/>
      <c r="J23" s="827"/>
      <c r="K23" s="827"/>
      <c r="L23" s="827"/>
      <c r="M23" s="827"/>
      <c r="N23" s="827"/>
      <c r="O23" s="827"/>
      <c r="P23" s="827"/>
      <c r="Q23" s="827"/>
      <c r="R23" s="827"/>
      <c r="S23" s="827"/>
      <c r="T23" s="827"/>
      <c r="U23" s="827"/>
      <c r="V23" s="827"/>
      <c r="W23" s="827"/>
      <c r="X23" s="827"/>
      <c r="Y23" s="827"/>
      <c r="Z23" s="827"/>
      <c r="AA23" s="827"/>
      <c r="AB23" s="827"/>
      <c r="AC23" s="827"/>
      <c r="AD23" s="827"/>
      <c r="AE23" s="827"/>
      <c r="AF23" s="827"/>
      <c r="AG23" s="827"/>
      <c r="AH23" s="827"/>
      <c r="AI23" s="827"/>
      <c r="AJ23" s="827"/>
      <c r="AK23" s="827"/>
      <c r="AL23" s="827"/>
      <c r="AM23" s="827"/>
      <c r="AN23" s="827"/>
      <c r="AR23" s="502"/>
      <c r="BE23" s="824"/>
    </row>
    <row r="24" spans="1:71" ht="7.05" customHeight="1">
      <c r="B24" s="519"/>
      <c r="AR24" s="502"/>
      <c r="BE24" s="824"/>
    </row>
    <row r="25" spans="1:71" ht="7.05" customHeight="1">
      <c r="B25" s="519"/>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R25" s="502"/>
      <c r="BE25" s="824"/>
    </row>
    <row r="26" spans="1:71" s="504" customFormat="1" ht="25.95" customHeight="1">
      <c r="A26" s="524"/>
      <c r="B26" s="523"/>
      <c r="C26" s="524"/>
      <c r="D26" s="791" t="s">
        <v>33</v>
      </c>
      <c r="E26" s="547"/>
      <c r="F26" s="547"/>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c r="AD26" s="547"/>
      <c r="AE26" s="547"/>
      <c r="AF26" s="547"/>
      <c r="AG26" s="547"/>
      <c r="AH26" s="547"/>
      <c r="AI26" s="547"/>
      <c r="AJ26" s="547"/>
      <c r="AK26" s="828">
        <f>ROUND(AG94,2)</f>
        <v>0</v>
      </c>
      <c r="AL26" s="829"/>
      <c r="AM26" s="829"/>
      <c r="AN26" s="829"/>
      <c r="AO26" s="829"/>
      <c r="AP26" s="524"/>
      <c r="AR26" s="503"/>
      <c r="BE26" s="824"/>
    </row>
    <row r="27" spans="1:71" s="504" customFormat="1" ht="7.05" customHeight="1">
      <c r="A27" s="524"/>
      <c r="B27" s="523"/>
      <c r="C27" s="524"/>
      <c r="D27" s="524"/>
      <c r="E27" s="524"/>
      <c r="F27" s="524"/>
      <c r="G27" s="524"/>
      <c r="H27" s="524"/>
      <c r="I27" s="524"/>
      <c r="J27" s="524"/>
      <c r="K27" s="524"/>
      <c r="L27" s="524"/>
      <c r="M27" s="524"/>
      <c r="N27" s="524"/>
      <c r="O27" s="524"/>
      <c r="P27" s="524"/>
      <c r="Q27" s="524"/>
      <c r="R27" s="524"/>
      <c r="S27" s="524"/>
      <c r="T27" s="524"/>
      <c r="U27" s="524"/>
      <c r="V27" s="524"/>
      <c r="W27" s="524"/>
      <c r="X27" s="524"/>
      <c r="Y27" s="524"/>
      <c r="Z27" s="524"/>
      <c r="AA27" s="524"/>
      <c r="AB27" s="524"/>
      <c r="AC27" s="524"/>
      <c r="AD27" s="524"/>
      <c r="AE27" s="524"/>
      <c r="AF27" s="524"/>
      <c r="AG27" s="524"/>
      <c r="AH27" s="524"/>
      <c r="AI27" s="524"/>
      <c r="AJ27" s="524"/>
      <c r="AK27" s="524"/>
      <c r="AL27" s="524"/>
      <c r="AM27" s="524"/>
      <c r="AN27" s="524"/>
      <c r="AO27" s="524"/>
      <c r="AP27" s="524"/>
      <c r="AR27" s="503"/>
      <c r="BE27" s="824"/>
    </row>
    <row r="28" spans="1:71" s="504" customFormat="1" ht="13.2">
      <c r="A28" s="524"/>
      <c r="B28" s="523"/>
      <c r="C28" s="524"/>
      <c r="D28" s="524"/>
      <c r="E28" s="524"/>
      <c r="F28" s="524"/>
      <c r="G28" s="524"/>
      <c r="H28" s="524"/>
      <c r="I28" s="524"/>
      <c r="J28" s="524"/>
      <c r="K28" s="524"/>
      <c r="L28" s="830" t="s">
        <v>34</v>
      </c>
      <c r="M28" s="830"/>
      <c r="N28" s="830"/>
      <c r="O28" s="830"/>
      <c r="P28" s="830"/>
      <c r="Q28" s="524"/>
      <c r="R28" s="524"/>
      <c r="S28" s="524"/>
      <c r="T28" s="524"/>
      <c r="U28" s="524"/>
      <c r="V28" s="524"/>
      <c r="W28" s="830" t="s">
        <v>35</v>
      </c>
      <c r="X28" s="830"/>
      <c r="Y28" s="830"/>
      <c r="Z28" s="830"/>
      <c r="AA28" s="830"/>
      <c r="AB28" s="830"/>
      <c r="AC28" s="830"/>
      <c r="AD28" s="830"/>
      <c r="AE28" s="830"/>
      <c r="AF28" s="524"/>
      <c r="AG28" s="524"/>
      <c r="AH28" s="524"/>
      <c r="AI28" s="524"/>
      <c r="AJ28" s="524"/>
      <c r="AK28" s="830" t="s">
        <v>36</v>
      </c>
      <c r="AL28" s="830"/>
      <c r="AM28" s="830"/>
      <c r="AN28" s="830"/>
      <c r="AO28" s="830"/>
      <c r="AP28" s="524"/>
      <c r="AR28" s="503"/>
      <c r="BE28" s="824"/>
    </row>
    <row r="29" spans="1:71" s="756" customFormat="1" ht="14.4" customHeight="1">
      <c r="A29" s="792"/>
      <c r="B29" s="793"/>
      <c r="C29" s="792"/>
      <c r="D29" s="522" t="s">
        <v>37</v>
      </c>
      <c r="E29" s="792"/>
      <c r="F29" s="522" t="s">
        <v>38</v>
      </c>
      <c r="G29" s="792"/>
      <c r="H29" s="792"/>
      <c r="I29" s="792"/>
      <c r="J29" s="792"/>
      <c r="K29" s="792"/>
      <c r="L29" s="833">
        <v>0.21</v>
      </c>
      <c r="M29" s="832"/>
      <c r="N29" s="832"/>
      <c r="O29" s="832"/>
      <c r="P29" s="832"/>
      <c r="Q29" s="792"/>
      <c r="R29" s="792"/>
      <c r="S29" s="792"/>
      <c r="T29" s="792"/>
      <c r="U29" s="792"/>
      <c r="V29" s="792"/>
      <c r="W29" s="831">
        <f>ROUND(AZ94, 2)</f>
        <v>0</v>
      </c>
      <c r="X29" s="832"/>
      <c r="Y29" s="832"/>
      <c r="Z29" s="832"/>
      <c r="AA29" s="832"/>
      <c r="AB29" s="832"/>
      <c r="AC29" s="832"/>
      <c r="AD29" s="832"/>
      <c r="AE29" s="832"/>
      <c r="AF29" s="792"/>
      <c r="AG29" s="792"/>
      <c r="AH29" s="792"/>
      <c r="AI29" s="792"/>
      <c r="AJ29" s="792"/>
      <c r="AK29" s="831">
        <f>ROUND(AV94, 2)</f>
        <v>0</v>
      </c>
      <c r="AL29" s="832"/>
      <c r="AM29" s="832"/>
      <c r="AN29" s="832"/>
      <c r="AO29" s="832"/>
      <c r="AP29" s="792"/>
      <c r="AR29" s="755"/>
      <c r="BE29" s="825"/>
    </row>
    <row r="30" spans="1:71" s="756" customFormat="1" ht="14.4" customHeight="1">
      <c r="A30" s="792"/>
      <c r="B30" s="793"/>
      <c r="C30" s="792"/>
      <c r="D30" s="792"/>
      <c r="E30" s="792"/>
      <c r="F30" s="522" t="s">
        <v>39</v>
      </c>
      <c r="G30" s="792"/>
      <c r="H30" s="792"/>
      <c r="I30" s="792"/>
      <c r="J30" s="792"/>
      <c r="K30" s="792"/>
      <c r="L30" s="833">
        <v>0.12</v>
      </c>
      <c r="M30" s="832"/>
      <c r="N30" s="832"/>
      <c r="O30" s="832"/>
      <c r="P30" s="832"/>
      <c r="Q30" s="792"/>
      <c r="R30" s="792"/>
      <c r="S30" s="792"/>
      <c r="T30" s="792"/>
      <c r="U30" s="792"/>
      <c r="V30" s="792"/>
      <c r="W30" s="831">
        <f>ROUND(BA94, 2)</f>
        <v>0</v>
      </c>
      <c r="X30" s="832"/>
      <c r="Y30" s="832"/>
      <c r="Z30" s="832"/>
      <c r="AA30" s="832"/>
      <c r="AB30" s="832"/>
      <c r="AC30" s="832"/>
      <c r="AD30" s="832"/>
      <c r="AE30" s="832"/>
      <c r="AF30" s="792"/>
      <c r="AG30" s="792"/>
      <c r="AH30" s="792"/>
      <c r="AI30" s="792"/>
      <c r="AJ30" s="792"/>
      <c r="AK30" s="831">
        <f>ROUND(AW94, 2)</f>
        <v>0</v>
      </c>
      <c r="AL30" s="832"/>
      <c r="AM30" s="832"/>
      <c r="AN30" s="832"/>
      <c r="AO30" s="832"/>
      <c r="AP30" s="792"/>
      <c r="AR30" s="755"/>
      <c r="BE30" s="825"/>
    </row>
    <row r="31" spans="1:71" s="756" customFormat="1" ht="14.4" hidden="1" customHeight="1">
      <c r="A31" s="792"/>
      <c r="B31" s="793"/>
      <c r="C31" s="792"/>
      <c r="D31" s="792"/>
      <c r="E31" s="792"/>
      <c r="F31" s="522" t="s">
        <v>40</v>
      </c>
      <c r="G31" s="792"/>
      <c r="H31" s="792"/>
      <c r="I31" s="792"/>
      <c r="J31" s="792"/>
      <c r="K31" s="792"/>
      <c r="L31" s="833">
        <v>0.21</v>
      </c>
      <c r="M31" s="832"/>
      <c r="N31" s="832"/>
      <c r="O31" s="832"/>
      <c r="P31" s="832"/>
      <c r="Q31" s="792"/>
      <c r="R31" s="792"/>
      <c r="S31" s="792"/>
      <c r="T31" s="792"/>
      <c r="U31" s="792"/>
      <c r="V31" s="792"/>
      <c r="W31" s="831">
        <f>ROUND(BB94, 2)</f>
        <v>0</v>
      </c>
      <c r="X31" s="832"/>
      <c r="Y31" s="832"/>
      <c r="Z31" s="832"/>
      <c r="AA31" s="832"/>
      <c r="AB31" s="832"/>
      <c r="AC31" s="832"/>
      <c r="AD31" s="832"/>
      <c r="AE31" s="832"/>
      <c r="AF31" s="792"/>
      <c r="AG31" s="792"/>
      <c r="AH31" s="792"/>
      <c r="AI31" s="792"/>
      <c r="AJ31" s="792"/>
      <c r="AK31" s="831">
        <v>0</v>
      </c>
      <c r="AL31" s="832"/>
      <c r="AM31" s="832"/>
      <c r="AN31" s="832"/>
      <c r="AO31" s="832"/>
      <c r="AP31" s="792"/>
      <c r="AR31" s="755"/>
      <c r="BE31" s="825"/>
    </row>
    <row r="32" spans="1:71" s="756" customFormat="1" ht="14.4" hidden="1" customHeight="1">
      <c r="A32" s="792"/>
      <c r="B32" s="793"/>
      <c r="C32" s="792"/>
      <c r="D32" s="792"/>
      <c r="E32" s="792"/>
      <c r="F32" s="522" t="s">
        <v>41</v>
      </c>
      <c r="G32" s="792"/>
      <c r="H32" s="792"/>
      <c r="I32" s="792"/>
      <c r="J32" s="792"/>
      <c r="K32" s="792"/>
      <c r="L32" s="833">
        <v>0.12</v>
      </c>
      <c r="M32" s="832"/>
      <c r="N32" s="832"/>
      <c r="O32" s="832"/>
      <c r="P32" s="832"/>
      <c r="Q32" s="792"/>
      <c r="R32" s="792"/>
      <c r="S32" s="792"/>
      <c r="T32" s="792"/>
      <c r="U32" s="792"/>
      <c r="V32" s="792"/>
      <c r="W32" s="831">
        <f>ROUND(BC94, 2)</f>
        <v>0</v>
      </c>
      <c r="X32" s="832"/>
      <c r="Y32" s="832"/>
      <c r="Z32" s="832"/>
      <c r="AA32" s="832"/>
      <c r="AB32" s="832"/>
      <c r="AC32" s="832"/>
      <c r="AD32" s="832"/>
      <c r="AE32" s="832"/>
      <c r="AF32" s="792"/>
      <c r="AG32" s="792"/>
      <c r="AH32" s="792"/>
      <c r="AI32" s="792"/>
      <c r="AJ32" s="792"/>
      <c r="AK32" s="831">
        <v>0</v>
      </c>
      <c r="AL32" s="832"/>
      <c r="AM32" s="832"/>
      <c r="AN32" s="832"/>
      <c r="AO32" s="832"/>
      <c r="AP32" s="792"/>
      <c r="AR32" s="755"/>
      <c r="BE32" s="825"/>
    </row>
    <row r="33" spans="1:57" s="756" customFormat="1" ht="14.4" hidden="1" customHeight="1">
      <c r="A33" s="792"/>
      <c r="B33" s="793"/>
      <c r="C33" s="792"/>
      <c r="D33" s="792"/>
      <c r="E33" s="792"/>
      <c r="F33" s="522" t="s">
        <v>42</v>
      </c>
      <c r="G33" s="792"/>
      <c r="H33" s="792"/>
      <c r="I33" s="792"/>
      <c r="J33" s="792"/>
      <c r="K33" s="792"/>
      <c r="L33" s="833">
        <v>0</v>
      </c>
      <c r="M33" s="832"/>
      <c r="N33" s="832"/>
      <c r="O33" s="832"/>
      <c r="P33" s="832"/>
      <c r="Q33" s="792"/>
      <c r="R33" s="792"/>
      <c r="S33" s="792"/>
      <c r="T33" s="792"/>
      <c r="U33" s="792"/>
      <c r="V33" s="792"/>
      <c r="W33" s="831">
        <f>ROUND(BD94, 2)</f>
        <v>0</v>
      </c>
      <c r="X33" s="832"/>
      <c r="Y33" s="832"/>
      <c r="Z33" s="832"/>
      <c r="AA33" s="832"/>
      <c r="AB33" s="832"/>
      <c r="AC33" s="832"/>
      <c r="AD33" s="832"/>
      <c r="AE33" s="832"/>
      <c r="AF33" s="792"/>
      <c r="AG33" s="792"/>
      <c r="AH33" s="792"/>
      <c r="AI33" s="792"/>
      <c r="AJ33" s="792"/>
      <c r="AK33" s="831">
        <v>0</v>
      </c>
      <c r="AL33" s="832"/>
      <c r="AM33" s="832"/>
      <c r="AN33" s="832"/>
      <c r="AO33" s="832"/>
      <c r="AP33" s="792"/>
      <c r="AR33" s="755"/>
      <c r="BE33" s="825"/>
    </row>
    <row r="34" spans="1:57" s="504" customFormat="1" ht="7.05" customHeight="1">
      <c r="A34" s="524"/>
      <c r="B34" s="523"/>
      <c r="C34" s="524"/>
      <c r="D34" s="524"/>
      <c r="E34" s="524"/>
      <c r="F34" s="524"/>
      <c r="G34" s="524"/>
      <c r="H34" s="524"/>
      <c r="I34" s="524"/>
      <c r="J34" s="524"/>
      <c r="K34" s="524"/>
      <c r="L34" s="524"/>
      <c r="M34" s="524"/>
      <c r="N34" s="524"/>
      <c r="O34" s="524"/>
      <c r="P34" s="524"/>
      <c r="Q34" s="524"/>
      <c r="R34" s="524"/>
      <c r="S34" s="524"/>
      <c r="T34" s="524"/>
      <c r="U34" s="524"/>
      <c r="V34" s="524"/>
      <c r="W34" s="524"/>
      <c r="X34" s="524"/>
      <c r="Y34" s="524"/>
      <c r="Z34" s="524"/>
      <c r="AA34" s="524"/>
      <c r="AB34" s="524"/>
      <c r="AC34" s="524"/>
      <c r="AD34" s="524"/>
      <c r="AE34" s="524"/>
      <c r="AF34" s="524"/>
      <c r="AG34" s="524"/>
      <c r="AH34" s="524"/>
      <c r="AI34" s="524"/>
      <c r="AJ34" s="524"/>
      <c r="AK34" s="524"/>
      <c r="AL34" s="524"/>
      <c r="AM34" s="524"/>
      <c r="AN34" s="524"/>
      <c r="AO34" s="524"/>
      <c r="AP34" s="524"/>
      <c r="AR34" s="503"/>
      <c r="BE34" s="824"/>
    </row>
    <row r="35" spans="1:57" s="504" customFormat="1" ht="25.95" customHeight="1">
      <c r="A35" s="524"/>
      <c r="B35" s="523"/>
      <c r="C35" s="794"/>
      <c r="D35" s="795" t="s">
        <v>43</v>
      </c>
      <c r="E35" s="796"/>
      <c r="F35" s="796"/>
      <c r="G35" s="796"/>
      <c r="H35" s="796"/>
      <c r="I35" s="796"/>
      <c r="J35" s="796"/>
      <c r="K35" s="796"/>
      <c r="L35" s="796"/>
      <c r="M35" s="796"/>
      <c r="N35" s="796"/>
      <c r="O35" s="796"/>
      <c r="P35" s="796"/>
      <c r="Q35" s="796"/>
      <c r="R35" s="796"/>
      <c r="S35" s="796"/>
      <c r="T35" s="797" t="s">
        <v>44</v>
      </c>
      <c r="U35" s="796"/>
      <c r="V35" s="796"/>
      <c r="W35" s="796"/>
      <c r="X35" s="837" t="s">
        <v>45</v>
      </c>
      <c r="Y35" s="835"/>
      <c r="Z35" s="835"/>
      <c r="AA35" s="835"/>
      <c r="AB35" s="835"/>
      <c r="AC35" s="796"/>
      <c r="AD35" s="796"/>
      <c r="AE35" s="796"/>
      <c r="AF35" s="796"/>
      <c r="AG35" s="796"/>
      <c r="AH35" s="796"/>
      <c r="AI35" s="796"/>
      <c r="AJ35" s="796"/>
      <c r="AK35" s="834">
        <f>SUM(AK26:AK33)</f>
        <v>0</v>
      </c>
      <c r="AL35" s="835"/>
      <c r="AM35" s="835"/>
      <c r="AN35" s="835"/>
      <c r="AO35" s="836"/>
      <c r="AP35" s="794"/>
      <c r="AQ35" s="757"/>
      <c r="AR35" s="503"/>
    </row>
    <row r="36" spans="1:57" s="504" customFormat="1" ht="7.05" customHeight="1">
      <c r="A36" s="524"/>
      <c r="B36" s="523"/>
      <c r="C36" s="524"/>
      <c r="D36" s="524"/>
      <c r="E36" s="524"/>
      <c r="F36" s="524"/>
      <c r="G36" s="524"/>
      <c r="H36" s="524"/>
      <c r="I36" s="524"/>
      <c r="J36" s="524"/>
      <c r="K36" s="524"/>
      <c r="L36" s="524"/>
      <c r="M36" s="524"/>
      <c r="N36" s="524"/>
      <c r="O36" s="524"/>
      <c r="P36" s="524"/>
      <c r="Q36" s="524"/>
      <c r="R36" s="524"/>
      <c r="S36" s="524"/>
      <c r="T36" s="524"/>
      <c r="U36" s="524"/>
      <c r="V36" s="524"/>
      <c r="W36" s="524"/>
      <c r="X36" s="524"/>
      <c r="Y36" s="524"/>
      <c r="Z36" s="524"/>
      <c r="AA36" s="524"/>
      <c r="AB36" s="524"/>
      <c r="AC36" s="524"/>
      <c r="AD36" s="524"/>
      <c r="AE36" s="524"/>
      <c r="AF36" s="524"/>
      <c r="AG36" s="524"/>
      <c r="AH36" s="524"/>
      <c r="AI36" s="524"/>
      <c r="AJ36" s="524"/>
      <c r="AK36" s="524"/>
      <c r="AL36" s="524"/>
      <c r="AM36" s="524"/>
      <c r="AN36" s="524"/>
      <c r="AO36" s="524"/>
      <c r="AP36" s="524"/>
      <c r="AR36" s="503"/>
    </row>
    <row r="37" spans="1:57" s="504" customFormat="1" ht="14.4" customHeight="1">
      <c r="A37" s="524"/>
      <c r="B37" s="523"/>
      <c r="C37" s="524"/>
      <c r="D37" s="524"/>
      <c r="E37" s="524"/>
      <c r="F37" s="524"/>
      <c r="G37" s="524"/>
      <c r="H37" s="524"/>
      <c r="I37" s="524"/>
      <c r="J37" s="524"/>
      <c r="K37" s="524"/>
      <c r="L37" s="524"/>
      <c r="M37" s="524"/>
      <c r="N37" s="524"/>
      <c r="O37" s="524"/>
      <c r="P37" s="524"/>
      <c r="Q37" s="524"/>
      <c r="R37" s="524"/>
      <c r="S37" s="524"/>
      <c r="T37" s="524"/>
      <c r="U37" s="524"/>
      <c r="V37" s="524"/>
      <c r="W37" s="524"/>
      <c r="X37" s="524"/>
      <c r="Y37" s="524"/>
      <c r="Z37" s="524"/>
      <c r="AA37" s="524"/>
      <c r="AB37" s="524"/>
      <c r="AC37" s="524"/>
      <c r="AD37" s="524"/>
      <c r="AE37" s="524"/>
      <c r="AF37" s="524"/>
      <c r="AG37" s="524"/>
      <c r="AH37" s="524"/>
      <c r="AI37" s="524"/>
      <c r="AJ37" s="524"/>
      <c r="AK37" s="524"/>
      <c r="AL37" s="524"/>
      <c r="AM37" s="524"/>
      <c r="AN37" s="524"/>
      <c r="AO37" s="524"/>
      <c r="AP37" s="524"/>
      <c r="AR37" s="503"/>
    </row>
    <row r="38" spans="1:57" ht="14.4" customHeight="1">
      <c r="B38" s="519"/>
      <c r="AR38" s="502"/>
    </row>
    <row r="39" spans="1:57" ht="14.4" customHeight="1">
      <c r="B39" s="519"/>
      <c r="AR39" s="502"/>
    </row>
    <row r="40" spans="1:57" ht="14.4" customHeight="1">
      <c r="B40" s="519"/>
      <c r="AR40" s="502"/>
    </row>
    <row r="41" spans="1:57" ht="14.4" customHeight="1">
      <c r="B41" s="519"/>
      <c r="AR41" s="502"/>
    </row>
    <row r="42" spans="1:57" ht="14.4" customHeight="1">
      <c r="B42" s="519"/>
      <c r="AR42" s="502"/>
    </row>
    <row r="43" spans="1:57" ht="14.4" customHeight="1">
      <c r="B43" s="519"/>
      <c r="AR43" s="502"/>
    </row>
    <row r="44" spans="1:57" ht="14.4" customHeight="1">
      <c r="B44" s="519"/>
      <c r="AR44" s="502"/>
    </row>
    <row r="45" spans="1:57" ht="14.4" customHeight="1">
      <c r="B45" s="519"/>
      <c r="AR45" s="502"/>
    </row>
    <row r="46" spans="1:57" ht="14.4" customHeight="1">
      <c r="B46" s="519"/>
      <c r="AR46" s="502"/>
    </row>
    <row r="47" spans="1:57" ht="14.4" customHeight="1">
      <c r="B47" s="519"/>
      <c r="AR47" s="502"/>
    </row>
    <row r="48" spans="1:57" ht="14.4" customHeight="1">
      <c r="B48" s="519"/>
      <c r="AR48" s="502"/>
    </row>
    <row r="49" spans="1:44" s="504" customFormat="1" ht="14.4" customHeight="1">
      <c r="A49" s="524"/>
      <c r="B49" s="523"/>
      <c r="C49" s="524"/>
      <c r="D49" s="544" t="s">
        <v>46</v>
      </c>
      <c r="E49" s="545"/>
      <c r="F49" s="545"/>
      <c r="G49" s="545"/>
      <c r="H49" s="545"/>
      <c r="I49" s="545"/>
      <c r="J49" s="545"/>
      <c r="K49" s="545"/>
      <c r="L49" s="545"/>
      <c r="M49" s="545"/>
      <c r="N49" s="545"/>
      <c r="O49" s="545"/>
      <c r="P49" s="545"/>
      <c r="Q49" s="545"/>
      <c r="R49" s="545"/>
      <c r="S49" s="545"/>
      <c r="T49" s="545"/>
      <c r="U49" s="545"/>
      <c r="V49" s="545"/>
      <c r="W49" s="545"/>
      <c r="X49" s="545"/>
      <c r="Y49" s="545"/>
      <c r="Z49" s="545"/>
      <c r="AA49" s="545"/>
      <c r="AB49" s="545"/>
      <c r="AC49" s="545"/>
      <c r="AD49" s="545"/>
      <c r="AE49" s="545"/>
      <c r="AF49" s="545"/>
      <c r="AG49" s="545"/>
      <c r="AH49" s="544" t="s">
        <v>47</v>
      </c>
      <c r="AI49" s="545"/>
      <c r="AJ49" s="545"/>
      <c r="AK49" s="545"/>
      <c r="AL49" s="545"/>
      <c r="AM49" s="545"/>
      <c r="AN49" s="545"/>
      <c r="AO49" s="545"/>
      <c r="AP49" s="524"/>
      <c r="AR49" s="503"/>
    </row>
    <row r="50" spans="1:44">
      <c r="B50" s="519"/>
      <c r="AR50" s="502"/>
    </row>
    <row r="51" spans="1:44">
      <c r="B51" s="519"/>
      <c r="AR51" s="502"/>
    </row>
    <row r="52" spans="1:44">
      <c r="B52" s="519"/>
      <c r="AR52" s="502"/>
    </row>
    <row r="53" spans="1:44">
      <c r="B53" s="519"/>
      <c r="AR53" s="502"/>
    </row>
    <row r="54" spans="1:44">
      <c r="B54" s="519"/>
      <c r="AR54" s="502"/>
    </row>
    <row r="55" spans="1:44">
      <c r="B55" s="519"/>
      <c r="AR55" s="502"/>
    </row>
    <row r="56" spans="1:44">
      <c r="B56" s="519"/>
      <c r="AR56" s="502"/>
    </row>
    <row r="57" spans="1:44">
      <c r="B57" s="519"/>
      <c r="AR57" s="502"/>
    </row>
    <row r="58" spans="1:44">
      <c r="B58" s="519"/>
      <c r="AR58" s="502"/>
    </row>
    <row r="59" spans="1:44">
      <c r="B59" s="519"/>
      <c r="AR59" s="502"/>
    </row>
    <row r="60" spans="1:44" s="504" customFormat="1" ht="13.2">
      <c r="A60" s="524"/>
      <c r="B60" s="523"/>
      <c r="C60" s="524"/>
      <c r="D60" s="546" t="s">
        <v>48</v>
      </c>
      <c r="E60" s="547"/>
      <c r="F60" s="547"/>
      <c r="G60" s="547"/>
      <c r="H60" s="547"/>
      <c r="I60" s="547"/>
      <c r="J60" s="547"/>
      <c r="K60" s="547"/>
      <c r="L60" s="547"/>
      <c r="M60" s="547"/>
      <c r="N60" s="547"/>
      <c r="O60" s="547"/>
      <c r="P60" s="547"/>
      <c r="Q60" s="547"/>
      <c r="R60" s="547"/>
      <c r="S60" s="547"/>
      <c r="T60" s="547"/>
      <c r="U60" s="547"/>
      <c r="V60" s="546" t="s">
        <v>49</v>
      </c>
      <c r="W60" s="547"/>
      <c r="X60" s="547"/>
      <c r="Y60" s="547"/>
      <c r="Z60" s="547"/>
      <c r="AA60" s="547"/>
      <c r="AB60" s="547"/>
      <c r="AC60" s="547"/>
      <c r="AD60" s="547"/>
      <c r="AE60" s="547"/>
      <c r="AF60" s="547"/>
      <c r="AG60" s="547"/>
      <c r="AH60" s="546" t="s">
        <v>48</v>
      </c>
      <c r="AI60" s="547"/>
      <c r="AJ60" s="547"/>
      <c r="AK60" s="547"/>
      <c r="AL60" s="547"/>
      <c r="AM60" s="546" t="s">
        <v>49</v>
      </c>
      <c r="AN60" s="547"/>
      <c r="AO60" s="547"/>
      <c r="AP60" s="524"/>
      <c r="AR60" s="503"/>
    </row>
    <row r="61" spans="1:44">
      <c r="B61" s="519"/>
      <c r="AR61" s="502"/>
    </row>
    <row r="62" spans="1:44">
      <c r="B62" s="519"/>
      <c r="AR62" s="502"/>
    </row>
    <row r="63" spans="1:44">
      <c r="B63" s="519"/>
      <c r="AR63" s="502"/>
    </row>
    <row r="64" spans="1:44" s="504" customFormat="1" ht="13.2">
      <c r="A64" s="524"/>
      <c r="B64" s="523"/>
      <c r="C64" s="524"/>
      <c r="D64" s="544" t="s">
        <v>50</v>
      </c>
      <c r="E64" s="545"/>
      <c r="F64" s="545"/>
      <c r="G64" s="545"/>
      <c r="H64" s="545"/>
      <c r="I64" s="545"/>
      <c r="J64" s="545"/>
      <c r="K64" s="545"/>
      <c r="L64" s="545"/>
      <c r="M64" s="545"/>
      <c r="N64" s="545"/>
      <c r="O64" s="545"/>
      <c r="P64" s="545"/>
      <c r="Q64" s="545"/>
      <c r="R64" s="545"/>
      <c r="S64" s="545"/>
      <c r="T64" s="545"/>
      <c r="U64" s="545"/>
      <c r="V64" s="545"/>
      <c r="W64" s="545"/>
      <c r="X64" s="545"/>
      <c r="Y64" s="545"/>
      <c r="Z64" s="545"/>
      <c r="AA64" s="545"/>
      <c r="AB64" s="545"/>
      <c r="AC64" s="545"/>
      <c r="AD64" s="545"/>
      <c r="AE64" s="545"/>
      <c r="AF64" s="545"/>
      <c r="AG64" s="545"/>
      <c r="AH64" s="544" t="s">
        <v>51</v>
      </c>
      <c r="AI64" s="545"/>
      <c r="AJ64" s="545"/>
      <c r="AK64" s="545"/>
      <c r="AL64" s="545"/>
      <c r="AM64" s="545"/>
      <c r="AN64" s="545"/>
      <c r="AO64" s="545"/>
      <c r="AP64" s="524"/>
      <c r="AR64" s="503"/>
    </row>
    <row r="65" spans="1:44">
      <c r="B65" s="519"/>
      <c r="AR65" s="502"/>
    </row>
    <row r="66" spans="1:44">
      <c r="B66" s="519"/>
      <c r="AR66" s="502"/>
    </row>
    <row r="67" spans="1:44">
      <c r="B67" s="519"/>
      <c r="AR67" s="502"/>
    </row>
    <row r="68" spans="1:44">
      <c r="B68" s="519"/>
      <c r="AR68" s="502"/>
    </row>
    <row r="69" spans="1:44">
      <c r="B69" s="519"/>
      <c r="AR69" s="502"/>
    </row>
    <row r="70" spans="1:44">
      <c r="B70" s="519"/>
      <c r="AR70" s="502"/>
    </row>
    <row r="71" spans="1:44">
      <c r="B71" s="519"/>
      <c r="AR71" s="502"/>
    </row>
    <row r="72" spans="1:44">
      <c r="B72" s="519"/>
      <c r="AR72" s="502"/>
    </row>
    <row r="73" spans="1:44">
      <c r="B73" s="519"/>
      <c r="AR73" s="502"/>
    </row>
    <row r="74" spans="1:44">
      <c r="B74" s="519"/>
      <c r="AR74" s="502"/>
    </row>
    <row r="75" spans="1:44" s="504" customFormat="1" ht="13.2">
      <c r="A75" s="524"/>
      <c r="B75" s="523"/>
      <c r="C75" s="524"/>
      <c r="D75" s="546" t="s">
        <v>48</v>
      </c>
      <c r="E75" s="547"/>
      <c r="F75" s="547"/>
      <c r="G75" s="547"/>
      <c r="H75" s="547"/>
      <c r="I75" s="547"/>
      <c r="J75" s="547"/>
      <c r="K75" s="547"/>
      <c r="L75" s="547"/>
      <c r="M75" s="547"/>
      <c r="N75" s="547"/>
      <c r="O75" s="547"/>
      <c r="P75" s="547"/>
      <c r="Q75" s="547"/>
      <c r="R75" s="547"/>
      <c r="S75" s="547"/>
      <c r="T75" s="547"/>
      <c r="U75" s="547"/>
      <c r="V75" s="546" t="s">
        <v>49</v>
      </c>
      <c r="W75" s="547"/>
      <c r="X75" s="547"/>
      <c r="Y75" s="547"/>
      <c r="Z75" s="547"/>
      <c r="AA75" s="547"/>
      <c r="AB75" s="547"/>
      <c r="AC75" s="547"/>
      <c r="AD75" s="547"/>
      <c r="AE75" s="547"/>
      <c r="AF75" s="547"/>
      <c r="AG75" s="547"/>
      <c r="AH75" s="546" t="s">
        <v>48</v>
      </c>
      <c r="AI75" s="547"/>
      <c r="AJ75" s="547"/>
      <c r="AK75" s="547"/>
      <c r="AL75" s="547"/>
      <c r="AM75" s="546" t="s">
        <v>49</v>
      </c>
      <c r="AN75" s="547"/>
      <c r="AO75" s="547"/>
      <c r="AP75" s="524"/>
      <c r="AR75" s="503"/>
    </row>
    <row r="76" spans="1:44" s="504" customFormat="1">
      <c r="A76" s="524"/>
      <c r="B76" s="523"/>
      <c r="C76" s="524"/>
      <c r="D76" s="524"/>
      <c r="E76" s="524"/>
      <c r="F76" s="524"/>
      <c r="G76" s="524"/>
      <c r="H76" s="524"/>
      <c r="I76" s="524"/>
      <c r="J76" s="524"/>
      <c r="K76" s="524"/>
      <c r="L76" s="524"/>
      <c r="M76" s="524"/>
      <c r="N76" s="524"/>
      <c r="O76" s="524"/>
      <c r="P76" s="524"/>
      <c r="Q76" s="524"/>
      <c r="R76" s="524"/>
      <c r="S76" s="524"/>
      <c r="T76" s="524"/>
      <c r="U76" s="524"/>
      <c r="V76" s="524"/>
      <c r="W76" s="524"/>
      <c r="X76" s="524"/>
      <c r="Y76" s="524"/>
      <c r="Z76" s="524"/>
      <c r="AA76" s="524"/>
      <c r="AB76" s="524"/>
      <c r="AC76" s="524"/>
      <c r="AD76" s="524"/>
      <c r="AE76" s="524"/>
      <c r="AF76" s="524"/>
      <c r="AG76" s="524"/>
      <c r="AH76" s="524"/>
      <c r="AI76" s="524"/>
      <c r="AJ76" s="524"/>
      <c r="AK76" s="524"/>
      <c r="AL76" s="524"/>
      <c r="AM76" s="524"/>
      <c r="AN76" s="524"/>
      <c r="AO76" s="524"/>
      <c r="AP76" s="524"/>
      <c r="AR76" s="503"/>
    </row>
    <row r="77" spans="1:44" s="504" customFormat="1" ht="7.05" customHeight="1">
      <c r="A77" s="524"/>
      <c r="B77" s="550"/>
      <c r="C77" s="551"/>
      <c r="D77" s="551"/>
      <c r="E77" s="551"/>
      <c r="F77" s="551"/>
      <c r="G77" s="551"/>
      <c r="H77" s="551"/>
      <c r="I77" s="551"/>
      <c r="J77" s="551"/>
      <c r="K77" s="551"/>
      <c r="L77" s="551"/>
      <c r="M77" s="551"/>
      <c r="N77" s="551"/>
      <c r="O77" s="551"/>
      <c r="P77" s="551"/>
      <c r="Q77" s="551"/>
      <c r="R77" s="551"/>
      <c r="S77" s="551"/>
      <c r="T77" s="551"/>
      <c r="U77" s="551"/>
      <c r="V77" s="551"/>
      <c r="W77" s="551"/>
      <c r="X77" s="551"/>
      <c r="Y77" s="551"/>
      <c r="Z77" s="551"/>
      <c r="AA77" s="551"/>
      <c r="AB77" s="551"/>
      <c r="AC77" s="551"/>
      <c r="AD77" s="551"/>
      <c r="AE77" s="551"/>
      <c r="AF77" s="551"/>
      <c r="AG77" s="551"/>
      <c r="AH77" s="551"/>
      <c r="AI77" s="551"/>
      <c r="AJ77" s="551"/>
      <c r="AK77" s="551"/>
      <c r="AL77" s="551"/>
      <c r="AM77" s="551"/>
      <c r="AN77" s="551"/>
      <c r="AO77" s="551"/>
      <c r="AP77" s="551"/>
      <c r="AQ77" s="508"/>
      <c r="AR77" s="503"/>
    </row>
    <row r="81" spans="1:91" s="504" customFormat="1" ht="7.05" customHeight="1">
      <c r="A81" s="524"/>
      <c r="B81" s="552"/>
      <c r="C81" s="553"/>
      <c r="D81" s="553"/>
      <c r="E81" s="553"/>
      <c r="F81" s="553"/>
      <c r="G81" s="553"/>
      <c r="H81" s="553"/>
      <c r="I81" s="553"/>
      <c r="J81" s="553"/>
      <c r="K81" s="553"/>
      <c r="L81" s="553"/>
      <c r="M81" s="553"/>
      <c r="N81" s="553"/>
      <c r="O81" s="553"/>
      <c r="P81" s="553"/>
      <c r="Q81" s="553"/>
      <c r="R81" s="553"/>
      <c r="S81" s="553"/>
      <c r="T81" s="553"/>
      <c r="U81" s="553"/>
      <c r="V81" s="553"/>
      <c r="W81" s="553"/>
      <c r="X81" s="553"/>
      <c r="Y81" s="553"/>
      <c r="Z81" s="553"/>
      <c r="AA81" s="553"/>
      <c r="AB81" s="553"/>
      <c r="AC81" s="553"/>
      <c r="AD81" s="553"/>
      <c r="AE81" s="553"/>
      <c r="AF81" s="553"/>
      <c r="AG81" s="553"/>
      <c r="AH81" s="553"/>
      <c r="AI81" s="553"/>
      <c r="AJ81" s="553"/>
      <c r="AK81" s="553"/>
      <c r="AL81" s="553"/>
      <c r="AM81" s="553"/>
      <c r="AN81" s="553"/>
      <c r="AO81" s="553"/>
      <c r="AP81" s="553"/>
      <c r="AQ81" s="509"/>
      <c r="AR81" s="503"/>
    </row>
    <row r="82" spans="1:91" s="504" customFormat="1" ht="25.05" customHeight="1">
      <c r="A82" s="524"/>
      <c r="B82" s="523"/>
      <c r="C82" s="520" t="s">
        <v>52</v>
      </c>
      <c r="D82" s="524"/>
      <c r="E82" s="524"/>
      <c r="F82" s="524"/>
      <c r="G82" s="524"/>
      <c r="H82" s="524"/>
      <c r="I82" s="524"/>
      <c r="J82" s="524"/>
      <c r="K82" s="524"/>
      <c r="L82" s="524"/>
      <c r="M82" s="524"/>
      <c r="N82" s="524"/>
      <c r="O82" s="524"/>
      <c r="P82" s="524"/>
      <c r="Q82" s="524"/>
      <c r="R82" s="524"/>
      <c r="S82" s="524"/>
      <c r="T82" s="524"/>
      <c r="U82" s="524"/>
      <c r="V82" s="524"/>
      <c r="W82" s="524"/>
      <c r="X82" s="524"/>
      <c r="Y82" s="524"/>
      <c r="Z82" s="524"/>
      <c r="AA82" s="524"/>
      <c r="AB82" s="524"/>
      <c r="AC82" s="524"/>
      <c r="AD82" s="524"/>
      <c r="AE82" s="524"/>
      <c r="AF82" s="524"/>
      <c r="AG82" s="524"/>
      <c r="AH82" s="524"/>
      <c r="AI82" s="524"/>
      <c r="AJ82" s="524"/>
      <c r="AK82" s="524"/>
      <c r="AL82" s="524"/>
      <c r="AM82" s="524"/>
      <c r="AN82" s="524"/>
      <c r="AO82" s="524"/>
      <c r="AP82" s="524"/>
      <c r="AR82" s="503"/>
    </row>
    <row r="83" spans="1:91" s="504" customFormat="1" ht="7.05" customHeight="1">
      <c r="A83" s="524"/>
      <c r="B83" s="523"/>
      <c r="C83" s="524"/>
      <c r="D83" s="524"/>
      <c r="E83" s="524"/>
      <c r="F83" s="524"/>
      <c r="G83" s="524"/>
      <c r="H83" s="524"/>
      <c r="I83" s="524"/>
      <c r="J83" s="524"/>
      <c r="K83" s="524"/>
      <c r="L83" s="524"/>
      <c r="M83" s="524"/>
      <c r="N83" s="524"/>
      <c r="O83" s="524"/>
      <c r="P83" s="524"/>
      <c r="Q83" s="524"/>
      <c r="R83" s="524"/>
      <c r="S83" s="524"/>
      <c r="T83" s="524"/>
      <c r="U83" s="524"/>
      <c r="V83" s="524"/>
      <c r="W83" s="524"/>
      <c r="X83" s="524"/>
      <c r="Y83" s="524"/>
      <c r="Z83" s="524"/>
      <c r="AA83" s="524"/>
      <c r="AB83" s="524"/>
      <c r="AC83" s="524"/>
      <c r="AD83" s="524"/>
      <c r="AE83" s="524"/>
      <c r="AF83" s="524"/>
      <c r="AG83" s="524"/>
      <c r="AH83" s="524"/>
      <c r="AI83" s="524"/>
      <c r="AJ83" s="524"/>
      <c r="AK83" s="524"/>
      <c r="AL83" s="524"/>
      <c r="AM83" s="524"/>
      <c r="AN83" s="524"/>
      <c r="AO83" s="524"/>
      <c r="AP83" s="524"/>
      <c r="AR83" s="503"/>
    </row>
    <row r="84" spans="1:91" s="758" customFormat="1" ht="12" customHeight="1">
      <c r="A84" s="798"/>
      <c r="B84" s="799"/>
      <c r="C84" s="522" t="s">
        <v>12</v>
      </c>
      <c r="D84" s="798"/>
      <c r="E84" s="798"/>
      <c r="F84" s="798"/>
      <c r="G84" s="798"/>
      <c r="H84" s="798"/>
      <c r="I84" s="798"/>
      <c r="J84" s="798"/>
      <c r="K84" s="798"/>
      <c r="L84" s="798" t="str">
        <f>K5</f>
        <v xml:space="preserve">25-042-3  </v>
      </c>
      <c r="M84" s="798"/>
      <c r="N84" s="798"/>
      <c r="O84" s="798"/>
      <c r="P84" s="798"/>
      <c r="Q84" s="798"/>
      <c r="R84" s="798"/>
      <c r="S84" s="798"/>
      <c r="T84" s="798"/>
      <c r="U84" s="798"/>
      <c r="V84" s="798"/>
      <c r="W84" s="798"/>
      <c r="X84" s="798"/>
      <c r="Y84" s="798"/>
      <c r="Z84" s="798"/>
      <c r="AA84" s="798"/>
      <c r="AB84" s="798"/>
      <c r="AC84" s="798"/>
      <c r="AD84" s="798"/>
      <c r="AE84" s="798"/>
      <c r="AF84" s="798"/>
      <c r="AG84" s="798"/>
      <c r="AH84" s="798"/>
      <c r="AI84" s="798"/>
      <c r="AJ84" s="798"/>
      <c r="AK84" s="798"/>
      <c r="AL84" s="798"/>
      <c r="AM84" s="798"/>
      <c r="AN84" s="798"/>
      <c r="AO84" s="798"/>
      <c r="AP84" s="798"/>
      <c r="AR84" s="759"/>
    </row>
    <row r="85" spans="1:91" s="760" customFormat="1" ht="37.049999999999997" customHeight="1">
      <c r="A85" s="800"/>
      <c r="B85" s="801"/>
      <c r="C85" s="802" t="s">
        <v>14</v>
      </c>
      <c r="D85" s="800"/>
      <c r="E85" s="800"/>
      <c r="F85" s="800"/>
      <c r="G85" s="800"/>
      <c r="H85" s="800"/>
      <c r="I85" s="800"/>
      <c r="J85" s="800"/>
      <c r="K85" s="800"/>
      <c r="L85" s="859" t="str">
        <f>K6</f>
        <v xml:space="preserve">Rekonstrukce a modernizace fotbalového hřiště SK Union Břevnov </v>
      </c>
      <c r="M85" s="860"/>
      <c r="N85" s="860"/>
      <c r="O85" s="860"/>
      <c r="P85" s="860"/>
      <c r="Q85" s="860"/>
      <c r="R85" s="860"/>
      <c r="S85" s="860"/>
      <c r="T85" s="860"/>
      <c r="U85" s="860"/>
      <c r="V85" s="860"/>
      <c r="W85" s="860"/>
      <c r="X85" s="860"/>
      <c r="Y85" s="860"/>
      <c r="Z85" s="860"/>
      <c r="AA85" s="860"/>
      <c r="AB85" s="860"/>
      <c r="AC85" s="860"/>
      <c r="AD85" s="860"/>
      <c r="AE85" s="860"/>
      <c r="AF85" s="860"/>
      <c r="AG85" s="860"/>
      <c r="AH85" s="860"/>
      <c r="AI85" s="860"/>
      <c r="AJ85" s="860"/>
      <c r="AK85" s="860"/>
      <c r="AL85" s="860"/>
      <c r="AM85" s="860"/>
      <c r="AN85" s="860"/>
      <c r="AO85" s="860"/>
      <c r="AP85" s="800"/>
      <c r="AR85" s="761"/>
    </row>
    <row r="86" spans="1:91" s="504" customFormat="1" ht="7.05" customHeight="1">
      <c r="A86" s="524"/>
      <c r="B86" s="523"/>
      <c r="C86" s="524"/>
      <c r="D86" s="524"/>
      <c r="E86" s="524"/>
      <c r="F86" s="524"/>
      <c r="G86" s="524"/>
      <c r="H86" s="524"/>
      <c r="I86" s="524"/>
      <c r="J86" s="524"/>
      <c r="K86" s="524"/>
      <c r="L86" s="524"/>
      <c r="M86" s="524"/>
      <c r="N86" s="524"/>
      <c r="O86" s="524"/>
      <c r="P86" s="524"/>
      <c r="Q86" s="524"/>
      <c r="R86" s="524"/>
      <c r="S86" s="524"/>
      <c r="T86" s="524"/>
      <c r="U86" s="524"/>
      <c r="V86" s="524"/>
      <c r="W86" s="524"/>
      <c r="X86" s="524"/>
      <c r="Y86" s="524"/>
      <c r="Z86" s="524"/>
      <c r="AA86" s="524"/>
      <c r="AB86" s="524"/>
      <c r="AC86" s="524"/>
      <c r="AD86" s="524"/>
      <c r="AE86" s="524"/>
      <c r="AF86" s="524"/>
      <c r="AG86" s="524"/>
      <c r="AH86" s="524"/>
      <c r="AI86" s="524"/>
      <c r="AJ86" s="524"/>
      <c r="AK86" s="524"/>
      <c r="AL86" s="524"/>
      <c r="AM86" s="524"/>
      <c r="AN86" s="524"/>
      <c r="AO86" s="524"/>
      <c r="AP86" s="524"/>
      <c r="AR86" s="503"/>
    </row>
    <row r="87" spans="1:91" s="504" customFormat="1" ht="12" customHeight="1">
      <c r="A87" s="524"/>
      <c r="B87" s="523"/>
      <c r="C87" s="522" t="s">
        <v>17</v>
      </c>
      <c r="D87" s="524"/>
      <c r="E87" s="524"/>
      <c r="F87" s="524"/>
      <c r="G87" s="524"/>
      <c r="H87" s="524"/>
      <c r="I87" s="524"/>
      <c r="J87" s="524"/>
      <c r="K87" s="524"/>
      <c r="L87" s="803" t="str">
        <f>IF(K8="","",K8)</f>
        <v>Praha 6</v>
      </c>
      <c r="M87" s="524"/>
      <c r="N87" s="524"/>
      <c r="O87" s="524"/>
      <c r="P87" s="524"/>
      <c r="Q87" s="524"/>
      <c r="R87" s="524"/>
      <c r="S87" s="524"/>
      <c r="T87" s="524"/>
      <c r="U87" s="524"/>
      <c r="V87" s="524"/>
      <c r="W87" s="524"/>
      <c r="X87" s="524"/>
      <c r="Y87" s="524"/>
      <c r="Z87" s="524"/>
      <c r="AA87" s="524"/>
      <c r="AB87" s="524"/>
      <c r="AC87" s="524"/>
      <c r="AD87" s="524"/>
      <c r="AE87" s="524"/>
      <c r="AF87" s="524"/>
      <c r="AG87" s="524"/>
      <c r="AH87" s="524"/>
      <c r="AI87" s="522" t="s">
        <v>19</v>
      </c>
      <c r="AJ87" s="524"/>
      <c r="AK87" s="524"/>
      <c r="AL87" s="524"/>
      <c r="AM87" s="861">
        <f>IF(AN8= "","",AN8)</f>
        <v>46065</v>
      </c>
      <c r="AN87" s="861"/>
      <c r="AO87" s="524"/>
      <c r="AP87" s="524"/>
      <c r="AR87" s="503"/>
    </row>
    <row r="88" spans="1:91" s="504" customFormat="1" ht="7.05" customHeight="1">
      <c r="A88" s="524"/>
      <c r="B88" s="523"/>
      <c r="C88" s="524"/>
      <c r="D88" s="524"/>
      <c r="E88" s="524"/>
      <c r="F88" s="524"/>
      <c r="G88" s="524"/>
      <c r="H88" s="524"/>
      <c r="I88" s="524"/>
      <c r="J88" s="524"/>
      <c r="K88" s="524"/>
      <c r="L88" s="524"/>
      <c r="M88" s="524"/>
      <c r="N88" s="524"/>
      <c r="O88" s="524"/>
      <c r="P88" s="524"/>
      <c r="Q88" s="524"/>
      <c r="R88" s="524"/>
      <c r="S88" s="524"/>
      <c r="T88" s="524"/>
      <c r="U88" s="524"/>
      <c r="V88" s="524"/>
      <c r="W88" s="524"/>
      <c r="X88" s="524"/>
      <c r="Y88" s="524"/>
      <c r="Z88" s="524"/>
      <c r="AA88" s="524"/>
      <c r="AB88" s="524"/>
      <c r="AC88" s="524"/>
      <c r="AD88" s="524"/>
      <c r="AE88" s="524"/>
      <c r="AF88" s="524"/>
      <c r="AG88" s="524"/>
      <c r="AH88" s="524"/>
      <c r="AI88" s="524"/>
      <c r="AJ88" s="524"/>
      <c r="AK88" s="524"/>
      <c r="AL88" s="524"/>
      <c r="AM88" s="524"/>
      <c r="AN88" s="524"/>
      <c r="AO88" s="524"/>
      <c r="AP88" s="524"/>
      <c r="AR88" s="503"/>
    </row>
    <row r="89" spans="1:91" s="504" customFormat="1" ht="15.15" customHeight="1">
      <c r="A89" s="524"/>
      <c r="B89" s="523"/>
      <c r="C89" s="522" t="s">
        <v>20</v>
      </c>
      <c r="D89" s="524"/>
      <c r="E89" s="524"/>
      <c r="F89" s="524"/>
      <c r="G89" s="524"/>
      <c r="H89" s="524"/>
      <c r="I89" s="524"/>
      <c r="J89" s="524"/>
      <c r="K89" s="524"/>
      <c r="L89" s="798" t="str">
        <f>IF(E11= "","",E11)</f>
        <v xml:space="preserve">Městská část Praha 6  </v>
      </c>
      <c r="M89" s="524"/>
      <c r="N89" s="524"/>
      <c r="O89" s="524"/>
      <c r="P89" s="524"/>
      <c r="Q89" s="524"/>
      <c r="R89" s="524"/>
      <c r="S89" s="524"/>
      <c r="T89" s="524"/>
      <c r="U89" s="524"/>
      <c r="V89" s="524"/>
      <c r="W89" s="524"/>
      <c r="X89" s="524"/>
      <c r="Y89" s="524"/>
      <c r="Z89" s="524"/>
      <c r="AA89" s="524"/>
      <c r="AB89" s="524"/>
      <c r="AC89" s="524"/>
      <c r="AD89" s="524"/>
      <c r="AE89" s="524"/>
      <c r="AF89" s="524"/>
      <c r="AG89" s="524"/>
      <c r="AH89" s="524"/>
      <c r="AI89" s="522" t="s">
        <v>26</v>
      </c>
      <c r="AJ89" s="524"/>
      <c r="AK89" s="524"/>
      <c r="AL89" s="524"/>
      <c r="AM89" s="843" t="str">
        <f>IF(E17="","",E17)</f>
        <v xml:space="preserve">Sportovní projekty s.r.o. </v>
      </c>
      <c r="AN89" s="844"/>
      <c r="AO89" s="844"/>
      <c r="AP89" s="844"/>
      <c r="AR89" s="503"/>
      <c r="AS89" s="839" t="s">
        <v>53</v>
      </c>
      <c r="AT89" s="840"/>
      <c r="AU89" s="506"/>
      <c r="AV89" s="506"/>
      <c r="AW89" s="506"/>
      <c r="AX89" s="506"/>
      <c r="AY89" s="506"/>
      <c r="AZ89" s="506"/>
      <c r="BA89" s="506"/>
      <c r="BB89" s="506"/>
      <c r="BC89" s="506"/>
      <c r="BD89" s="762"/>
    </row>
    <row r="90" spans="1:91" s="504" customFormat="1" ht="15.15" customHeight="1">
      <c r="A90" s="524"/>
      <c r="B90" s="523"/>
      <c r="C90" s="522" t="s">
        <v>24</v>
      </c>
      <c r="D90" s="524"/>
      <c r="E90" s="524"/>
      <c r="F90" s="524"/>
      <c r="G90" s="524"/>
      <c r="H90" s="524"/>
      <c r="I90" s="524"/>
      <c r="J90" s="524"/>
      <c r="K90" s="524"/>
      <c r="L90" s="798" t="str">
        <f>IF(E14= "Vyplň údaj","",E14)</f>
        <v xml:space="preserve">Vyplň údaj </v>
      </c>
      <c r="M90" s="524"/>
      <c r="N90" s="524"/>
      <c r="O90" s="524"/>
      <c r="P90" s="524"/>
      <c r="Q90" s="524"/>
      <c r="R90" s="524"/>
      <c r="S90" s="524"/>
      <c r="T90" s="524"/>
      <c r="U90" s="524"/>
      <c r="V90" s="524"/>
      <c r="W90" s="524"/>
      <c r="X90" s="524"/>
      <c r="Y90" s="524"/>
      <c r="Z90" s="524"/>
      <c r="AA90" s="524"/>
      <c r="AB90" s="524"/>
      <c r="AC90" s="524"/>
      <c r="AD90" s="524"/>
      <c r="AE90" s="524"/>
      <c r="AF90" s="524"/>
      <c r="AG90" s="524"/>
      <c r="AH90" s="524"/>
      <c r="AI90" s="522" t="s">
        <v>29</v>
      </c>
      <c r="AJ90" s="524"/>
      <c r="AK90" s="524"/>
      <c r="AL90" s="524"/>
      <c r="AM90" s="843" t="str">
        <f>IF(E20="","",E20)</f>
        <v>F.Pecka</v>
      </c>
      <c r="AN90" s="844"/>
      <c r="AO90" s="844"/>
      <c r="AP90" s="844"/>
      <c r="AR90" s="503"/>
      <c r="AS90" s="841"/>
      <c r="AT90" s="842"/>
      <c r="BD90" s="763"/>
    </row>
    <row r="91" spans="1:91" s="504" customFormat="1" ht="10.8" customHeight="1">
      <c r="A91" s="524"/>
      <c r="B91" s="523"/>
      <c r="C91" s="524"/>
      <c r="D91" s="524"/>
      <c r="E91" s="524"/>
      <c r="F91" s="524"/>
      <c r="G91" s="524"/>
      <c r="H91" s="524"/>
      <c r="I91" s="524"/>
      <c r="J91" s="524"/>
      <c r="K91" s="524"/>
      <c r="L91" s="524"/>
      <c r="M91" s="524"/>
      <c r="N91" s="524"/>
      <c r="O91" s="524"/>
      <c r="P91" s="524"/>
      <c r="Q91" s="524"/>
      <c r="R91" s="524"/>
      <c r="S91" s="524"/>
      <c r="T91" s="524"/>
      <c r="U91" s="524"/>
      <c r="V91" s="524"/>
      <c r="W91" s="524"/>
      <c r="X91" s="524"/>
      <c r="Y91" s="524"/>
      <c r="Z91" s="524"/>
      <c r="AA91" s="524"/>
      <c r="AB91" s="524"/>
      <c r="AC91" s="524"/>
      <c r="AD91" s="524"/>
      <c r="AE91" s="524"/>
      <c r="AF91" s="524"/>
      <c r="AG91" s="524"/>
      <c r="AH91" s="524"/>
      <c r="AI91" s="524"/>
      <c r="AJ91" s="524"/>
      <c r="AK91" s="524"/>
      <c r="AL91" s="524"/>
      <c r="AM91" s="524"/>
      <c r="AN91" s="524"/>
      <c r="AO91" s="524"/>
      <c r="AP91" s="524"/>
      <c r="AR91" s="503"/>
      <c r="AS91" s="841"/>
      <c r="AT91" s="842"/>
      <c r="BD91" s="763"/>
    </row>
    <row r="92" spans="1:91" s="504" customFormat="1" ht="29.25" customHeight="1">
      <c r="A92" s="524"/>
      <c r="B92" s="523"/>
      <c r="C92" s="847" t="s">
        <v>54</v>
      </c>
      <c r="D92" s="846"/>
      <c r="E92" s="846"/>
      <c r="F92" s="846"/>
      <c r="G92" s="846"/>
      <c r="H92" s="539"/>
      <c r="I92" s="845" t="s">
        <v>55</v>
      </c>
      <c r="J92" s="846"/>
      <c r="K92" s="846"/>
      <c r="L92" s="846"/>
      <c r="M92" s="846"/>
      <c r="N92" s="846"/>
      <c r="O92" s="846"/>
      <c r="P92" s="846"/>
      <c r="Q92" s="846"/>
      <c r="R92" s="846"/>
      <c r="S92" s="846"/>
      <c r="T92" s="846"/>
      <c r="U92" s="846"/>
      <c r="V92" s="846"/>
      <c r="W92" s="846"/>
      <c r="X92" s="846"/>
      <c r="Y92" s="846"/>
      <c r="Z92" s="846"/>
      <c r="AA92" s="846"/>
      <c r="AB92" s="846"/>
      <c r="AC92" s="846"/>
      <c r="AD92" s="846"/>
      <c r="AE92" s="846"/>
      <c r="AF92" s="846"/>
      <c r="AG92" s="849" t="s">
        <v>56</v>
      </c>
      <c r="AH92" s="846"/>
      <c r="AI92" s="846"/>
      <c r="AJ92" s="846"/>
      <c r="AK92" s="846"/>
      <c r="AL92" s="846"/>
      <c r="AM92" s="846"/>
      <c r="AN92" s="845" t="s">
        <v>57</v>
      </c>
      <c r="AO92" s="846"/>
      <c r="AP92" s="848"/>
      <c r="AQ92" s="764" t="s">
        <v>58</v>
      </c>
      <c r="AR92" s="503"/>
      <c r="AS92" s="510" t="s">
        <v>59</v>
      </c>
      <c r="AT92" s="511" t="s">
        <v>60</v>
      </c>
      <c r="AU92" s="511" t="s">
        <v>61</v>
      </c>
      <c r="AV92" s="511" t="s">
        <v>62</v>
      </c>
      <c r="AW92" s="511" t="s">
        <v>63</v>
      </c>
      <c r="AX92" s="511" t="s">
        <v>64</v>
      </c>
      <c r="AY92" s="511" t="s">
        <v>65</v>
      </c>
      <c r="AZ92" s="511" t="s">
        <v>66</v>
      </c>
      <c r="BA92" s="511" t="s">
        <v>67</v>
      </c>
      <c r="BB92" s="511" t="s">
        <v>68</v>
      </c>
      <c r="BC92" s="511" t="s">
        <v>69</v>
      </c>
      <c r="BD92" s="512" t="s">
        <v>70</v>
      </c>
    </row>
    <row r="93" spans="1:91" s="504" customFormat="1" ht="10.8" customHeight="1">
      <c r="A93" s="524"/>
      <c r="B93" s="523"/>
      <c r="C93" s="524"/>
      <c r="D93" s="524"/>
      <c r="E93" s="524"/>
      <c r="F93" s="524"/>
      <c r="G93" s="524"/>
      <c r="H93" s="524"/>
      <c r="I93" s="524"/>
      <c r="J93" s="524"/>
      <c r="K93" s="524"/>
      <c r="L93" s="524"/>
      <c r="M93" s="524"/>
      <c r="N93" s="524"/>
      <c r="O93" s="524"/>
      <c r="P93" s="524"/>
      <c r="Q93" s="524"/>
      <c r="R93" s="524"/>
      <c r="S93" s="524"/>
      <c r="T93" s="524"/>
      <c r="U93" s="524"/>
      <c r="V93" s="524"/>
      <c r="W93" s="524"/>
      <c r="X93" s="524"/>
      <c r="Y93" s="524"/>
      <c r="Z93" s="524"/>
      <c r="AA93" s="524"/>
      <c r="AB93" s="524"/>
      <c r="AC93" s="524"/>
      <c r="AD93" s="524"/>
      <c r="AE93" s="524"/>
      <c r="AF93" s="524"/>
      <c r="AG93" s="524"/>
      <c r="AH93" s="524"/>
      <c r="AI93" s="524"/>
      <c r="AJ93" s="524"/>
      <c r="AK93" s="524"/>
      <c r="AL93" s="524"/>
      <c r="AM93" s="524"/>
      <c r="AN93" s="524"/>
      <c r="AO93" s="524"/>
      <c r="AP93" s="524"/>
      <c r="AR93" s="503"/>
      <c r="AS93" s="513"/>
      <c r="AT93" s="506"/>
      <c r="AU93" s="506"/>
      <c r="AV93" s="506"/>
      <c r="AW93" s="506"/>
      <c r="AX93" s="506"/>
      <c r="AY93" s="506"/>
      <c r="AZ93" s="506"/>
      <c r="BA93" s="506"/>
      <c r="BB93" s="506"/>
      <c r="BC93" s="506"/>
      <c r="BD93" s="762"/>
    </row>
    <row r="94" spans="1:91" s="765" customFormat="1" ht="32.4" customHeight="1">
      <c r="A94" s="804"/>
      <c r="B94" s="805"/>
      <c r="C94" s="577" t="s">
        <v>71</v>
      </c>
      <c r="D94" s="806"/>
      <c r="E94" s="806"/>
      <c r="F94" s="806"/>
      <c r="G94" s="806"/>
      <c r="H94" s="806"/>
      <c r="I94" s="806"/>
      <c r="J94" s="806"/>
      <c r="K94" s="806"/>
      <c r="L94" s="806"/>
      <c r="M94" s="806"/>
      <c r="N94" s="806"/>
      <c r="O94" s="806"/>
      <c r="P94" s="806"/>
      <c r="Q94" s="806"/>
      <c r="R94" s="806"/>
      <c r="S94" s="806"/>
      <c r="T94" s="806"/>
      <c r="U94" s="806"/>
      <c r="V94" s="806"/>
      <c r="W94" s="806"/>
      <c r="X94" s="806"/>
      <c r="Y94" s="806"/>
      <c r="Z94" s="806"/>
      <c r="AA94" s="806"/>
      <c r="AB94" s="806"/>
      <c r="AC94" s="806"/>
      <c r="AD94" s="806"/>
      <c r="AE94" s="806"/>
      <c r="AF94" s="806"/>
      <c r="AG94" s="851">
        <f>ROUND(AG95+AG96+AG99+SUM(AG107:AG116),2)</f>
        <v>0</v>
      </c>
      <c r="AH94" s="851"/>
      <c r="AI94" s="851"/>
      <c r="AJ94" s="851"/>
      <c r="AK94" s="851"/>
      <c r="AL94" s="851"/>
      <c r="AM94" s="851"/>
      <c r="AN94" s="862">
        <f t="shared" ref="AN94:AN116" si="0">SUM(AG94,AT94)</f>
        <v>0</v>
      </c>
      <c r="AO94" s="862"/>
      <c r="AP94" s="862"/>
      <c r="AQ94" s="767" t="s">
        <v>1</v>
      </c>
      <c r="AR94" s="766"/>
      <c r="AS94" s="768">
        <f>ROUND(AS95+AS96+AS99+SUM(AS107:AS116),2)</f>
        <v>0</v>
      </c>
      <c r="AT94" s="769">
        <f t="shared" ref="AT94:AT116" si="1">ROUND(SUM(AV94:AW94),2)</f>
        <v>0</v>
      </c>
      <c r="AU94" s="770">
        <f>ROUND(AU95+AU96+AU99+SUM(AU107:AU116),5)</f>
        <v>0</v>
      </c>
      <c r="AV94" s="769">
        <f>ROUND(AZ94*L29,2)</f>
        <v>0</v>
      </c>
      <c r="AW94" s="769">
        <f>ROUND(BA94*L30,2)</f>
        <v>0</v>
      </c>
      <c r="AX94" s="769">
        <f>ROUND(BB94*L29,2)</f>
        <v>0</v>
      </c>
      <c r="AY94" s="769">
        <f>ROUND(BC94*L30,2)</f>
        <v>0</v>
      </c>
      <c r="AZ94" s="769">
        <f>ROUND(AZ95+AZ96+AZ99+SUM(AZ107:AZ116),2)</f>
        <v>0</v>
      </c>
      <c r="BA94" s="769">
        <f>ROUND(BA95+BA96+BA99+SUM(BA107:BA116),2)</f>
        <v>0</v>
      </c>
      <c r="BB94" s="769">
        <f>ROUND(BB95+BB96+BB99+SUM(BB107:BB116),2)</f>
        <v>0</v>
      </c>
      <c r="BC94" s="769">
        <f>ROUND(BC95+BC96+BC99+SUM(BC107:BC116),2)</f>
        <v>0</v>
      </c>
      <c r="BD94" s="771">
        <f>ROUND(BD95+BD96+BD99+SUM(BD107:BD116),2)</f>
        <v>0</v>
      </c>
      <c r="BS94" s="772" t="s">
        <v>72</v>
      </c>
      <c r="BT94" s="772" t="s">
        <v>73</v>
      </c>
      <c r="BU94" s="773" t="s">
        <v>74</v>
      </c>
      <c r="BV94" s="772" t="s">
        <v>75</v>
      </c>
      <c r="BW94" s="772" t="s">
        <v>5</v>
      </c>
      <c r="BX94" s="772" t="s">
        <v>76</v>
      </c>
      <c r="CL94" s="772" t="s">
        <v>1</v>
      </c>
    </row>
    <row r="95" spans="1:91" s="780" customFormat="1" ht="16.5" customHeight="1">
      <c r="A95" s="807" t="s">
        <v>77</v>
      </c>
      <c r="B95" s="808"/>
      <c r="C95" s="809"/>
      <c r="D95" s="817" t="s">
        <v>78</v>
      </c>
      <c r="E95" s="817"/>
      <c r="F95" s="817"/>
      <c r="G95" s="817"/>
      <c r="H95" s="817"/>
      <c r="I95" s="810"/>
      <c r="J95" s="817" t="s">
        <v>79</v>
      </c>
      <c r="K95" s="817"/>
      <c r="L95" s="817"/>
      <c r="M95" s="817"/>
      <c r="N95" s="817"/>
      <c r="O95" s="817"/>
      <c r="P95" s="817"/>
      <c r="Q95" s="817"/>
      <c r="R95" s="817"/>
      <c r="S95" s="817"/>
      <c r="T95" s="817"/>
      <c r="U95" s="817"/>
      <c r="V95" s="817"/>
      <c r="W95" s="817"/>
      <c r="X95" s="817"/>
      <c r="Y95" s="817"/>
      <c r="Z95" s="817"/>
      <c r="AA95" s="817"/>
      <c r="AB95" s="817"/>
      <c r="AC95" s="817"/>
      <c r="AD95" s="817"/>
      <c r="AE95" s="817"/>
      <c r="AF95" s="817"/>
      <c r="AG95" s="818">
        <f>'SO-01 - Bourání, HTÚ'!J30</f>
        <v>0</v>
      </c>
      <c r="AH95" s="819"/>
      <c r="AI95" s="819"/>
      <c r="AJ95" s="819"/>
      <c r="AK95" s="819"/>
      <c r="AL95" s="819"/>
      <c r="AM95" s="819"/>
      <c r="AN95" s="818">
        <f t="shared" si="0"/>
        <v>0</v>
      </c>
      <c r="AO95" s="819"/>
      <c r="AP95" s="819"/>
      <c r="AQ95" s="775" t="s">
        <v>80</v>
      </c>
      <c r="AR95" s="774"/>
      <c r="AS95" s="776">
        <v>0</v>
      </c>
      <c r="AT95" s="777">
        <f t="shared" si="1"/>
        <v>0</v>
      </c>
      <c r="AU95" s="778">
        <f>'SO-01 - Bourání, HTÚ'!P129</f>
        <v>0</v>
      </c>
      <c r="AV95" s="777">
        <f>'SO-01 - Bourání, HTÚ'!J33</f>
        <v>0</v>
      </c>
      <c r="AW95" s="777">
        <f>'SO-01 - Bourání, HTÚ'!J34</f>
        <v>0</v>
      </c>
      <c r="AX95" s="777">
        <f>'SO-01 - Bourání, HTÚ'!J35</f>
        <v>0</v>
      </c>
      <c r="AY95" s="777">
        <f>'SO-01 - Bourání, HTÚ'!J36</f>
        <v>0</v>
      </c>
      <c r="AZ95" s="777">
        <f>'SO-01 - Bourání, HTÚ'!F33</f>
        <v>0</v>
      </c>
      <c r="BA95" s="777">
        <f>'SO-01 - Bourání, HTÚ'!F34</f>
        <v>0</v>
      </c>
      <c r="BB95" s="777">
        <f>'SO-01 - Bourání, HTÚ'!F35</f>
        <v>0</v>
      </c>
      <c r="BC95" s="777">
        <f>'SO-01 - Bourání, HTÚ'!F36</f>
        <v>0</v>
      </c>
      <c r="BD95" s="779">
        <f>'SO-01 - Bourání, HTÚ'!F37</f>
        <v>0</v>
      </c>
      <c r="BT95" s="781" t="s">
        <v>81</v>
      </c>
      <c r="BV95" s="781" t="s">
        <v>75</v>
      </c>
      <c r="BW95" s="781" t="s">
        <v>82</v>
      </c>
      <c r="BX95" s="781" t="s">
        <v>5</v>
      </c>
      <c r="CL95" s="781" t="s">
        <v>1</v>
      </c>
      <c r="CM95" s="781" t="s">
        <v>83</v>
      </c>
    </row>
    <row r="96" spans="1:91" s="780" customFormat="1" ht="16.5" customHeight="1">
      <c r="A96" s="811"/>
      <c r="B96" s="808"/>
      <c r="C96" s="809"/>
      <c r="D96" s="817" t="s">
        <v>84</v>
      </c>
      <c r="E96" s="817"/>
      <c r="F96" s="817"/>
      <c r="G96" s="817"/>
      <c r="H96" s="817"/>
      <c r="I96" s="810"/>
      <c r="J96" s="817" t="s">
        <v>85</v>
      </c>
      <c r="K96" s="817"/>
      <c r="L96" s="817"/>
      <c r="M96" s="817"/>
      <c r="N96" s="817"/>
      <c r="O96" s="817"/>
      <c r="P96" s="817"/>
      <c r="Q96" s="817"/>
      <c r="R96" s="817"/>
      <c r="S96" s="817"/>
      <c r="T96" s="817"/>
      <c r="U96" s="817"/>
      <c r="V96" s="817"/>
      <c r="W96" s="817"/>
      <c r="X96" s="817"/>
      <c r="Y96" s="817"/>
      <c r="Z96" s="817"/>
      <c r="AA96" s="817"/>
      <c r="AB96" s="817"/>
      <c r="AC96" s="817"/>
      <c r="AD96" s="817"/>
      <c r="AE96" s="817"/>
      <c r="AF96" s="817"/>
      <c r="AG96" s="850">
        <f>ROUND(SUM(AG97:AG98),2)</f>
        <v>0</v>
      </c>
      <c r="AH96" s="819"/>
      <c r="AI96" s="819"/>
      <c r="AJ96" s="819"/>
      <c r="AK96" s="819"/>
      <c r="AL96" s="819"/>
      <c r="AM96" s="819"/>
      <c r="AN96" s="818">
        <f t="shared" si="0"/>
        <v>0</v>
      </c>
      <c r="AO96" s="819"/>
      <c r="AP96" s="819"/>
      <c r="AQ96" s="775" t="s">
        <v>80</v>
      </c>
      <c r="AR96" s="774"/>
      <c r="AS96" s="776">
        <f>ROUND(SUM(AS97:AS98),2)</f>
        <v>0</v>
      </c>
      <c r="AT96" s="777">
        <f t="shared" si="1"/>
        <v>0</v>
      </c>
      <c r="AU96" s="778">
        <f>ROUND(SUM(AU97:AU98),5)</f>
        <v>0</v>
      </c>
      <c r="AV96" s="777">
        <f>ROUND(AZ96*L29,2)</f>
        <v>0</v>
      </c>
      <c r="AW96" s="777">
        <f>ROUND(BA96*L30,2)</f>
        <v>0</v>
      </c>
      <c r="AX96" s="777">
        <f>ROUND(BB96*L29,2)</f>
        <v>0</v>
      </c>
      <c r="AY96" s="777">
        <f>ROUND(BC96*L30,2)</f>
        <v>0</v>
      </c>
      <c r="AZ96" s="777">
        <f>ROUND(SUM(AZ97:AZ98),2)</f>
        <v>0</v>
      </c>
      <c r="BA96" s="777">
        <f>ROUND(SUM(BA97:BA98),2)</f>
        <v>0</v>
      </c>
      <c r="BB96" s="777">
        <f>ROUND(SUM(BB97:BB98),2)</f>
        <v>0</v>
      </c>
      <c r="BC96" s="777">
        <f>ROUND(SUM(BC97:BC98),2)</f>
        <v>0</v>
      </c>
      <c r="BD96" s="779">
        <f>ROUND(SUM(BD97:BD98),2)</f>
        <v>0</v>
      </c>
      <c r="BS96" s="781" t="s">
        <v>72</v>
      </c>
      <c r="BT96" s="781" t="s">
        <v>81</v>
      </c>
      <c r="BU96" s="781" t="s">
        <v>74</v>
      </c>
      <c r="BV96" s="781" t="s">
        <v>75</v>
      </c>
      <c r="BW96" s="781" t="s">
        <v>86</v>
      </c>
      <c r="BX96" s="781" t="s">
        <v>5</v>
      </c>
      <c r="CL96" s="781" t="s">
        <v>1</v>
      </c>
      <c r="CM96" s="781" t="s">
        <v>83</v>
      </c>
    </row>
    <row r="97" spans="1:91" s="758" customFormat="1" ht="16.5" customHeight="1">
      <c r="A97" s="807" t="s">
        <v>77</v>
      </c>
      <c r="B97" s="799"/>
      <c r="C97" s="564"/>
      <c r="D97" s="564"/>
      <c r="E97" s="820" t="s">
        <v>87</v>
      </c>
      <c r="F97" s="820"/>
      <c r="G97" s="820"/>
      <c r="H97" s="820"/>
      <c r="I97" s="820"/>
      <c r="J97" s="564"/>
      <c r="K97" s="820" t="s">
        <v>88</v>
      </c>
      <c r="L97" s="820"/>
      <c r="M97" s="820"/>
      <c r="N97" s="820"/>
      <c r="O97" s="820"/>
      <c r="P97" s="820"/>
      <c r="Q97" s="820"/>
      <c r="R97" s="820"/>
      <c r="S97" s="820"/>
      <c r="T97" s="820"/>
      <c r="U97" s="820"/>
      <c r="V97" s="820"/>
      <c r="W97" s="820"/>
      <c r="X97" s="820"/>
      <c r="Y97" s="820"/>
      <c r="Z97" s="820"/>
      <c r="AA97" s="820"/>
      <c r="AB97" s="820"/>
      <c r="AC97" s="820"/>
      <c r="AD97" s="820"/>
      <c r="AE97" s="820"/>
      <c r="AF97" s="820"/>
      <c r="AG97" s="821">
        <f>'SO-02.1 - Stavební řešení'!J32</f>
        <v>0</v>
      </c>
      <c r="AH97" s="822"/>
      <c r="AI97" s="822"/>
      <c r="AJ97" s="822"/>
      <c r="AK97" s="822"/>
      <c r="AL97" s="822"/>
      <c r="AM97" s="822"/>
      <c r="AN97" s="821">
        <f t="shared" si="0"/>
        <v>0</v>
      </c>
      <c r="AO97" s="822"/>
      <c r="AP97" s="822"/>
      <c r="AQ97" s="782" t="s">
        <v>89</v>
      </c>
      <c r="AR97" s="759"/>
      <c r="AS97" s="783">
        <v>0</v>
      </c>
      <c r="AT97" s="507">
        <f t="shared" si="1"/>
        <v>0</v>
      </c>
      <c r="AU97" s="784">
        <f>'SO-02.1 - Stavební řešení'!P135</f>
        <v>0</v>
      </c>
      <c r="AV97" s="507">
        <f>'SO-02.1 - Stavební řešení'!J35</f>
        <v>0</v>
      </c>
      <c r="AW97" s="507">
        <f>'SO-02.1 - Stavební řešení'!J36</f>
        <v>0</v>
      </c>
      <c r="AX97" s="507">
        <f>'SO-02.1 - Stavební řešení'!J37</f>
        <v>0</v>
      </c>
      <c r="AY97" s="507">
        <f>'SO-02.1 - Stavební řešení'!J38</f>
        <v>0</v>
      </c>
      <c r="AZ97" s="507">
        <f>'SO-02.1 - Stavební řešení'!F35</f>
        <v>0</v>
      </c>
      <c r="BA97" s="507">
        <f>'SO-02.1 - Stavební řešení'!F36</f>
        <v>0</v>
      </c>
      <c r="BB97" s="507">
        <f>'SO-02.1 - Stavební řešení'!F37</f>
        <v>0</v>
      </c>
      <c r="BC97" s="507">
        <f>'SO-02.1 - Stavební řešení'!F38</f>
        <v>0</v>
      </c>
      <c r="BD97" s="785">
        <f>'SO-02.1 - Stavební řešení'!F39</f>
        <v>0</v>
      </c>
      <c r="BT97" s="505" t="s">
        <v>83</v>
      </c>
      <c r="BV97" s="505" t="s">
        <v>75</v>
      </c>
      <c r="BW97" s="505" t="s">
        <v>90</v>
      </c>
      <c r="BX97" s="505" t="s">
        <v>86</v>
      </c>
      <c r="CL97" s="505" t="s">
        <v>1</v>
      </c>
    </row>
    <row r="98" spans="1:91" s="758" customFormat="1" ht="16.5" customHeight="1">
      <c r="A98" s="807" t="s">
        <v>77</v>
      </c>
      <c r="B98" s="799"/>
      <c r="C98" s="564"/>
      <c r="D98" s="564"/>
      <c r="E98" s="820" t="s">
        <v>91</v>
      </c>
      <c r="F98" s="820"/>
      <c r="G98" s="820"/>
      <c r="H98" s="820"/>
      <c r="I98" s="820"/>
      <c r="J98" s="564"/>
      <c r="K98" s="820" t="s">
        <v>92</v>
      </c>
      <c r="L98" s="820"/>
      <c r="M98" s="820"/>
      <c r="N98" s="820"/>
      <c r="O98" s="820"/>
      <c r="P98" s="820"/>
      <c r="Q98" s="820"/>
      <c r="R98" s="820"/>
      <c r="S98" s="820"/>
      <c r="T98" s="820"/>
      <c r="U98" s="820"/>
      <c r="V98" s="820"/>
      <c r="W98" s="820"/>
      <c r="X98" s="820"/>
      <c r="Y98" s="820"/>
      <c r="Z98" s="820"/>
      <c r="AA98" s="820"/>
      <c r="AB98" s="820"/>
      <c r="AC98" s="820"/>
      <c r="AD98" s="820"/>
      <c r="AE98" s="820"/>
      <c r="AF98" s="820"/>
      <c r="AG98" s="821">
        <f>'SO-02.2 - Osvětlení hřiště'!J32</f>
        <v>0</v>
      </c>
      <c r="AH98" s="822"/>
      <c r="AI98" s="822"/>
      <c r="AJ98" s="822"/>
      <c r="AK98" s="822"/>
      <c r="AL98" s="822"/>
      <c r="AM98" s="822"/>
      <c r="AN98" s="821">
        <f t="shared" si="0"/>
        <v>0</v>
      </c>
      <c r="AO98" s="822"/>
      <c r="AP98" s="822"/>
      <c r="AQ98" s="782" t="s">
        <v>89</v>
      </c>
      <c r="AR98" s="759"/>
      <c r="AS98" s="783">
        <v>0</v>
      </c>
      <c r="AT98" s="507">
        <f t="shared" si="1"/>
        <v>0</v>
      </c>
      <c r="AU98" s="784">
        <f>'SO-02.2 - Osvětlení hřiště'!P122</f>
        <v>0</v>
      </c>
      <c r="AV98" s="507">
        <f>'SO-02.2 - Osvětlení hřiště'!J35</f>
        <v>0</v>
      </c>
      <c r="AW98" s="507">
        <f>'SO-02.2 - Osvětlení hřiště'!J36</f>
        <v>0</v>
      </c>
      <c r="AX98" s="507">
        <f>'SO-02.2 - Osvětlení hřiště'!J37</f>
        <v>0</v>
      </c>
      <c r="AY98" s="507">
        <f>'SO-02.2 - Osvětlení hřiště'!J38</f>
        <v>0</v>
      </c>
      <c r="AZ98" s="507">
        <f>'SO-02.2 - Osvětlení hřiště'!F35</f>
        <v>0</v>
      </c>
      <c r="BA98" s="507">
        <f>'SO-02.2 - Osvětlení hřiště'!F36</f>
        <v>0</v>
      </c>
      <c r="BB98" s="507">
        <f>'SO-02.2 - Osvětlení hřiště'!F37</f>
        <v>0</v>
      </c>
      <c r="BC98" s="507">
        <f>'SO-02.2 - Osvětlení hřiště'!F38</f>
        <v>0</v>
      </c>
      <c r="BD98" s="785">
        <f>'SO-02.2 - Osvětlení hřiště'!F39</f>
        <v>0</v>
      </c>
      <c r="BT98" s="505" t="s">
        <v>83</v>
      </c>
      <c r="BV98" s="505" t="s">
        <v>75</v>
      </c>
      <c r="BW98" s="505" t="s">
        <v>93</v>
      </c>
      <c r="BX98" s="505" t="s">
        <v>86</v>
      </c>
      <c r="CL98" s="505" t="s">
        <v>1</v>
      </c>
    </row>
    <row r="99" spans="1:91" s="780" customFormat="1" ht="16.5" customHeight="1">
      <c r="A99" s="811"/>
      <c r="B99" s="808"/>
      <c r="C99" s="809"/>
      <c r="D99" s="817" t="s">
        <v>94</v>
      </c>
      <c r="E99" s="817"/>
      <c r="F99" s="817"/>
      <c r="G99" s="817"/>
      <c r="H99" s="817"/>
      <c r="I99" s="810"/>
      <c r="J99" s="817" t="s">
        <v>95</v>
      </c>
      <c r="K99" s="817"/>
      <c r="L99" s="817"/>
      <c r="M99" s="817"/>
      <c r="N99" s="817"/>
      <c r="O99" s="817"/>
      <c r="P99" s="817"/>
      <c r="Q99" s="817"/>
      <c r="R99" s="817"/>
      <c r="S99" s="817"/>
      <c r="T99" s="817"/>
      <c r="U99" s="817"/>
      <c r="V99" s="817"/>
      <c r="W99" s="817"/>
      <c r="X99" s="817"/>
      <c r="Y99" s="817"/>
      <c r="Z99" s="817"/>
      <c r="AA99" s="817"/>
      <c r="AB99" s="817"/>
      <c r="AC99" s="817"/>
      <c r="AD99" s="817"/>
      <c r="AE99" s="817"/>
      <c r="AF99" s="817"/>
      <c r="AG99" s="850">
        <f>ROUND(SUM(AG100:AG106),2)</f>
        <v>0</v>
      </c>
      <c r="AH99" s="819"/>
      <c r="AI99" s="819"/>
      <c r="AJ99" s="819"/>
      <c r="AK99" s="819"/>
      <c r="AL99" s="819"/>
      <c r="AM99" s="819"/>
      <c r="AN99" s="818">
        <f t="shared" si="0"/>
        <v>0</v>
      </c>
      <c r="AO99" s="819"/>
      <c r="AP99" s="819"/>
      <c r="AQ99" s="775" t="s">
        <v>80</v>
      </c>
      <c r="AR99" s="774"/>
      <c r="AS99" s="776">
        <f>ROUND(SUM(AS100:AS106),2)</f>
        <v>0</v>
      </c>
      <c r="AT99" s="777">
        <f t="shared" si="1"/>
        <v>0</v>
      </c>
      <c r="AU99" s="778">
        <f>ROUND(SUM(AU100:AU106),5)</f>
        <v>0</v>
      </c>
      <c r="AV99" s="777">
        <f>ROUND(AZ99*L29,2)</f>
        <v>0</v>
      </c>
      <c r="AW99" s="777">
        <f>ROUND(BA99*L30,2)</f>
        <v>0</v>
      </c>
      <c r="AX99" s="777">
        <f>ROUND(BB99*L29,2)</f>
        <v>0</v>
      </c>
      <c r="AY99" s="777">
        <f>ROUND(BC99*L30,2)</f>
        <v>0</v>
      </c>
      <c r="AZ99" s="777">
        <f>ROUND(SUM(AZ100:AZ106),2)</f>
        <v>0</v>
      </c>
      <c r="BA99" s="777">
        <f>ROUND(SUM(BA100:BA106),2)</f>
        <v>0</v>
      </c>
      <c r="BB99" s="777">
        <f>ROUND(SUM(BB100:BB106),2)</f>
        <v>0</v>
      </c>
      <c r="BC99" s="777">
        <f>ROUND(SUM(BC100:BC106),2)</f>
        <v>0</v>
      </c>
      <c r="BD99" s="779">
        <f>ROUND(SUM(BD100:BD106),2)</f>
        <v>0</v>
      </c>
      <c r="BS99" s="781" t="s">
        <v>72</v>
      </c>
      <c r="BT99" s="781" t="s">
        <v>81</v>
      </c>
      <c r="BU99" s="781" t="s">
        <v>74</v>
      </c>
      <c r="BV99" s="781" t="s">
        <v>75</v>
      </c>
      <c r="BW99" s="781" t="s">
        <v>96</v>
      </c>
      <c r="BX99" s="781" t="s">
        <v>5</v>
      </c>
      <c r="CL99" s="781" t="s">
        <v>1</v>
      </c>
      <c r="CM99" s="781" t="s">
        <v>83</v>
      </c>
    </row>
    <row r="100" spans="1:91" s="758" customFormat="1" ht="16.5" customHeight="1">
      <c r="A100" s="807" t="s">
        <v>77</v>
      </c>
      <c r="B100" s="799"/>
      <c r="C100" s="564"/>
      <c r="D100" s="564"/>
      <c r="E100" s="820" t="s">
        <v>97</v>
      </c>
      <c r="F100" s="820"/>
      <c r="G100" s="820"/>
      <c r="H100" s="820"/>
      <c r="I100" s="820"/>
      <c r="J100" s="564"/>
      <c r="K100" s="820" t="s">
        <v>88</v>
      </c>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1">
        <f>'SO-03.1 - Stavební řešení'!J32</f>
        <v>0</v>
      </c>
      <c r="AH100" s="822"/>
      <c r="AI100" s="822"/>
      <c r="AJ100" s="822"/>
      <c r="AK100" s="822"/>
      <c r="AL100" s="822"/>
      <c r="AM100" s="822"/>
      <c r="AN100" s="821">
        <f t="shared" si="0"/>
        <v>0</v>
      </c>
      <c r="AO100" s="822"/>
      <c r="AP100" s="822"/>
      <c r="AQ100" s="782" t="s">
        <v>89</v>
      </c>
      <c r="AR100" s="759"/>
      <c r="AS100" s="783">
        <v>0</v>
      </c>
      <c r="AT100" s="507">
        <f t="shared" si="1"/>
        <v>0</v>
      </c>
      <c r="AU100" s="784">
        <f>'SO-03.1 - Stavební řešení'!P151</f>
        <v>0</v>
      </c>
      <c r="AV100" s="507">
        <f>'SO-03.1 - Stavební řešení'!J35</f>
        <v>0</v>
      </c>
      <c r="AW100" s="507">
        <f>'SO-03.1 - Stavební řešení'!J36</f>
        <v>0</v>
      </c>
      <c r="AX100" s="507">
        <f>'SO-03.1 - Stavební řešení'!J37</f>
        <v>0</v>
      </c>
      <c r="AY100" s="507">
        <f>'SO-03.1 - Stavební řešení'!J38</f>
        <v>0</v>
      </c>
      <c r="AZ100" s="507">
        <f>'SO-03.1 - Stavební řešení'!F35</f>
        <v>0</v>
      </c>
      <c r="BA100" s="507">
        <f>'SO-03.1 - Stavební řešení'!F36</f>
        <v>0</v>
      </c>
      <c r="BB100" s="507">
        <f>'SO-03.1 - Stavební řešení'!F37</f>
        <v>0</v>
      </c>
      <c r="BC100" s="507">
        <f>'SO-03.1 - Stavební řešení'!F38</f>
        <v>0</v>
      </c>
      <c r="BD100" s="785">
        <f>'SO-03.1 - Stavební řešení'!F39</f>
        <v>0</v>
      </c>
      <c r="BT100" s="505" t="s">
        <v>83</v>
      </c>
      <c r="BV100" s="505" t="s">
        <v>75</v>
      </c>
      <c r="BW100" s="505" t="s">
        <v>98</v>
      </c>
      <c r="BX100" s="505" t="s">
        <v>96</v>
      </c>
      <c r="CL100" s="505" t="s">
        <v>1</v>
      </c>
    </row>
    <row r="101" spans="1:91" s="758" customFormat="1" ht="16.5" customHeight="1">
      <c r="A101" s="807" t="s">
        <v>77</v>
      </c>
      <c r="B101" s="799"/>
      <c r="C101" s="564"/>
      <c r="D101" s="564"/>
      <c r="E101" s="820" t="s">
        <v>99</v>
      </c>
      <c r="F101" s="820"/>
      <c r="G101" s="820"/>
      <c r="H101" s="820"/>
      <c r="I101" s="820"/>
      <c r="J101" s="564"/>
      <c r="K101" s="820" t="s">
        <v>100</v>
      </c>
      <c r="L101" s="820"/>
      <c r="M101" s="820"/>
      <c r="N101" s="820"/>
      <c r="O101" s="820"/>
      <c r="P101" s="820"/>
      <c r="Q101" s="820"/>
      <c r="R101" s="820"/>
      <c r="S101" s="820"/>
      <c r="T101" s="820"/>
      <c r="U101" s="820"/>
      <c r="V101" s="820"/>
      <c r="W101" s="820"/>
      <c r="X101" s="820"/>
      <c r="Y101" s="820"/>
      <c r="Z101" s="820"/>
      <c r="AA101" s="820"/>
      <c r="AB101" s="820"/>
      <c r="AC101" s="820"/>
      <c r="AD101" s="820"/>
      <c r="AE101" s="820"/>
      <c r="AF101" s="820"/>
      <c r="AG101" s="821">
        <f>'SO-03.4 - ZTI'!J32</f>
        <v>0</v>
      </c>
      <c r="AH101" s="822"/>
      <c r="AI101" s="822"/>
      <c r="AJ101" s="822"/>
      <c r="AK101" s="822"/>
      <c r="AL101" s="822"/>
      <c r="AM101" s="822"/>
      <c r="AN101" s="821">
        <f t="shared" si="0"/>
        <v>0</v>
      </c>
      <c r="AO101" s="822"/>
      <c r="AP101" s="822"/>
      <c r="AQ101" s="782" t="s">
        <v>89</v>
      </c>
      <c r="AR101" s="759"/>
      <c r="AS101" s="783">
        <v>0</v>
      </c>
      <c r="AT101" s="507">
        <f t="shared" si="1"/>
        <v>0</v>
      </c>
      <c r="AU101" s="784">
        <f>'SO-03.4 - ZTI'!P137</f>
        <v>0</v>
      </c>
      <c r="AV101" s="507">
        <f>'SO-03.4 - ZTI'!J35</f>
        <v>0</v>
      </c>
      <c r="AW101" s="507">
        <f>'SO-03.4 - ZTI'!J36</f>
        <v>0</v>
      </c>
      <c r="AX101" s="507">
        <f>'SO-03.4 - ZTI'!J37</f>
        <v>0</v>
      </c>
      <c r="AY101" s="507">
        <f>'SO-03.4 - ZTI'!J38</f>
        <v>0</v>
      </c>
      <c r="AZ101" s="507">
        <f>'SO-03.4 - ZTI'!F35</f>
        <v>0</v>
      </c>
      <c r="BA101" s="507">
        <f>'SO-03.4 - ZTI'!F36</f>
        <v>0</v>
      </c>
      <c r="BB101" s="507">
        <f>'SO-03.4 - ZTI'!F37</f>
        <v>0</v>
      </c>
      <c r="BC101" s="507">
        <f>'SO-03.4 - ZTI'!F38</f>
        <v>0</v>
      </c>
      <c r="BD101" s="785">
        <f>'SO-03.4 - ZTI'!F39</f>
        <v>0</v>
      </c>
      <c r="BT101" s="505" t="s">
        <v>83</v>
      </c>
      <c r="BV101" s="505" t="s">
        <v>75</v>
      </c>
      <c r="BW101" s="505" t="s">
        <v>101</v>
      </c>
      <c r="BX101" s="505" t="s">
        <v>96</v>
      </c>
      <c r="CL101" s="505" t="s">
        <v>1</v>
      </c>
    </row>
    <row r="102" spans="1:91" s="758" customFormat="1" ht="16.5" customHeight="1">
      <c r="A102" s="807" t="s">
        <v>77</v>
      </c>
      <c r="B102" s="799"/>
      <c r="C102" s="564"/>
      <c r="D102" s="564"/>
      <c r="E102" s="820" t="s">
        <v>102</v>
      </c>
      <c r="F102" s="820"/>
      <c r="G102" s="820"/>
      <c r="H102" s="820"/>
      <c r="I102" s="820"/>
      <c r="J102" s="564"/>
      <c r="K102" s="820" t="s">
        <v>103</v>
      </c>
      <c r="L102" s="820"/>
      <c r="M102" s="820"/>
      <c r="N102" s="820"/>
      <c r="O102" s="820"/>
      <c r="P102" s="820"/>
      <c r="Q102" s="820"/>
      <c r="R102" s="820"/>
      <c r="S102" s="820"/>
      <c r="T102" s="820"/>
      <c r="U102" s="820"/>
      <c r="V102" s="820"/>
      <c r="W102" s="820"/>
      <c r="X102" s="820"/>
      <c r="Y102" s="820"/>
      <c r="Z102" s="820"/>
      <c r="AA102" s="820"/>
      <c r="AB102" s="820"/>
      <c r="AC102" s="820"/>
      <c r="AD102" s="820"/>
      <c r="AE102" s="820"/>
      <c r="AF102" s="820"/>
      <c r="AG102" s="821">
        <f>'SO-03.5 - VZT'!J32</f>
        <v>0</v>
      </c>
      <c r="AH102" s="822"/>
      <c r="AI102" s="822"/>
      <c r="AJ102" s="822"/>
      <c r="AK102" s="822"/>
      <c r="AL102" s="822"/>
      <c r="AM102" s="822"/>
      <c r="AN102" s="821">
        <f t="shared" si="0"/>
        <v>0</v>
      </c>
      <c r="AO102" s="822"/>
      <c r="AP102" s="822"/>
      <c r="AQ102" s="782" t="s">
        <v>89</v>
      </c>
      <c r="AR102" s="759"/>
      <c r="AS102" s="783">
        <v>0</v>
      </c>
      <c r="AT102" s="507">
        <f t="shared" si="1"/>
        <v>0</v>
      </c>
      <c r="AU102" s="784">
        <f>'SO-03.5 - VZT'!P126</f>
        <v>0</v>
      </c>
      <c r="AV102" s="507">
        <f>'SO-03.5 - VZT'!J35</f>
        <v>0</v>
      </c>
      <c r="AW102" s="507">
        <f>'SO-03.5 - VZT'!J36</f>
        <v>0</v>
      </c>
      <c r="AX102" s="507">
        <f>'SO-03.5 - VZT'!J37</f>
        <v>0</v>
      </c>
      <c r="AY102" s="507">
        <f>'SO-03.5 - VZT'!J38</f>
        <v>0</v>
      </c>
      <c r="AZ102" s="507">
        <f>'SO-03.5 - VZT'!F35</f>
        <v>0</v>
      </c>
      <c r="BA102" s="507">
        <f>'SO-03.5 - VZT'!F36</f>
        <v>0</v>
      </c>
      <c r="BB102" s="507">
        <f>'SO-03.5 - VZT'!F37</f>
        <v>0</v>
      </c>
      <c r="BC102" s="507">
        <f>'SO-03.5 - VZT'!F38</f>
        <v>0</v>
      </c>
      <c r="BD102" s="785">
        <f>'SO-03.5 - VZT'!F39</f>
        <v>0</v>
      </c>
      <c r="BT102" s="505" t="s">
        <v>83</v>
      </c>
      <c r="BV102" s="505" t="s">
        <v>75</v>
      </c>
      <c r="BW102" s="505" t="s">
        <v>104</v>
      </c>
      <c r="BX102" s="505" t="s">
        <v>96</v>
      </c>
      <c r="CL102" s="505" t="s">
        <v>1</v>
      </c>
    </row>
    <row r="103" spans="1:91" s="758" customFormat="1" ht="16.5" customHeight="1">
      <c r="A103" s="807" t="s">
        <v>77</v>
      </c>
      <c r="B103" s="799"/>
      <c r="C103" s="564"/>
      <c r="D103" s="564"/>
      <c r="E103" s="820" t="s">
        <v>105</v>
      </c>
      <c r="F103" s="820"/>
      <c r="G103" s="820"/>
      <c r="H103" s="820"/>
      <c r="I103" s="820"/>
      <c r="J103" s="564"/>
      <c r="K103" s="820" t="s">
        <v>106</v>
      </c>
      <c r="L103" s="820"/>
      <c r="M103" s="820"/>
      <c r="N103" s="820"/>
      <c r="O103" s="820"/>
      <c r="P103" s="820"/>
      <c r="Q103" s="820"/>
      <c r="R103" s="820"/>
      <c r="S103" s="820"/>
      <c r="T103" s="820"/>
      <c r="U103" s="820"/>
      <c r="V103" s="820"/>
      <c r="W103" s="820"/>
      <c r="X103" s="820"/>
      <c r="Y103" s="820"/>
      <c r="Z103" s="820"/>
      <c r="AA103" s="820"/>
      <c r="AB103" s="820"/>
      <c r="AC103" s="820"/>
      <c r="AD103" s="820"/>
      <c r="AE103" s="820"/>
      <c r="AF103" s="820"/>
      <c r="AG103" s="821">
        <f>'SO-03.6 - Vytápění'!J32</f>
        <v>0</v>
      </c>
      <c r="AH103" s="822"/>
      <c r="AI103" s="822"/>
      <c r="AJ103" s="822"/>
      <c r="AK103" s="822"/>
      <c r="AL103" s="822"/>
      <c r="AM103" s="822"/>
      <c r="AN103" s="821">
        <f t="shared" si="0"/>
        <v>0</v>
      </c>
      <c r="AO103" s="822"/>
      <c r="AP103" s="822"/>
      <c r="AQ103" s="782" t="s">
        <v>89</v>
      </c>
      <c r="AR103" s="759"/>
      <c r="AS103" s="783">
        <v>0</v>
      </c>
      <c r="AT103" s="507">
        <f t="shared" si="1"/>
        <v>0</v>
      </c>
      <c r="AU103" s="784">
        <f>'SO-03.6 - Vytápění'!P126</f>
        <v>0</v>
      </c>
      <c r="AV103" s="507">
        <f>'SO-03.6 - Vytápění'!J35</f>
        <v>0</v>
      </c>
      <c r="AW103" s="507">
        <f>'SO-03.6 - Vytápění'!J36</f>
        <v>0</v>
      </c>
      <c r="AX103" s="507">
        <f>'SO-03.6 - Vytápění'!J37</f>
        <v>0</v>
      </c>
      <c r="AY103" s="507">
        <f>'SO-03.6 - Vytápění'!J38</f>
        <v>0</v>
      </c>
      <c r="AZ103" s="507">
        <f>'SO-03.6 - Vytápění'!F35</f>
        <v>0</v>
      </c>
      <c r="BA103" s="507">
        <f>'SO-03.6 - Vytápění'!F36</f>
        <v>0</v>
      </c>
      <c r="BB103" s="507">
        <f>'SO-03.6 - Vytápění'!F37</f>
        <v>0</v>
      </c>
      <c r="BC103" s="507">
        <f>'SO-03.6 - Vytápění'!F38</f>
        <v>0</v>
      </c>
      <c r="BD103" s="785">
        <f>'SO-03.6 - Vytápění'!F39</f>
        <v>0</v>
      </c>
      <c r="BT103" s="505" t="s">
        <v>83</v>
      </c>
      <c r="BV103" s="505" t="s">
        <v>75</v>
      </c>
      <c r="BW103" s="505" t="s">
        <v>107</v>
      </c>
      <c r="BX103" s="505" t="s">
        <v>96</v>
      </c>
      <c r="CL103" s="505" t="s">
        <v>1</v>
      </c>
    </row>
    <row r="104" spans="1:91" s="758" customFormat="1" ht="16.5" customHeight="1">
      <c r="A104" s="807" t="s">
        <v>77</v>
      </c>
      <c r="B104" s="799"/>
      <c r="C104" s="564"/>
      <c r="D104" s="564"/>
      <c r="E104" s="820" t="s">
        <v>108</v>
      </c>
      <c r="F104" s="820"/>
      <c r="G104" s="820"/>
      <c r="H104" s="820"/>
      <c r="I104" s="820"/>
      <c r="J104" s="564"/>
      <c r="K104" s="820" t="s">
        <v>109</v>
      </c>
      <c r="L104" s="820"/>
      <c r="M104" s="820"/>
      <c r="N104" s="820"/>
      <c r="O104" s="820"/>
      <c r="P104" s="820"/>
      <c r="Q104" s="820"/>
      <c r="R104" s="820"/>
      <c r="S104" s="820"/>
      <c r="T104" s="820"/>
      <c r="U104" s="820"/>
      <c r="V104" s="820"/>
      <c r="W104" s="820"/>
      <c r="X104" s="820"/>
      <c r="Y104" s="820"/>
      <c r="Z104" s="820"/>
      <c r="AA104" s="820"/>
      <c r="AB104" s="820"/>
      <c r="AC104" s="820"/>
      <c r="AD104" s="820"/>
      <c r="AE104" s="820"/>
      <c r="AF104" s="820"/>
      <c r="AG104" s="821">
        <f>'SO-03.7 - Elektroinstalace'!J32</f>
        <v>0</v>
      </c>
      <c r="AH104" s="822"/>
      <c r="AI104" s="822"/>
      <c r="AJ104" s="822"/>
      <c r="AK104" s="822"/>
      <c r="AL104" s="822"/>
      <c r="AM104" s="822"/>
      <c r="AN104" s="821">
        <f t="shared" si="0"/>
        <v>0</v>
      </c>
      <c r="AO104" s="822"/>
      <c r="AP104" s="822"/>
      <c r="AQ104" s="782" t="s">
        <v>89</v>
      </c>
      <c r="AR104" s="759"/>
      <c r="AS104" s="783">
        <v>0</v>
      </c>
      <c r="AT104" s="507">
        <f t="shared" si="1"/>
        <v>0</v>
      </c>
      <c r="AU104" s="784">
        <f>'SO-03.7 - Elektroinstalace'!P126</f>
        <v>0</v>
      </c>
      <c r="AV104" s="507">
        <f>'SO-03.7 - Elektroinstalace'!J35</f>
        <v>0</v>
      </c>
      <c r="AW104" s="507">
        <f>'SO-03.7 - Elektroinstalace'!J36</f>
        <v>0</v>
      </c>
      <c r="AX104" s="507">
        <f>'SO-03.7 - Elektroinstalace'!J37</f>
        <v>0</v>
      </c>
      <c r="AY104" s="507">
        <f>'SO-03.7 - Elektroinstalace'!J38</f>
        <v>0</v>
      </c>
      <c r="AZ104" s="507">
        <f>'SO-03.7 - Elektroinstalace'!F35</f>
        <v>0</v>
      </c>
      <c r="BA104" s="507">
        <f>'SO-03.7 - Elektroinstalace'!F36</f>
        <v>0</v>
      </c>
      <c r="BB104" s="507">
        <f>'SO-03.7 - Elektroinstalace'!F37</f>
        <v>0</v>
      </c>
      <c r="BC104" s="507">
        <f>'SO-03.7 - Elektroinstalace'!F38</f>
        <v>0</v>
      </c>
      <c r="BD104" s="785">
        <f>'SO-03.7 - Elektroinstalace'!F39</f>
        <v>0</v>
      </c>
      <c r="BT104" s="505" t="s">
        <v>83</v>
      </c>
      <c r="BV104" s="505" t="s">
        <v>75</v>
      </c>
      <c r="BW104" s="505" t="s">
        <v>110</v>
      </c>
      <c r="BX104" s="505" t="s">
        <v>96</v>
      </c>
      <c r="CL104" s="505" t="s">
        <v>1</v>
      </c>
    </row>
    <row r="105" spans="1:91" s="758" customFormat="1" ht="16.5" customHeight="1">
      <c r="A105" s="807" t="s">
        <v>77</v>
      </c>
      <c r="B105" s="799"/>
      <c r="C105" s="564"/>
      <c r="D105" s="564"/>
      <c r="E105" s="820" t="s">
        <v>111</v>
      </c>
      <c r="F105" s="820"/>
      <c r="G105" s="820"/>
      <c r="H105" s="820"/>
      <c r="I105" s="820"/>
      <c r="J105" s="564"/>
      <c r="K105" s="820" t="s">
        <v>112</v>
      </c>
      <c r="L105" s="820"/>
      <c r="M105" s="820"/>
      <c r="N105" s="820"/>
      <c r="O105" s="820"/>
      <c r="P105" s="820"/>
      <c r="Q105" s="820"/>
      <c r="R105" s="820"/>
      <c r="S105" s="820"/>
      <c r="T105" s="820"/>
      <c r="U105" s="820"/>
      <c r="V105" s="820"/>
      <c r="W105" s="820"/>
      <c r="X105" s="820"/>
      <c r="Y105" s="820"/>
      <c r="Z105" s="820"/>
      <c r="AA105" s="820"/>
      <c r="AB105" s="820"/>
      <c r="AC105" s="820"/>
      <c r="AD105" s="820"/>
      <c r="AE105" s="820"/>
      <c r="AF105" s="820"/>
      <c r="AG105" s="821">
        <f>'SO-03.8 - Gastro'!J32</f>
        <v>0</v>
      </c>
      <c r="AH105" s="822"/>
      <c r="AI105" s="822"/>
      <c r="AJ105" s="822"/>
      <c r="AK105" s="822"/>
      <c r="AL105" s="822"/>
      <c r="AM105" s="822"/>
      <c r="AN105" s="821">
        <f t="shared" si="0"/>
        <v>0</v>
      </c>
      <c r="AO105" s="822"/>
      <c r="AP105" s="822"/>
      <c r="AQ105" s="782" t="s">
        <v>89</v>
      </c>
      <c r="AR105" s="759"/>
      <c r="AS105" s="783">
        <v>0</v>
      </c>
      <c r="AT105" s="507">
        <f t="shared" si="1"/>
        <v>0</v>
      </c>
      <c r="AU105" s="784">
        <f>'SO-03.8 - Gastro'!P126</f>
        <v>0</v>
      </c>
      <c r="AV105" s="507">
        <f>'SO-03.8 - Gastro'!J35</f>
        <v>0</v>
      </c>
      <c r="AW105" s="507">
        <f>'SO-03.8 - Gastro'!J36</f>
        <v>0</v>
      </c>
      <c r="AX105" s="507">
        <f>'SO-03.8 - Gastro'!J37</f>
        <v>0</v>
      </c>
      <c r="AY105" s="507">
        <f>'SO-03.8 - Gastro'!J38</f>
        <v>0</v>
      </c>
      <c r="AZ105" s="507">
        <f>'SO-03.8 - Gastro'!F35</f>
        <v>0</v>
      </c>
      <c r="BA105" s="507">
        <f>'SO-03.8 - Gastro'!F36</f>
        <v>0</v>
      </c>
      <c r="BB105" s="507">
        <f>'SO-03.8 - Gastro'!F37</f>
        <v>0</v>
      </c>
      <c r="BC105" s="507">
        <f>'SO-03.8 - Gastro'!F38</f>
        <v>0</v>
      </c>
      <c r="BD105" s="785">
        <f>'SO-03.8 - Gastro'!F39</f>
        <v>0</v>
      </c>
      <c r="BT105" s="505" t="s">
        <v>83</v>
      </c>
      <c r="BV105" s="505" t="s">
        <v>75</v>
      </c>
      <c r="BW105" s="505" t="s">
        <v>113</v>
      </c>
      <c r="BX105" s="505" t="s">
        <v>96</v>
      </c>
      <c r="CL105" s="505" t="s">
        <v>1</v>
      </c>
    </row>
    <row r="106" spans="1:91" s="758" customFormat="1" ht="16.5" customHeight="1">
      <c r="A106" s="807" t="s">
        <v>77</v>
      </c>
      <c r="B106" s="799"/>
      <c r="C106" s="564"/>
      <c r="D106" s="564"/>
      <c r="E106" s="820" t="s">
        <v>114</v>
      </c>
      <c r="F106" s="820"/>
      <c r="G106" s="820"/>
      <c r="H106" s="820"/>
      <c r="I106" s="820"/>
      <c r="J106" s="564"/>
      <c r="K106" s="820" t="s">
        <v>115</v>
      </c>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1">
        <f>'SO-03.9 - MaR'!J32</f>
        <v>0</v>
      </c>
      <c r="AH106" s="822"/>
      <c r="AI106" s="822"/>
      <c r="AJ106" s="822"/>
      <c r="AK106" s="822"/>
      <c r="AL106" s="822"/>
      <c r="AM106" s="822"/>
      <c r="AN106" s="821">
        <f t="shared" si="0"/>
        <v>0</v>
      </c>
      <c r="AO106" s="822"/>
      <c r="AP106" s="822"/>
      <c r="AQ106" s="782" t="s">
        <v>89</v>
      </c>
      <c r="AR106" s="759"/>
      <c r="AS106" s="783">
        <v>0</v>
      </c>
      <c r="AT106" s="507">
        <f t="shared" si="1"/>
        <v>0</v>
      </c>
      <c r="AU106" s="784">
        <f>'SO-03.9 - MaR'!P126</f>
        <v>0</v>
      </c>
      <c r="AV106" s="507">
        <f>'SO-03.9 - MaR'!J35</f>
        <v>0</v>
      </c>
      <c r="AW106" s="507">
        <f>'SO-03.9 - MaR'!J36</f>
        <v>0</v>
      </c>
      <c r="AX106" s="507">
        <f>'SO-03.9 - MaR'!J37</f>
        <v>0</v>
      </c>
      <c r="AY106" s="507">
        <f>'SO-03.9 - MaR'!J38</f>
        <v>0</v>
      </c>
      <c r="AZ106" s="507">
        <f>'SO-03.9 - MaR'!F35</f>
        <v>0</v>
      </c>
      <c r="BA106" s="507">
        <f>'SO-03.9 - MaR'!F36</f>
        <v>0</v>
      </c>
      <c r="BB106" s="507">
        <f>'SO-03.9 - MaR'!F37</f>
        <v>0</v>
      </c>
      <c r="BC106" s="507">
        <f>'SO-03.9 - MaR'!F38</f>
        <v>0</v>
      </c>
      <c r="BD106" s="785">
        <f>'SO-03.9 - MaR'!F39</f>
        <v>0</v>
      </c>
      <c r="BT106" s="505" t="s">
        <v>83</v>
      </c>
      <c r="BV106" s="505" t="s">
        <v>75</v>
      </c>
      <c r="BW106" s="505" t="s">
        <v>116</v>
      </c>
      <c r="BX106" s="505" t="s">
        <v>96</v>
      </c>
      <c r="CL106" s="505" t="s">
        <v>1</v>
      </c>
    </row>
    <row r="107" spans="1:91" s="780" customFormat="1" ht="16.5" customHeight="1">
      <c r="A107" s="807" t="s">
        <v>77</v>
      </c>
      <c r="B107" s="808"/>
      <c r="C107" s="809"/>
      <c r="D107" s="817" t="s">
        <v>117</v>
      </c>
      <c r="E107" s="817"/>
      <c r="F107" s="817"/>
      <c r="G107" s="817"/>
      <c r="H107" s="817"/>
      <c r="I107" s="810"/>
      <c r="J107" s="817" t="s">
        <v>118</v>
      </c>
      <c r="K107" s="817"/>
      <c r="L107" s="817"/>
      <c r="M107" s="817"/>
      <c r="N107" s="817"/>
      <c r="O107" s="817"/>
      <c r="P107" s="817"/>
      <c r="Q107" s="817"/>
      <c r="R107" s="817"/>
      <c r="S107" s="817"/>
      <c r="T107" s="817"/>
      <c r="U107" s="817"/>
      <c r="V107" s="817"/>
      <c r="W107" s="817"/>
      <c r="X107" s="817"/>
      <c r="Y107" s="817"/>
      <c r="Z107" s="817"/>
      <c r="AA107" s="817"/>
      <c r="AB107" s="817"/>
      <c r="AC107" s="817"/>
      <c r="AD107" s="817"/>
      <c r="AE107" s="817"/>
      <c r="AF107" s="817"/>
      <c r="AG107" s="818">
        <f>'SO-04 - Zpevněné areálové...'!J30</f>
        <v>0</v>
      </c>
      <c r="AH107" s="819"/>
      <c r="AI107" s="819"/>
      <c r="AJ107" s="819"/>
      <c r="AK107" s="819"/>
      <c r="AL107" s="819"/>
      <c r="AM107" s="819"/>
      <c r="AN107" s="818">
        <f t="shared" si="0"/>
        <v>0</v>
      </c>
      <c r="AO107" s="819"/>
      <c r="AP107" s="819"/>
      <c r="AQ107" s="775" t="s">
        <v>80</v>
      </c>
      <c r="AR107" s="774"/>
      <c r="AS107" s="776">
        <v>0</v>
      </c>
      <c r="AT107" s="777">
        <f t="shared" si="1"/>
        <v>0</v>
      </c>
      <c r="AU107" s="778">
        <f>'SO-04 - Zpevněné areálové...'!P132</f>
        <v>0</v>
      </c>
      <c r="AV107" s="777">
        <f>'SO-04 - Zpevněné areálové...'!J33</f>
        <v>0</v>
      </c>
      <c r="AW107" s="777">
        <f>'SO-04 - Zpevněné areálové...'!J34</f>
        <v>0</v>
      </c>
      <c r="AX107" s="777">
        <f>'SO-04 - Zpevněné areálové...'!J35</f>
        <v>0</v>
      </c>
      <c r="AY107" s="777">
        <f>'SO-04 - Zpevněné areálové...'!J36</f>
        <v>0</v>
      </c>
      <c r="AZ107" s="777">
        <f>'SO-04 - Zpevněné areálové...'!F33</f>
        <v>0</v>
      </c>
      <c r="BA107" s="777">
        <f>'SO-04 - Zpevněné areálové...'!F34</f>
        <v>0</v>
      </c>
      <c r="BB107" s="777">
        <f>'SO-04 - Zpevněné areálové...'!F35</f>
        <v>0</v>
      </c>
      <c r="BC107" s="777">
        <f>'SO-04 - Zpevněné areálové...'!F36</f>
        <v>0</v>
      </c>
      <c r="BD107" s="779">
        <f>'SO-04 - Zpevněné areálové...'!F37</f>
        <v>0</v>
      </c>
      <c r="BT107" s="781" t="s">
        <v>81</v>
      </c>
      <c r="BV107" s="781" t="s">
        <v>75</v>
      </c>
      <c r="BW107" s="781" t="s">
        <v>119</v>
      </c>
      <c r="BX107" s="781" t="s">
        <v>5</v>
      </c>
      <c r="CL107" s="781" t="s">
        <v>1</v>
      </c>
      <c r="CM107" s="781" t="s">
        <v>83</v>
      </c>
    </row>
    <row r="108" spans="1:91" s="780" customFormat="1" ht="16.5" customHeight="1">
      <c r="A108" s="807" t="s">
        <v>77</v>
      </c>
      <c r="B108" s="808"/>
      <c r="C108" s="809"/>
      <c r="D108" s="817" t="s">
        <v>120</v>
      </c>
      <c r="E108" s="817"/>
      <c r="F108" s="817"/>
      <c r="G108" s="817"/>
      <c r="H108" s="817"/>
      <c r="I108" s="810"/>
      <c r="J108" s="817" t="s">
        <v>121</v>
      </c>
      <c r="K108" s="817"/>
      <c r="L108" s="817"/>
      <c r="M108" s="817"/>
      <c r="N108" s="817"/>
      <c r="O108" s="817"/>
      <c r="P108" s="817"/>
      <c r="Q108" s="817"/>
      <c r="R108" s="817"/>
      <c r="S108" s="817"/>
      <c r="T108" s="817"/>
      <c r="U108" s="817"/>
      <c r="V108" s="817"/>
      <c r="W108" s="817"/>
      <c r="X108" s="817"/>
      <c r="Y108" s="817"/>
      <c r="Z108" s="817"/>
      <c r="AA108" s="817"/>
      <c r="AB108" s="817"/>
      <c r="AC108" s="817"/>
      <c r="AD108" s="817"/>
      <c r="AE108" s="817"/>
      <c r="AF108" s="817"/>
      <c r="AG108" s="818">
        <f>'SO-05 - Komunikace a park...'!J30</f>
        <v>0</v>
      </c>
      <c r="AH108" s="819"/>
      <c r="AI108" s="819"/>
      <c r="AJ108" s="819"/>
      <c r="AK108" s="819"/>
      <c r="AL108" s="819"/>
      <c r="AM108" s="819"/>
      <c r="AN108" s="818">
        <f t="shared" si="0"/>
        <v>0</v>
      </c>
      <c r="AO108" s="819"/>
      <c r="AP108" s="819"/>
      <c r="AQ108" s="775" t="s">
        <v>80</v>
      </c>
      <c r="AR108" s="774"/>
      <c r="AS108" s="776">
        <v>0</v>
      </c>
      <c r="AT108" s="777">
        <f t="shared" si="1"/>
        <v>0</v>
      </c>
      <c r="AU108" s="778">
        <f>'SO-05 - Komunikace a park...'!P126</f>
        <v>0</v>
      </c>
      <c r="AV108" s="777">
        <f>'SO-05 - Komunikace a park...'!J33</f>
        <v>0</v>
      </c>
      <c r="AW108" s="777">
        <f>'SO-05 - Komunikace a park...'!J34</f>
        <v>0</v>
      </c>
      <c r="AX108" s="777">
        <f>'SO-05 - Komunikace a park...'!J35</f>
        <v>0</v>
      </c>
      <c r="AY108" s="777">
        <f>'SO-05 - Komunikace a park...'!J36</f>
        <v>0</v>
      </c>
      <c r="AZ108" s="777">
        <f>'SO-05 - Komunikace a park...'!F33</f>
        <v>0</v>
      </c>
      <c r="BA108" s="777">
        <f>'SO-05 - Komunikace a park...'!F34</f>
        <v>0</v>
      </c>
      <c r="BB108" s="777">
        <f>'SO-05 - Komunikace a park...'!F35</f>
        <v>0</v>
      </c>
      <c r="BC108" s="777">
        <f>'SO-05 - Komunikace a park...'!F36</f>
        <v>0</v>
      </c>
      <c r="BD108" s="779">
        <f>'SO-05 - Komunikace a park...'!F37</f>
        <v>0</v>
      </c>
      <c r="BT108" s="781" t="s">
        <v>81</v>
      </c>
      <c r="BV108" s="781" t="s">
        <v>75</v>
      </c>
      <c r="BW108" s="781" t="s">
        <v>122</v>
      </c>
      <c r="BX108" s="781" t="s">
        <v>5</v>
      </c>
      <c r="CL108" s="781" t="s">
        <v>1</v>
      </c>
      <c r="CM108" s="781" t="s">
        <v>83</v>
      </c>
    </row>
    <row r="109" spans="1:91" s="780" customFormat="1" ht="16.5" customHeight="1">
      <c r="A109" s="807" t="s">
        <v>77</v>
      </c>
      <c r="B109" s="808"/>
      <c r="C109" s="809"/>
      <c r="D109" s="817" t="s">
        <v>123</v>
      </c>
      <c r="E109" s="817"/>
      <c r="F109" s="817"/>
      <c r="G109" s="817"/>
      <c r="H109" s="817"/>
      <c r="I109" s="810"/>
      <c r="J109" s="817" t="s">
        <v>124</v>
      </c>
      <c r="K109" s="817"/>
      <c r="L109" s="817"/>
      <c r="M109" s="817"/>
      <c r="N109" s="817"/>
      <c r="O109" s="817"/>
      <c r="P109" s="817"/>
      <c r="Q109" s="817"/>
      <c r="R109" s="817"/>
      <c r="S109" s="817"/>
      <c r="T109" s="817"/>
      <c r="U109" s="817"/>
      <c r="V109" s="817"/>
      <c r="W109" s="817"/>
      <c r="X109" s="817"/>
      <c r="Y109" s="817"/>
      <c r="Z109" s="817"/>
      <c r="AA109" s="817"/>
      <c r="AB109" s="817"/>
      <c r="AC109" s="817"/>
      <c r="AD109" s="817"/>
      <c r="AE109" s="817"/>
      <c r="AF109" s="817"/>
      <c r="AG109" s="818">
        <f>'SO-06 - Sadové úpravy'!J30</f>
        <v>0</v>
      </c>
      <c r="AH109" s="819"/>
      <c r="AI109" s="819"/>
      <c r="AJ109" s="819"/>
      <c r="AK109" s="819"/>
      <c r="AL109" s="819"/>
      <c r="AM109" s="819"/>
      <c r="AN109" s="818">
        <f t="shared" si="0"/>
        <v>0</v>
      </c>
      <c r="AO109" s="819"/>
      <c r="AP109" s="819"/>
      <c r="AQ109" s="775" t="s">
        <v>80</v>
      </c>
      <c r="AR109" s="774"/>
      <c r="AS109" s="776">
        <v>0</v>
      </c>
      <c r="AT109" s="777">
        <f t="shared" si="1"/>
        <v>0</v>
      </c>
      <c r="AU109" s="778">
        <f>'SO-06 - Sadové úpravy'!P124</f>
        <v>0</v>
      </c>
      <c r="AV109" s="777">
        <f>'SO-06 - Sadové úpravy'!J33</f>
        <v>0</v>
      </c>
      <c r="AW109" s="777">
        <f>'SO-06 - Sadové úpravy'!J34</f>
        <v>0</v>
      </c>
      <c r="AX109" s="777">
        <f>'SO-06 - Sadové úpravy'!J35</f>
        <v>0</v>
      </c>
      <c r="AY109" s="777">
        <f>'SO-06 - Sadové úpravy'!J36</f>
        <v>0</v>
      </c>
      <c r="AZ109" s="777">
        <f>'SO-06 - Sadové úpravy'!F33</f>
        <v>0</v>
      </c>
      <c r="BA109" s="777">
        <f>'SO-06 - Sadové úpravy'!F34</f>
        <v>0</v>
      </c>
      <c r="BB109" s="777">
        <f>'SO-06 - Sadové úpravy'!F35</f>
        <v>0</v>
      </c>
      <c r="BC109" s="777">
        <f>'SO-06 - Sadové úpravy'!F36</f>
        <v>0</v>
      </c>
      <c r="BD109" s="779">
        <f>'SO-06 - Sadové úpravy'!F37</f>
        <v>0</v>
      </c>
      <c r="BT109" s="781" t="s">
        <v>81</v>
      </c>
      <c r="BV109" s="781" t="s">
        <v>75</v>
      </c>
      <c r="BW109" s="781" t="s">
        <v>125</v>
      </c>
      <c r="BX109" s="781" t="s">
        <v>5</v>
      </c>
      <c r="CL109" s="781" t="s">
        <v>1</v>
      </c>
      <c r="CM109" s="781" t="s">
        <v>83</v>
      </c>
    </row>
    <row r="110" spans="1:91" s="780" customFormat="1" ht="16.5" customHeight="1">
      <c r="A110" s="807" t="s">
        <v>77</v>
      </c>
      <c r="B110" s="808"/>
      <c r="C110" s="809"/>
      <c r="D110" s="817" t="s">
        <v>126</v>
      </c>
      <c r="E110" s="817"/>
      <c r="F110" s="817"/>
      <c r="G110" s="817"/>
      <c r="H110" s="817"/>
      <c r="I110" s="810"/>
      <c r="J110" s="817" t="s">
        <v>127</v>
      </c>
      <c r="K110" s="817"/>
      <c r="L110" s="817"/>
      <c r="M110" s="817"/>
      <c r="N110" s="817"/>
      <c r="O110" s="817"/>
      <c r="P110" s="817"/>
      <c r="Q110" s="817"/>
      <c r="R110" s="817"/>
      <c r="S110" s="817"/>
      <c r="T110" s="817"/>
      <c r="U110" s="817"/>
      <c r="V110" s="817"/>
      <c r="W110" s="817"/>
      <c r="X110" s="817"/>
      <c r="Y110" s="817"/>
      <c r="Z110" s="817"/>
      <c r="AA110" s="817"/>
      <c r="AB110" s="817"/>
      <c r="AC110" s="817"/>
      <c r="AD110" s="817"/>
      <c r="AE110" s="817"/>
      <c r="AF110" s="817"/>
      <c r="AG110" s="818">
        <f>'IO-01 - Přípojka vodovodu'!J30</f>
        <v>0</v>
      </c>
      <c r="AH110" s="819"/>
      <c r="AI110" s="819"/>
      <c r="AJ110" s="819"/>
      <c r="AK110" s="819"/>
      <c r="AL110" s="819"/>
      <c r="AM110" s="819"/>
      <c r="AN110" s="818">
        <f t="shared" si="0"/>
        <v>0</v>
      </c>
      <c r="AO110" s="819"/>
      <c r="AP110" s="819"/>
      <c r="AQ110" s="775" t="s">
        <v>128</v>
      </c>
      <c r="AR110" s="774"/>
      <c r="AS110" s="776">
        <v>0</v>
      </c>
      <c r="AT110" s="777">
        <f t="shared" si="1"/>
        <v>0</v>
      </c>
      <c r="AU110" s="778">
        <f>'IO-01 - Přípojka vodovodu'!P128</f>
        <v>0</v>
      </c>
      <c r="AV110" s="777">
        <f>'IO-01 - Přípojka vodovodu'!J33</f>
        <v>0</v>
      </c>
      <c r="AW110" s="777">
        <f>'IO-01 - Přípojka vodovodu'!J34</f>
        <v>0</v>
      </c>
      <c r="AX110" s="777">
        <f>'IO-01 - Přípojka vodovodu'!J35</f>
        <v>0</v>
      </c>
      <c r="AY110" s="777">
        <f>'IO-01 - Přípojka vodovodu'!J36</f>
        <v>0</v>
      </c>
      <c r="AZ110" s="777">
        <f>'IO-01 - Přípojka vodovodu'!F33</f>
        <v>0</v>
      </c>
      <c r="BA110" s="777">
        <f>'IO-01 - Přípojka vodovodu'!F34</f>
        <v>0</v>
      </c>
      <c r="BB110" s="777">
        <f>'IO-01 - Přípojka vodovodu'!F35</f>
        <v>0</v>
      </c>
      <c r="BC110" s="777">
        <f>'IO-01 - Přípojka vodovodu'!F36</f>
        <v>0</v>
      </c>
      <c r="BD110" s="779">
        <f>'IO-01 - Přípojka vodovodu'!F37</f>
        <v>0</v>
      </c>
      <c r="BT110" s="781" t="s">
        <v>81</v>
      </c>
      <c r="BV110" s="781" t="s">
        <v>75</v>
      </c>
      <c r="BW110" s="781" t="s">
        <v>129</v>
      </c>
      <c r="BX110" s="781" t="s">
        <v>5</v>
      </c>
      <c r="CL110" s="781" t="s">
        <v>1</v>
      </c>
      <c r="CM110" s="781" t="s">
        <v>83</v>
      </c>
    </row>
    <row r="111" spans="1:91" s="780" customFormat="1" ht="16.5" customHeight="1">
      <c r="A111" s="807" t="s">
        <v>77</v>
      </c>
      <c r="B111" s="808"/>
      <c r="C111" s="809"/>
      <c r="D111" s="817" t="s">
        <v>130</v>
      </c>
      <c r="E111" s="817"/>
      <c r="F111" s="817"/>
      <c r="G111" s="817"/>
      <c r="H111" s="817"/>
      <c r="I111" s="810"/>
      <c r="J111" s="817" t="s">
        <v>131</v>
      </c>
      <c r="K111" s="817"/>
      <c r="L111" s="817"/>
      <c r="M111" s="817"/>
      <c r="N111" s="817"/>
      <c r="O111" s="817"/>
      <c r="P111" s="817"/>
      <c r="Q111" s="817"/>
      <c r="R111" s="817"/>
      <c r="S111" s="817"/>
      <c r="T111" s="817"/>
      <c r="U111" s="817"/>
      <c r="V111" s="817"/>
      <c r="W111" s="817"/>
      <c r="X111" s="817"/>
      <c r="Y111" s="817"/>
      <c r="Z111" s="817"/>
      <c r="AA111" s="817"/>
      <c r="AB111" s="817"/>
      <c r="AC111" s="817"/>
      <c r="AD111" s="817"/>
      <c r="AE111" s="817"/>
      <c r="AF111" s="817"/>
      <c r="AG111" s="818">
        <f>'IO-02 - Přípojka kanalizace'!J30</f>
        <v>0</v>
      </c>
      <c r="AH111" s="819"/>
      <c r="AI111" s="819"/>
      <c r="AJ111" s="819"/>
      <c r="AK111" s="819"/>
      <c r="AL111" s="819"/>
      <c r="AM111" s="819"/>
      <c r="AN111" s="818">
        <f t="shared" si="0"/>
        <v>0</v>
      </c>
      <c r="AO111" s="819"/>
      <c r="AP111" s="819"/>
      <c r="AQ111" s="775" t="s">
        <v>128</v>
      </c>
      <c r="AR111" s="774"/>
      <c r="AS111" s="776">
        <v>0</v>
      </c>
      <c r="AT111" s="777">
        <f t="shared" si="1"/>
        <v>0</v>
      </c>
      <c r="AU111" s="778">
        <f>'IO-02 - Přípojka kanalizace'!P128</f>
        <v>0</v>
      </c>
      <c r="AV111" s="777">
        <f>'IO-02 - Přípojka kanalizace'!J33</f>
        <v>0</v>
      </c>
      <c r="AW111" s="777">
        <f>'IO-02 - Přípojka kanalizace'!J34</f>
        <v>0</v>
      </c>
      <c r="AX111" s="777">
        <f>'IO-02 - Přípojka kanalizace'!J35</f>
        <v>0</v>
      </c>
      <c r="AY111" s="777">
        <f>'IO-02 - Přípojka kanalizace'!J36</f>
        <v>0</v>
      </c>
      <c r="AZ111" s="777">
        <f>'IO-02 - Přípojka kanalizace'!F33</f>
        <v>0</v>
      </c>
      <c r="BA111" s="777">
        <f>'IO-02 - Přípojka kanalizace'!F34</f>
        <v>0</v>
      </c>
      <c r="BB111" s="777">
        <f>'IO-02 - Přípojka kanalizace'!F35</f>
        <v>0</v>
      </c>
      <c r="BC111" s="777">
        <f>'IO-02 - Přípojka kanalizace'!F36</f>
        <v>0</v>
      </c>
      <c r="BD111" s="779">
        <f>'IO-02 - Přípojka kanalizace'!F37</f>
        <v>0</v>
      </c>
      <c r="BT111" s="781" t="s">
        <v>81</v>
      </c>
      <c r="BV111" s="781" t="s">
        <v>75</v>
      </c>
      <c r="BW111" s="781" t="s">
        <v>132</v>
      </c>
      <c r="BX111" s="781" t="s">
        <v>5</v>
      </c>
      <c r="CL111" s="781" t="s">
        <v>1</v>
      </c>
      <c r="CM111" s="781" t="s">
        <v>83</v>
      </c>
    </row>
    <row r="112" spans="1:91" s="780" customFormat="1" ht="16.5" customHeight="1">
      <c r="A112" s="807" t="s">
        <v>77</v>
      </c>
      <c r="B112" s="808"/>
      <c r="C112" s="809"/>
      <c r="D112" s="817" t="s">
        <v>133</v>
      </c>
      <c r="E112" s="817"/>
      <c r="F112" s="817"/>
      <c r="G112" s="817"/>
      <c r="H112" s="817"/>
      <c r="I112" s="810"/>
      <c r="J112" s="817" t="s">
        <v>134</v>
      </c>
      <c r="K112" s="817"/>
      <c r="L112" s="817"/>
      <c r="M112" s="817"/>
      <c r="N112" s="817"/>
      <c r="O112" s="817"/>
      <c r="P112" s="817"/>
      <c r="Q112" s="817"/>
      <c r="R112" s="817"/>
      <c r="S112" s="817"/>
      <c r="T112" s="817"/>
      <c r="U112" s="817"/>
      <c r="V112" s="817"/>
      <c r="W112" s="817"/>
      <c r="X112" s="817"/>
      <c r="Y112" s="817"/>
      <c r="Z112" s="817"/>
      <c r="AA112" s="817"/>
      <c r="AB112" s="817"/>
      <c r="AC112" s="817"/>
      <c r="AD112" s="817"/>
      <c r="AE112" s="817"/>
      <c r="AF112" s="817"/>
      <c r="AG112" s="818">
        <f>'IO-03 - Areálová kanalizace'!J30</f>
        <v>0</v>
      </c>
      <c r="AH112" s="819"/>
      <c r="AI112" s="819"/>
      <c r="AJ112" s="819"/>
      <c r="AK112" s="819"/>
      <c r="AL112" s="819"/>
      <c r="AM112" s="819"/>
      <c r="AN112" s="818">
        <f t="shared" si="0"/>
        <v>0</v>
      </c>
      <c r="AO112" s="819"/>
      <c r="AP112" s="819"/>
      <c r="AQ112" s="775" t="s">
        <v>128</v>
      </c>
      <c r="AR112" s="774"/>
      <c r="AS112" s="776">
        <v>0</v>
      </c>
      <c r="AT112" s="777">
        <f t="shared" si="1"/>
        <v>0</v>
      </c>
      <c r="AU112" s="778">
        <f>'IO-03 - Areálová kanalizace'!P127</f>
        <v>0</v>
      </c>
      <c r="AV112" s="777">
        <f>'IO-03 - Areálová kanalizace'!J33</f>
        <v>0</v>
      </c>
      <c r="AW112" s="777">
        <f>'IO-03 - Areálová kanalizace'!J34</f>
        <v>0</v>
      </c>
      <c r="AX112" s="777">
        <f>'IO-03 - Areálová kanalizace'!J35</f>
        <v>0</v>
      </c>
      <c r="AY112" s="777">
        <f>'IO-03 - Areálová kanalizace'!J36</f>
        <v>0</v>
      </c>
      <c r="AZ112" s="777">
        <f>'IO-03 - Areálová kanalizace'!F33</f>
        <v>0</v>
      </c>
      <c r="BA112" s="777">
        <f>'IO-03 - Areálová kanalizace'!F34</f>
        <v>0</v>
      </c>
      <c r="BB112" s="777">
        <f>'IO-03 - Areálová kanalizace'!F35</f>
        <v>0</v>
      </c>
      <c r="BC112" s="777">
        <f>'IO-03 - Areálová kanalizace'!F36</f>
        <v>0</v>
      </c>
      <c r="BD112" s="779">
        <f>'IO-03 - Areálová kanalizace'!F37</f>
        <v>0</v>
      </c>
      <c r="BT112" s="781" t="s">
        <v>81</v>
      </c>
      <c r="BV112" s="781" t="s">
        <v>75</v>
      </c>
      <c r="BW112" s="781" t="s">
        <v>135</v>
      </c>
      <c r="BX112" s="781" t="s">
        <v>5</v>
      </c>
      <c r="CL112" s="781" t="s">
        <v>1</v>
      </c>
      <c r="CM112" s="781" t="s">
        <v>83</v>
      </c>
    </row>
    <row r="113" spans="1:91" s="780" customFormat="1" ht="16.5" customHeight="1">
      <c r="A113" s="807" t="s">
        <v>77</v>
      </c>
      <c r="B113" s="808"/>
      <c r="C113" s="809"/>
      <c r="D113" s="817" t="s">
        <v>136</v>
      </c>
      <c r="E113" s="817"/>
      <c r="F113" s="817"/>
      <c r="G113" s="817"/>
      <c r="H113" s="817"/>
      <c r="I113" s="810"/>
      <c r="J113" s="817" t="s">
        <v>137</v>
      </c>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8">
        <f>'IO-04 - Přípojka elektro'!J30</f>
        <v>0</v>
      </c>
      <c r="AH113" s="819"/>
      <c r="AI113" s="819"/>
      <c r="AJ113" s="819"/>
      <c r="AK113" s="819"/>
      <c r="AL113" s="819"/>
      <c r="AM113" s="819"/>
      <c r="AN113" s="818">
        <f t="shared" si="0"/>
        <v>0</v>
      </c>
      <c r="AO113" s="819"/>
      <c r="AP113" s="819"/>
      <c r="AQ113" s="775" t="s">
        <v>128</v>
      </c>
      <c r="AR113" s="774"/>
      <c r="AS113" s="776">
        <v>0</v>
      </c>
      <c r="AT113" s="777">
        <f t="shared" si="1"/>
        <v>0</v>
      </c>
      <c r="AU113" s="778">
        <f>'IO-04 - Přípojka elektro'!P118</f>
        <v>0</v>
      </c>
      <c r="AV113" s="777">
        <f>'IO-04 - Přípojka elektro'!J33</f>
        <v>0</v>
      </c>
      <c r="AW113" s="777">
        <f>'IO-04 - Přípojka elektro'!J34</f>
        <v>0</v>
      </c>
      <c r="AX113" s="777">
        <f>'IO-04 - Přípojka elektro'!J35</f>
        <v>0</v>
      </c>
      <c r="AY113" s="777">
        <f>'IO-04 - Přípojka elektro'!J36</f>
        <v>0</v>
      </c>
      <c r="AZ113" s="777">
        <f>'IO-04 - Přípojka elektro'!F33</f>
        <v>0</v>
      </c>
      <c r="BA113" s="777">
        <f>'IO-04 - Přípojka elektro'!F34</f>
        <v>0</v>
      </c>
      <c r="BB113" s="777">
        <f>'IO-04 - Přípojka elektro'!F35</f>
        <v>0</v>
      </c>
      <c r="BC113" s="777">
        <f>'IO-04 - Přípojka elektro'!F36</f>
        <v>0</v>
      </c>
      <c r="BD113" s="779">
        <f>'IO-04 - Přípojka elektro'!F37</f>
        <v>0</v>
      </c>
      <c r="BT113" s="781" t="s">
        <v>81</v>
      </c>
      <c r="BV113" s="781" t="s">
        <v>75</v>
      </c>
      <c r="BW113" s="781" t="s">
        <v>138</v>
      </c>
      <c r="BX113" s="781" t="s">
        <v>5</v>
      </c>
      <c r="CL113" s="781" t="s">
        <v>1</v>
      </c>
      <c r="CM113" s="781" t="s">
        <v>83</v>
      </c>
    </row>
    <row r="114" spans="1:91" s="780" customFormat="1" ht="16.5" customHeight="1">
      <c r="A114" s="807" t="s">
        <v>77</v>
      </c>
      <c r="B114" s="808"/>
      <c r="C114" s="809"/>
      <c r="D114" s="817" t="s">
        <v>139</v>
      </c>
      <c r="E114" s="817"/>
      <c r="F114" s="817"/>
      <c r="G114" s="817"/>
      <c r="H114" s="817"/>
      <c r="I114" s="810"/>
      <c r="J114" s="817" t="s">
        <v>140</v>
      </c>
      <c r="K114" s="817"/>
      <c r="L114" s="817"/>
      <c r="M114" s="817"/>
      <c r="N114" s="817"/>
      <c r="O114" s="817"/>
      <c r="P114" s="817"/>
      <c r="Q114" s="817"/>
      <c r="R114" s="817"/>
      <c r="S114" s="817"/>
      <c r="T114" s="817"/>
      <c r="U114" s="817"/>
      <c r="V114" s="817"/>
      <c r="W114" s="817"/>
      <c r="X114" s="817"/>
      <c r="Y114" s="817"/>
      <c r="Z114" s="817"/>
      <c r="AA114" s="817"/>
      <c r="AB114" s="817"/>
      <c r="AC114" s="817"/>
      <c r="AD114" s="817"/>
      <c r="AE114" s="817"/>
      <c r="AF114" s="817"/>
      <c r="AG114" s="818">
        <f>'IO-05 - Areálový rozvod e...'!J30</f>
        <v>0</v>
      </c>
      <c r="AH114" s="819"/>
      <c r="AI114" s="819"/>
      <c r="AJ114" s="819"/>
      <c r="AK114" s="819"/>
      <c r="AL114" s="819"/>
      <c r="AM114" s="819"/>
      <c r="AN114" s="818">
        <f t="shared" si="0"/>
        <v>0</v>
      </c>
      <c r="AO114" s="819"/>
      <c r="AP114" s="819"/>
      <c r="AQ114" s="775" t="s">
        <v>128</v>
      </c>
      <c r="AR114" s="774"/>
      <c r="AS114" s="776">
        <v>0</v>
      </c>
      <c r="AT114" s="777">
        <f t="shared" si="1"/>
        <v>0</v>
      </c>
      <c r="AU114" s="778">
        <f>'IO-05 - Areálový rozvod e...'!P118</f>
        <v>0</v>
      </c>
      <c r="AV114" s="777">
        <f>'IO-05 - Areálový rozvod e...'!J33</f>
        <v>0</v>
      </c>
      <c r="AW114" s="777">
        <f>'IO-05 - Areálový rozvod e...'!J34</f>
        <v>0</v>
      </c>
      <c r="AX114" s="777">
        <f>'IO-05 - Areálový rozvod e...'!J35</f>
        <v>0</v>
      </c>
      <c r="AY114" s="777">
        <f>'IO-05 - Areálový rozvod e...'!J36</f>
        <v>0</v>
      </c>
      <c r="AZ114" s="777">
        <f>'IO-05 - Areálový rozvod e...'!F33</f>
        <v>0</v>
      </c>
      <c r="BA114" s="777">
        <f>'IO-05 - Areálový rozvod e...'!F34</f>
        <v>0</v>
      </c>
      <c r="BB114" s="777">
        <f>'IO-05 - Areálový rozvod e...'!F35</f>
        <v>0</v>
      </c>
      <c r="BC114" s="777">
        <f>'IO-05 - Areálový rozvod e...'!F36</f>
        <v>0</v>
      </c>
      <c r="BD114" s="779">
        <f>'IO-05 - Areálový rozvod e...'!F37</f>
        <v>0</v>
      </c>
      <c r="BT114" s="781" t="s">
        <v>81</v>
      </c>
      <c r="BV114" s="781" t="s">
        <v>75</v>
      </c>
      <c r="BW114" s="781" t="s">
        <v>141</v>
      </c>
      <c r="BX114" s="781" t="s">
        <v>5</v>
      </c>
      <c r="CL114" s="781" t="s">
        <v>1</v>
      </c>
      <c r="CM114" s="781" t="s">
        <v>83</v>
      </c>
    </row>
    <row r="115" spans="1:91" s="780" customFormat="1" ht="16.5" customHeight="1">
      <c r="A115" s="807" t="s">
        <v>77</v>
      </c>
      <c r="B115" s="808"/>
      <c r="C115" s="809"/>
      <c r="D115" s="817" t="s">
        <v>142</v>
      </c>
      <c r="E115" s="817"/>
      <c r="F115" s="817"/>
      <c r="G115" s="817"/>
      <c r="H115" s="817"/>
      <c r="I115" s="810"/>
      <c r="J115" s="817" t="s">
        <v>143</v>
      </c>
      <c r="K115" s="817"/>
      <c r="L115" s="817"/>
      <c r="M115" s="817"/>
      <c r="N115" s="817"/>
      <c r="O115" s="817"/>
      <c r="P115" s="817"/>
      <c r="Q115" s="817"/>
      <c r="R115" s="817"/>
      <c r="S115" s="817"/>
      <c r="T115" s="817"/>
      <c r="U115" s="817"/>
      <c r="V115" s="817"/>
      <c r="W115" s="817"/>
      <c r="X115" s="817"/>
      <c r="Y115" s="817"/>
      <c r="Z115" s="817"/>
      <c r="AA115" s="817"/>
      <c r="AB115" s="817"/>
      <c r="AC115" s="817"/>
      <c r="AD115" s="817"/>
      <c r="AE115" s="817"/>
      <c r="AF115" s="817"/>
      <c r="AG115" s="818">
        <f>'IO-06 - Přípojka sdělovac...'!J30</f>
        <v>0</v>
      </c>
      <c r="AH115" s="819"/>
      <c r="AI115" s="819"/>
      <c r="AJ115" s="819"/>
      <c r="AK115" s="819"/>
      <c r="AL115" s="819"/>
      <c r="AM115" s="819"/>
      <c r="AN115" s="818">
        <f t="shared" si="0"/>
        <v>0</v>
      </c>
      <c r="AO115" s="819"/>
      <c r="AP115" s="819"/>
      <c r="AQ115" s="775" t="s">
        <v>128</v>
      </c>
      <c r="AR115" s="774"/>
      <c r="AS115" s="776">
        <v>0</v>
      </c>
      <c r="AT115" s="777">
        <f t="shared" si="1"/>
        <v>0</v>
      </c>
      <c r="AU115" s="778">
        <f>'IO-06 - Přípojka sdělovac...'!P118</f>
        <v>0</v>
      </c>
      <c r="AV115" s="777">
        <f>'IO-06 - Přípojka sdělovac...'!J33</f>
        <v>0</v>
      </c>
      <c r="AW115" s="777">
        <f>'IO-06 - Přípojka sdělovac...'!J34</f>
        <v>0</v>
      </c>
      <c r="AX115" s="777">
        <f>'IO-06 - Přípojka sdělovac...'!J35</f>
        <v>0</v>
      </c>
      <c r="AY115" s="777">
        <f>'IO-06 - Přípojka sdělovac...'!J36</f>
        <v>0</v>
      </c>
      <c r="AZ115" s="777">
        <f>'IO-06 - Přípojka sdělovac...'!F33</f>
        <v>0</v>
      </c>
      <c r="BA115" s="777">
        <f>'IO-06 - Přípojka sdělovac...'!F34</f>
        <v>0</v>
      </c>
      <c r="BB115" s="777">
        <f>'IO-06 - Přípojka sdělovac...'!F35</f>
        <v>0</v>
      </c>
      <c r="BC115" s="777">
        <f>'IO-06 - Přípojka sdělovac...'!F36</f>
        <v>0</v>
      </c>
      <c r="BD115" s="779">
        <f>'IO-06 - Přípojka sdělovac...'!F37</f>
        <v>0</v>
      </c>
      <c r="BT115" s="781" t="s">
        <v>81</v>
      </c>
      <c r="BV115" s="781" t="s">
        <v>75</v>
      </c>
      <c r="BW115" s="781" t="s">
        <v>144</v>
      </c>
      <c r="BX115" s="781" t="s">
        <v>5</v>
      </c>
      <c r="CL115" s="781" t="s">
        <v>1</v>
      </c>
      <c r="CM115" s="781" t="s">
        <v>83</v>
      </c>
    </row>
    <row r="116" spans="1:91" s="780" customFormat="1" ht="16.5" customHeight="1">
      <c r="A116" s="807" t="s">
        <v>77</v>
      </c>
      <c r="B116" s="808"/>
      <c r="C116" s="809"/>
      <c r="D116" s="817" t="s">
        <v>145</v>
      </c>
      <c r="E116" s="817"/>
      <c r="F116" s="817"/>
      <c r="G116" s="817"/>
      <c r="H116" s="817"/>
      <c r="I116" s="810"/>
      <c r="J116" s="817" t="s">
        <v>146</v>
      </c>
      <c r="K116" s="817"/>
      <c r="L116" s="817"/>
      <c r="M116" s="817"/>
      <c r="N116" s="817"/>
      <c r="O116" s="817"/>
      <c r="P116" s="817"/>
      <c r="Q116" s="817"/>
      <c r="R116" s="817"/>
      <c r="S116" s="817"/>
      <c r="T116" s="817"/>
      <c r="U116" s="817"/>
      <c r="V116" s="817"/>
      <c r="W116" s="817"/>
      <c r="X116" s="817"/>
      <c r="Y116" s="817"/>
      <c r="Z116" s="817"/>
      <c r="AA116" s="817"/>
      <c r="AB116" s="817"/>
      <c r="AC116" s="817"/>
      <c r="AD116" s="817"/>
      <c r="AE116" s="817"/>
      <c r="AF116" s="817"/>
      <c r="AG116" s="818">
        <f>'IO-07 - Veřejné osvětlení'!J30</f>
        <v>0</v>
      </c>
      <c r="AH116" s="819"/>
      <c r="AI116" s="819"/>
      <c r="AJ116" s="819"/>
      <c r="AK116" s="819"/>
      <c r="AL116" s="819"/>
      <c r="AM116" s="819"/>
      <c r="AN116" s="818">
        <f t="shared" si="0"/>
        <v>0</v>
      </c>
      <c r="AO116" s="819"/>
      <c r="AP116" s="819"/>
      <c r="AQ116" s="775" t="s">
        <v>128</v>
      </c>
      <c r="AR116" s="774"/>
      <c r="AS116" s="786">
        <v>0</v>
      </c>
      <c r="AT116" s="787">
        <f t="shared" si="1"/>
        <v>0</v>
      </c>
      <c r="AU116" s="788">
        <f>'IO-07 - Veřejné osvětlení'!P118</f>
        <v>0</v>
      </c>
      <c r="AV116" s="787">
        <f>'IO-07 - Veřejné osvětlení'!J33</f>
        <v>0</v>
      </c>
      <c r="AW116" s="787">
        <f>'IO-07 - Veřejné osvětlení'!J34</f>
        <v>0</v>
      </c>
      <c r="AX116" s="787">
        <f>'IO-07 - Veřejné osvětlení'!J35</f>
        <v>0</v>
      </c>
      <c r="AY116" s="787">
        <f>'IO-07 - Veřejné osvětlení'!J36</f>
        <v>0</v>
      </c>
      <c r="AZ116" s="787">
        <f>'IO-07 - Veřejné osvětlení'!F33</f>
        <v>0</v>
      </c>
      <c r="BA116" s="787">
        <f>'IO-07 - Veřejné osvětlení'!F34</f>
        <v>0</v>
      </c>
      <c r="BB116" s="787">
        <f>'IO-07 - Veřejné osvětlení'!F35</f>
        <v>0</v>
      </c>
      <c r="BC116" s="787">
        <f>'IO-07 - Veřejné osvětlení'!F36</f>
        <v>0</v>
      </c>
      <c r="BD116" s="789">
        <f>'IO-07 - Veřejné osvětlení'!F37</f>
        <v>0</v>
      </c>
      <c r="BT116" s="781" t="s">
        <v>81</v>
      </c>
      <c r="BV116" s="781" t="s">
        <v>75</v>
      </c>
      <c r="BW116" s="781" t="s">
        <v>147</v>
      </c>
      <c r="BX116" s="781" t="s">
        <v>5</v>
      </c>
      <c r="CL116" s="781" t="s">
        <v>1</v>
      </c>
      <c r="CM116" s="781" t="s">
        <v>83</v>
      </c>
    </row>
    <row r="117" spans="1:91" s="504" customFormat="1" ht="30" customHeight="1">
      <c r="A117" s="524"/>
      <c r="B117" s="523"/>
      <c r="C117" s="524"/>
      <c r="D117" s="524"/>
      <c r="E117" s="524"/>
      <c r="F117" s="524"/>
      <c r="G117" s="524"/>
      <c r="H117" s="524"/>
      <c r="I117" s="524"/>
      <c r="J117" s="524"/>
      <c r="K117" s="524"/>
      <c r="L117" s="524"/>
      <c r="M117" s="524"/>
      <c r="N117" s="524"/>
      <c r="O117" s="524"/>
      <c r="P117" s="524"/>
      <c r="Q117" s="524"/>
      <c r="R117" s="524"/>
      <c r="S117" s="524"/>
      <c r="T117" s="524"/>
      <c r="U117" s="524"/>
      <c r="V117" s="524"/>
      <c r="W117" s="524"/>
      <c r="X117" s="524"/>
      <c r="Y117" s="524"/>
      <c r="Z117" s="524"/>
      <c r="AA117" s="524"/>
      <c r="AB117" s="524"/>
      <c r="AC117" s="524"/>
      <c r="AD117" s="524"/>
      <c r="AE117" s="524"/>
      <c r="AF117" s="524"/>
      <c r="AG117" s="524"/>
      <c r="AH117" s="524"/>
      <c r="AI117" s="524"/>
      <c r="AJ117" s="524"/>
      <c r="AK117" s="524"/>
      <c r="AL117" s="524"/>
      <c r="AM117" s="524"/>
      <c r="AN117" s="524"/>
      <c r="AO117" s="524"/>
      <c r="AP117" s="524"/>
      <c r="AR117" s="503"/>
    </row>
    <row r="118" spans="1:91" s="504" customFormat="1" ht="7.05" customHeight="1">
      <c r="A118" s="524"/>
      <c r="B118" s="550"/>
      <c r="C118" s="551"/>
      <c r="D118" s="551"/>
      <c r="E118" s="551"/>
      <c r="F118" s="551"/>
      <c r="G118" s="551"/>
      <c r="H118" s="551"/>
      <c r="I118" s="551"/>
      <c r="J118" s="551"/>
      <c r="K118" s="551"/>
      <c r="L118" s="551"/>
      <c r="M118" s="551"/>
      <c r="N118" s="551"/>
      <c r="O118" s="551"/>
      <c r="P118" s="551"/>
      <c r="Q118" s="551"/>
      <c r="R118" s="551"/>
      <c r="S118" s="551"/>
      <c r="T118" s="551"/>
      <c r="U118" s="551"/>
      <c r="V118" s="551"/>
      <c r="W118" s="551"/>
      <c r="X118" s="551"/>
      <c r="Y118" s="551"/>
      <c r="Z118" s="551"/>
      <c r="AA118" s="551"/>
      <c r="AB118" s="551"/>
      <c r="AC118" s="551"/>
      <c r="AD118" s="551"/>
      <c r="AE118" s="551"/>
      <c r="AF118" s="551"/>
      <c r="AG118" s="551"/>
      <c r="AH118" s="551"/>
      <c r="AI118" s="551"/>
      <c r="AJ118" s="551"/>
      <c r="AK118" s="551"/>
      <c r="AL118" s="551"/>
      <c r="AM118" s="551"/>
      <c r="AN118" s="551"/>
      <c r="AO118" s="551"/>
      <c r="AP118" s="551"/>
      <c r="AQ118" s="508"/>
      <c r="AR118" s="503"/>
    </row>
  </sheetData>
  <sheetProtection algorithmName="SHA-512" hashValue="buyueigo4E2WLj+2Ml5SggrhltttFS70I4OmdlX0oJUO64hpEyUnAsrutDwYKImAaJwBFNXBWoGQxyUAS3OoTw==" saltValue="4PU9cAUat5Mga4fAJgeBRg==" spinCount="100000" sheet="1" objects="1" scenarios="1" selectLockedCells="1"/>
  <mergeCells count="127">
    <mergeCell ref="D4:R4"/>
    <mergeCell ref="K5:N5"/>
    <mergeCell ref="E14:AI14"/>
    <mergeCell ref="J99:AF99"/>
    <mergeCell ref="D99:H99"/>
    <mergeCell ref="E100:I100"/>
    <mergeCell ref="K100:AF100"/>
    <mergeCell ref="L85:AO85"/>
    <mergeCell ref="AM87:AN87"/>
    <mergeCell ref="AN94:AP94"/>
    <mergeCell ref="J96:AF96"/>
    <mergeCell ref="D96:H96"/>
    <mergeCell ref="K97:AF97"/>
    <mergeCell ref="E97:I97"/>
    <mergeCell ref="K98:AF98"/>
    <mergeCell ref="E98:I98"/>
    <mergeCell ref="W31:AE31"/>
    <mergeCell ref="L31:P31"/>
    <mergeCell ref="AK31:AO31"/>
    <mergeCell ref="L32:P32"/>
    <mergeCell ref="W32:AE32"/>
    <mergeCell ref="AK32:AO32"/>
    <mergeCell ref="L33:P33"/>
    <mergeCell ref="AR2:BE2"/>
    <mergeCell ref="AN101:AP101"/>
    <mergeCell ref="AG101:AM101"/>
    <mergeCell ref="AN102:AP102"/>
    <mergeCell ref="AG102:AM102"/>
    <mergeCell ref="AS89:AT91"/>
    <mergeCell ref="AM89:AP89"/>
    <mergeCell ref="AM90:AP90"/>
    <mergeCell ref="I92:AF92"/>
    <mergeCell ref="J95:AF95"/>
    <mergeCell ref="K101:AF101"/>
    <mergeCell ref="E101:I101"/>
    <mergeCell ref="AN92:AP92"/>
    <mergeCell ref="AG92:AM92"/>
    <mergeCell ref="AN95:AP95"/>
    <mergeCell ref="AG95:AM95"/>
    <mergeCell ref="AN96:AP96"/>
    <mergeCell ref="AG96:AM96"/>
    <mergeCell ref="AN97:AP97"/>
    <mergeCell ref="AG97:AM97"/>
    <mergeCell ref="AG98:AM98"/>
    <mergeCell ref="AN98:AP98"/>
    <mergeCell ref="AN99:AP99"/>
    <mergeCell ref="AG99:AM99"/>
    <mergeCell ref="AG103:AM103"/>
    <mergeCell ref="AN103:AP103"/>
    <mergeCell ref="BE5:BE34"/>
    <mergeCell ref="E23:AN23"/>
    <mergeCell ref="AK26:AO26"/>
    <mergeCell ref="L28:P28"/>
    <mergeCell ref="W28:AE28"/>
    <mergeCell ref="AK28:AO28"/>
    <mergeCell ref="AK29:AO29"/>
    <mergeCell ref="W29:AE29"/>
    <mergeCell ref="L29:P29"/>
    <mergeCell ref="W30:AE30"/>
    <mergeCell ref="AK30:AO30"/>
    <mergeCell ref="L30:P30"/>
    <mergeCell ref="W33:AE33"/>
    <mergeCell ref="AK33:AO33"/>
    <mergeCell ref="AK35:AO35"/>
    <mergeCell ref="X35:AB35"/>
    <mergeCell ref="C92:G92"/>
    <mergeCell ref="D95:H95"/>
    <mergeCell ref="AG100:AM100"/>
    <mergeCell ref="AN100:AP100"/>
    <mergeCell ref="AG94:AM94"/>
    <mergeCell ref="K6:AI6"/>
    <mergeCell ref="AG104:AM104"/>
    <mergeCell ref="AN104:AP104"/>
    <mergeCell ref="AG105:AM105"/>
    <mergeCell ref="AN105:AP105"/>
    <mergeCell ref="AG106:AM106"/>
    <mergeCell ref="AN106:AP106"/>
    <mergeCell ref="AG107:AM107"/>
    <mergeCell ref="AN107:AP107"/>
    <mergeCell ref="AN108:AP108"/>
    <mergeCell ref="AG108:AM108"/>
    <mergeCell ref="AG109:AM109"/>
    <mergeCell ref="AN109:AP109"/>
    <mergeCell ref="AN110:AP110"/>
    <mergeCell ref="AG110:AM110"/>
    <mergeCell ref="AN111:AP111"/>
    <mergeCell ref="AG111:AM111"/>
    <mergeCell ref="AN112:AP112"/>
    <mergeCell ref="AG112:AM112"/>
    <mergeCell ref="AG113:AM113"/>
    <mergeCell ref="AN113:AP113"/>
    <mergeCell ref="AN114:AP114"/>
    <mergeCell ref="AG114:AM114"/>
    <mergeCell ref="AG115:AM115"/>
    <mergeCell ref="AN115:AP115"/>
    <mergeCell ref="AN116:AP116"/>
    <mergeCell ref="AG116:AM116"/>
    <mergeCell ref="K102:AF102"/>
    <mergeCell ref="E102:I102"/>
    <mergeCell ref="K103:AF103"/>
    <mergeCell ref="E103:I103"/>
    <mergeCell ref="K104:AF104"/>
    <mergeCell ref="E104:I104"/>
    <mergeCell ref="K105:AF105"/>
    <mergeCell ref="E105:I105"/>
    <mergeCell ref="E106:I106"/>
    <mergeCell ref="K106:AF106"/>
    <mergeCell ref="D107:H107"/>
    <mergeCell ref="J107:AF107"/>
    <mergeCell ref="J108:AF108"/>
    <mergeCell ref="D108:H108"/>
    <mergeCell ref="D109:H109"/>
    <mergeCell ref="J109:AF109"/>
    <mergeCell ref="D110:H110"/>
    <mergeCell ref="J110:AF110"/>
    <mergeCell ref="D116:H116"/>
    <mergeCell ref="J116:AF116"/>
    <mergeCell ref="J111:AF111"/>
    <mergeCell ref="D111:H111"/>
    <mergeCell ref="J112:AF112"/>
    <mergeCell ref="D112:H112"/>
    <mergeCell ref="J113:AF113"/>
    <mergeCell ref="D113:H113"/>
    <mergeCell ref="J114:AF114"/>
    <mergeCell ref="D114:H114"/>
    <mergeCell ref="J115:AF115"/>
    <mergeCell ref="D115:H115"/>
  </mergeCells>
  <hyperlinks>
    <hyperlink ref="A95" location="'SO-01 - Bourání, HTÚ'!C2" display="/" xr:uid="{00000000-0004-0000-0000-000000000000}"/>
    <hyperlink ref="A97" location="'SO-02.1 - Stavební řešení'!C2" display="/" xr:uid="{00000000-0004-0000-0000-000001000000}"/>
    <hyperlink ref="A98" location="'SO-02.2 - Osvětlení hřiště'!C2" display="/" xr:uid="{00000000-0004-0000-0000-000002000000}"/>
    <hyperlink ref="A100" location="'SO-03.1 - Stavební řešení'!C2" display="/" xr:uid="{00000000-0004-0000-0000-000003000000}"/>
    <hyperlink ref="A101" location="'SO-03.4 - ZTI'!C2" display="/" xr:uid="{00000000-0004-0000-0000-000004000000}"/>
    <hyperlink ref="A102" location="'SO-03.5 - VZT'!C2" display="/" xr:uid="{00000000-0004-0000-0000-000005000000}"/>
    <hyperlink ref="A103" location="'SO-03.6 - Vytápění'!C2" display="/" xr:uid="{00000000-0004-0000-0000-000006000000}"/>
    <hyperlink ref="A104" location="'SO-03.7 - Elektroinstalace'!C2" display="/" xr:uid="{00000000-0004-0000-0000-000007000000}"/>
    <hyperlink ref="A105" location="'SO-03.8 - Gastro'!C2" display="/" xr:uid="{00000000-0004-0000-0000-000008000000}"/>
    <hyperlink ref="A106" location="'SO-03.9 - MaR'!C2" display="/" xr:uid="{00000000-0004-0000-0000-000009000000}"/>
    <hyperlink ref="A107" location="'SO-04 - Zpevněné areálové...'!C2" display="/" xr:uid="{00000000-0004-0000-0000-00000A000000}"/>
    <hyperlink ref="A108" location="'SO-05 - Komunikace a park...'!C2" display="/" xr:uid="{00000000-0004-0000-0000-00000B000000}"/>
    <hyperlink ref="A109" location="'SO-06 - Sadové úpravy'!C2" display="/" xr:uid="{00000000-0004-0000-0000-00000C000000}"/>
    <hyperlink ref="A110" location="'IO-01 - Přípojka vodovodu'!C2" display="/" xr:uid="{00000000-0004-0000-0000-00000D000000}"/>
    <hyperlink ref="A111" location="'IO-02 - Přípojka kanalizace'!C2" display="/" xr:uid="{00000000-0004-0000-0000-00000E000000}"/>
    <hyperlink ref="A112" location="'IO-03 - Areálová kanalizace'!C2" display="/" xr:uid="{00000000-0004-0000-0000-00000F000000}"/>
    <hyperlink ref="A113" location="'IO-04 - Přípojka elektro'!C2" display="/" xr:uid="{00000000-0004-0000-0000-000010000000}"/>
    <hyperlink ref="A114" location="'IO-05 - Areálový rozvod e...'!C2" display="/" xr:uid="{00000000-0004-0000-0000-000011000000}"/>
    <hyperlink ref="A115" location="'IO-06 - Přípojka sdělovac...'!C2" display="/" xr:uid="{00000000-0004-0000-0000-000012000000}"/>
    <hyperlink ref="A116" location="'IO-07 - Veřejné osvětlení'!C2" display="/" xr:uid="{00000000-0004-0000-0000-000013000000}"/>
  </hyperlink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137"/>
  <sheetViews>
    <sheetView showGridLines="0" topLeftCell="A118" workbookViewId="0">
      <selection activeCell="I129" sqref="I129"/>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107</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644</v>
      </c>
      <c r="F9" s="864"/>
      <c r="G9" s="864"/>
      <c r="H9" s="864"/>
      <c r="L9" s="20"/>
    </row>
    <row r="10" spans="2:46" s="1" customFormat="1" ht="12" customHeight="1">
      <c r="B10" s="20"/>
      <c r="D10" s="16" t="s">
        <v>439</v>
      </c>
      <c r="L10" s="20"/>
    </row>
    <row r="11" spans="2:46" s="1" customFormat="1" ht="16.5" customHeight="1">
      <c r="B11" s="20"/>
      <c r="E11" s="863" t="s">
        <v>2796</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ROUND(J126,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ROUND((SUM(BE126:BE136)),  2)</f>
        <v>0</v>
      </c>
      <c r="I35" s="44">
        <v>0.21</v>
      </c>
      <c r="J35" s="40">
        <f>ROUND(((SUM(BE126:BE136))*I35),  2)</f>
        <v>0</v>
      </c>
      <c r="L35" s="20"/>
    </row>
    <row r="36" spans="2:12" s="1" customFormat="1" ht="14.4" customHeight="1">
      <c r="B36" s="20"/>
      <c r="E36" s="16" t="s">
        <v>39</v>
      </c>
      <c r="F36" s="40">
        <f>ROUND((SUM(BF126:BF136)),  2)</f>
        <v>0</v>
      </c>
      <c r="I36" s="44">
        <v>0.12</v>
      </c>
      <c r="J36" s="40">
        <f>ROUND(((SUM(BF126:BF136))*I36),  2)</f>
        <v>0</v>
      </c>
      <c r="L36" s="20"/>
    </row>
    <row r="37" spans="2:12" s="1" customFormat="1" ht="14.4" hidden="1" customHeight="1">
      <c r="B37" s="20"/>
      <c r="E37" s="16" t="s">
        <v>40</v>
      </c>
      <c r="F37" s="40">
        <f>ROUND((SUM(BG126:BG136)),  2)</f>
        <v>0</v>
      </c>
      <c r="I37" s="44">
        <v>0.21</v>
      </c>
      <c r="J37" s="40">
        <f>0</f>
        <v>0</v>
      </c>
      <c r="L37" s="20"/>
    </row>
    <row r="38" spans="2:12" s="1" customFormat="1" ht="14.4" hidden="1" customHeight="1">
      <c r="B38" s="20"/>
      <c r="E38" s="16" t="s">
        <v>41</v>
      </c>
      <c r="F38" s="40">
        <f>ROUND((SUM(BH126:BH136)),  2)</f>
        <v>0</v>
      </c>
      <c r="I38" s="44">
        <v>0.12</v>
      </c>
      <c r="J38" s="40">
        <f>0</f>
        <v>0</v>
      </c>
      <c r="L38" s="20"/>
    </row>
    <row r="39" spans="2:12" s="1" customFormat="1" ht="14.4" hidden="1" customHeight="1">
      <c r="B39" s="20"/>
      <c r="E39" s="16" t="s">
        <v>42</v>
      </c>
      <c r="F39" s="40">
        <f>ROUND((SUM(BI126:BI136)),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644</v>
      </c>
      <c r="F87" s="864"/>
      <c r="G87" s="864"/>
      <c r="H87" s="864"/>
      <c r="L87" s="20"/>
    </row>
    <row r="88" spans="2:12" s="1" customFormat="1" ht="12" customHeight="1">
      <c r="B88" s="20"/>
      <c r="C88" s="16" t="s">
        <v>439</v>
      </c>
      <c r="L88" s="20"/>
    </row>
    <row r="89" spans="2:12" s="1" customFormat="1" ht="16.5" customHeight="1">
      <c r="B89" s="20"/>
      <c r="E89" s="863" t="str">
        <f>E11</f>
        <v>SO-03.6 - Vytápění</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J126</f>
        <v>0</v>
      </c>
      <c r="L98" s="20"/>
      <c r="AU98" s="10" t="s">
        <v>155</v>
      </c>
    </row>
    <row r="99" spans="2:47" s="3" customFormat="1" ht="25.05" customHeight="1">
      <c r="B99" s="56"/>
      <c r="D99" s="57" t="s">
        <v>162</v>
      </c>
      <c r="E99" s="58"/>
      <c r="F99" s="58"/>
      <c r="G99" s="58"/>
      <c r="H99" s="58"/>
      <c r="I99" s="58"/>
      <c r="J99" s="59">
        <f>J127</f>
        <v>0</v>
      </c>
      <c r="L99" s="56"/>
    </row>
    <row r="100" spans="2:47" s="4" customFormat="1" ht="19.95" customHeight="1">
      <c r="B100" s="60"/>
      <c r="D100" s="61" t="s">
        <v>2797</v>
      </c>
      <c r="E100" s="62"/>
      <c r="F100" s="62"/>
      <c r="G100" s="62"/>
      <c r="H100" s="62"/>
      <c r="I100" s="62"/>
      <c r="J100" s="63">
        <f>J128</f>
        <v>0</v>
      </c>
      <c r="L100" s="60"/>
    </row>
    <row r="101" spans="2:47" s="3" customFormat="1" ht="25.05" customHeight="1">
      <c r="B101" s="56"/>
      <c r="D101" s="57" t="s">
        <v>164</v>
      </c>
      <c r="E101" s="58"/>
      <c r="F101" s="58"/>
      <c r="G101" s="58"/>
      <c r="H101" s="58"/>
      <c r="I101" s="58"/>
      <c r="J101" s="59">
        <f>J130</f>
        <v>0</v>
      </c>
      <c r="L101" s="56"/>
    </row>
    <row r="102" spans="2:47" s="4" customFormat="1" ht="19.95" customHeight="1">
      <c r="B102" s="60"/>
      <c r="D102" s="61" t="s">
        <v>166</v>
      </c>
      <c r="E102" s="62"/>
      <c r="F102" s="62"/>
      <c r="G102" s="62"/>
      <c r="H102" s="62"/>
      <c r="I102" s="62"/>
      <c r="J102" s="63">
        <f>J131</f>
        <v>0</v>
      </c>
      <c r="L102" s="60"/>
    </row>
    <row r="103" spans="2:47" s="4" customFormat="1" ht="19.95" customHeight="1">
      <c r="B103" s="60"/>
      <c r="D103" s="61" t="s">
        <v>167</v>
      </c>
      <c r="E103" s="62"/>
      <c r="F103" s="62"/>
      <c r="G103" s="62"/>
      <c r="H103" s="62"/>
      <c r="I103" s="62"/>
      <c r="J103" s="63">
        <f>J133</f>
        <v>0</v>
      </c>
      <c r="L103" s="60"/>
    </row>
    <row r="104" spans="2:47" s="4" customFormat="1" ht="19.95" customHeight="1">
      <c r="B104" s="60"/>
      <c r="D104" s="61" t="s">
        <v>168</v>
      </c>
      <c r="E104" s="62"/>
      <c r="F104" s="62"/>
      <c r="G104" s="62"/>
      <c r="H104" s="62"/>
      <c r="I104" s="62"/>
      <c r="J104" s="63">
        <f>J135</f>
        <v>0</v>
      </c>
      <c r="L104" s="60"/>
    </row>
    <row r="105" spans="2:47" s="1" customFormat="1" ht="21.75" customHeight="1">
      <c r="B105" s="20"/>
      <c r="L105" s="20"/>
    </row>
    <row r="106" spans="2:47" s="1" customFormat="1" ht="7.05" customHeight="1">
      <c r="B106" s="26"/>
      <c r="C106" s="27"/>
      <c r="D106" s="27"/>
      <c r="E106" s="27"/>
      <c r="F106" s="27"/>
      <c r="G106" s="27"/>
      <c r="H106" s="27"/>
      <c r="I106" s="27"/>
      <c r="J106" s="27"/>
      <c r="K106" s="27"/>
      <c r="L106" s="20"/>
    </row>
    <row r="110" spans="2:47" s="1" customFormat="1" ht="7.05" customHeight="1">
      <c r="B110" s="28"/>
      <c r="C110" s="29"/>
      <c r="D110" s="29"/>
      <c r="E110" s="29"/>
      <c r="F110" s="29"/>
      <c r="G110" s="29"/>
      <c r="H110" s="29"/>
      <c r="I110" s="29"/>
      <c r="J110" s="29"/>
      <c r="K110" s="29"/>
      <c r="L110" s="20"/>
    </row>
    <row r="111" spans="2:47" s="1" customFormat="1" ht="25.05" customHeight="1">
      <c r="B111" s="20"/>
      <c r="C111" s="14" t="s">
        <v>169</v>
      </c>
      <c r="L111" s="20"/>
    </row>
    <row r="112" spans="2:47" s="1" customFormat="1" ht="7.05" customHeight="1">
      <c r="B112" s="20"/>
      <c r="L112" s="20"/>
    </row>
    <row r="113" spans="2:63" s="1" customFormat="1" ht="12" customHeight="1">
      <c r="B113" s="20"/>
      <c r="C113" s="16" t="s">
        <v>14</v>
      </c>
      <c r="L113" s="20"/>
    </row>
    <row r="114" spans="2:63" s="1" customFormat="1" ht="16.5" customHeight="1">
      <c r="B114" s="20"/>
      <c r="E114" s="865" t="str">
        <f>E7</f>
        <v xml:space="preserve">Rekonstrukce a modernizace fotbalového hřiště SK Union Břevnov </v>
      </c>
      <c r="F114" s="866"/>
      <c r="G114" s="866"/>
      <c r="H114" s="866"/>
      <c r="L114" s="20"/>
    </row>
    <row r="115" spans="2:63" ht="12" customHeight="1">
      <c r="B115" s="13"/>
      <c r="C115" s="16" t="s">
        <v>149</v>
      </c>
      <c r="L115" s="13"/>
    </row>
    <row r="116" spans="2:63" s="1" customFormat="1" ht="16.5" customHeight="1">
      <c r="B116" s="20"/>
      <c r="E116" s="865" t="s">
        <v>644</v>
      </c>
      <c r="F116" s="864"/>
      <c r="G116" s="864"/>
      <c r="H116" s="864"/>
      <c r="L116" s="20"/>
    </row>
    <row r="117" spans="2:63" s="1" customFormat="1" ht="12" customHeight="1">
      <c r="B117" s="20"/>
      <c r="C117" s="16" t="s">
        <v>439</v>
      </c>
      <c r="L117" s="20"/>
    </row>
    <row r="118" spans="2:63" s="1" customFormat="1" ht="16.5" customHeight="1">
      <c r="B118" s="20"/>
      <c r="E118" s="863" t="str">
        <f>E11</f>
        <v>SO-03.6 - Vytápění</v>
      </c>
      <c r="F118" s="864"/>
      <c r="G118" s="864"/>
      <c r="H118" s="864"/>
      <c r="L118" s="20"/>
    </row>
    <row r="119" spans="2:63" s="1" customFormat="1" ht="7.05" customHeight="1">
      <c r="B119" s="20"/>
      <c r="L119" s="20"/>
    </row>
    <row r="120" spans="2:63" s="1" customFormat="1" ht="12" customHeight="1">
      <c r="B120" s="20"/>
      <c r="C120" s="16" t="s">
        <v>17</v>
      </c>
      <c r="F120" s="15" t="str">
        <f>F14</f>
        <v>Praha 6</v>
      </c>
      <c r="I120" s="16" t="s">
        <v>19</v>
      </c>
      <c r="J120" s="30">
        <f>IF(J14="","",J14)</f>
        <v>46065</v>
      </c>
      <c r="L120" s="20"/>
    </row>
    <row r="121" spans="2:63" s="1" customFormat="1" ht="7.05" customHeight="1">
      <c r="B121" s="20"/>
      <c r="L121" s="20"/>
    </row>
    <row r="122" spans="2:63" s="1" customFormat="1" ht="25.65" customHeight="1">
      <c r="B122" s="20"/>
      <c r="C122" s="16" t="s">
        <v>20</v>
      </c>
      <c r="F122" s="15" t="str">
        <f>E17</f>
        <v>Městská část Praha 6</v>
      </c>
      <c r="I122" s="16" t="s">
        <v>26</v>
      </c>
      <c r="J122" s="19" t="str">
        <f>E23</f>
        <v>Sportovní projekty s.r.o.</v>
      </c>
      <c r="L122" s="20"/>
    </row>
    <row r="123" spans="2:63" s="1" customFormat="1" ht="15.15" customHeight="1">
      <c r="B123" s="20"/>
      <c r="C123" s="16" t="s">
        <v>24</v>
      </c>
      <c r="F123" s="15" t="str">
        <f>IF(E20="","",E20)</f>
        <v xml:space="preserve">Vyplň údaj </v>
      </c>
      <c r="I123" s="16" t="s">
        <v>29</v>
      </c>
      <c r="J123" s="19" t="str">
        <f>E26</f>
        <v>F.Pecka</v>
      </c>
      <c r="L123" s="20"/>
    </row>
    <row r="124" spans="2:63" s="1" customFormat="1" ht="10.199999999999999" customHeight="1">
      <c r="B124" s="20"/>
      <c r="L124" s="20"/>
    </row>
    <row r="125" spans="2:63" s="5" customFormat="1" ht="29.25" customHeight="1">
      <c r="B125" s="64"/>
      <c r="C125" s="65" t="s">
        <v>170</v>
      </c>
      <c r="D125" s="66" t="s">
        <v>58</v>
      </c>
      <c r="E125" s="66" t="s">
        <v>54</v>
      </c>
      <c r="F125" s="66" t="s">
        <v>55</v>
      </c>
      <c r="G125" s="66" t="s">
        <v>171</v>
      </c>
      <c r="H125" s="66" t="s">
        <v>172</v>
      </c>
      <c r="I125" s="66" t="s">
        <v>173</v>
      </c>
      <c r="J125" s="67" t="s">
        <v>153</v>
      </c>
      <c r="K125" s="68" t="s">
        <v>174</v>
      </c>
      <c r="L125" s="64"/>
      <c r="M125" s="34" t="s">
        <v>1</v>
      </c>
      <c r="N125" s="35" t="s">
        <v>37</v>
      </c>
      <c r="O125" s="35" t="s">
        <v>175</v>
      </c>
      <c r="P125" s="35" t="s">
        <v>176</v>
      </c>
      <c r="Q125" s="35" t="s">
        <v>177</v>
      </c>
      <c r="R125" s="35" t="s">
        <v>178</v>
      </c>
      <c r="S125" s="35" t="s">
        <v>179</v>
      </c>
      <c r="T125" s="36" t="s">
        <v>180</v>
      </c>
    </row>
    <row r="126" spans="2:63" s="1" customFormat="1" ht="22.8" customHeight="1">
      <c r="B126" s="20"/>
      <c r="C126" s="38" t="s">
        <v>181</v>
      </c>
      <c r="J126" s="69">
        <f>BK126</f>
        <v>0</v>
      </c>
      <c r="L126" s="20"/>
      <c r="M126" s="37"/>
      <c r="N126" s="31"/>
      <c r="O126" s="31"/>
      <c r="P126" s="70">
        <f>P127+P130</f>
        <v>0</v>
      </c>
      <c r="Q126" s="31"/>
      <c r="R126" s="70">
        <f>R127+R130</f>
        <v>0</v>
      </c>
      <c r="S126" s="31"/>
      <c r="T126" s="71">
        <f>T127+T130</f>
        <v>0</v>
      </c>
      <c r="AT126" s="10" t="s">
        <v>72</v>
      </c>
      <c r="AU126" s="10" t="s">
        <v>155</v>
      </c>
      <c r="BK126" s="72">
        <f>BK127+BK130</f>
        <v>0</v>
      </c>
    </row>
    <row r="127" spans="2:63" s="6" customFormat="1" ht="25.95" customHeight="1">
      <c r="B127" s="73"/>
      <c r="D127" s="74" t="s">
        <v>72</v>
      </c>
      <c r="E127" s="75" t="s">
        <v>399</v>
      </c>
      <c r="F127" s="75" t="s">
        <v>400</v>
      </c>
      <c r="I127" s="76"/>
      <c r="J127" s="77">
        <f>BK127</f>
        <v>0</v>
      </c>
      <c r="L127" s="73"/>
      <c r="M127" s="78"/>
      <c r="P127" s="79">
        <f>P128</f>
        <v>0</v>
      </c>
      <c r="R127" s="79">
        <f>R128</f>
        <v>0</v>
      </c>
      <c r="T127" s="80">
        <f>T128</f>
        <v>0</v>
      </c>
      <c r="AR127" s="74" t="s">
        <v>83</v>
      </c>
      <c r="AT127" s="81" t="s">
        <v>72</v>
      </c>
      <c r="AU127" s="81" t="s">
        <v>73</v>
      </c>
      <c r="AY127" s="74" t="s">
        <v>184</v>
      </c>
      <c r="BK127" s="82">
        <f>BK128</f>
        <v>0</v>
      </c>
    </row>
    <row r="128" spans="2:63" s="6" customFormat="1" ht="22.8" customHeight="1">
      <c r="B128" s="73"/>
      <c r="D128" s="74" t="s">
        <v>72</v>
      </c>
      <c r="E128" s="83" t="s">
        <v>2798</v>
      </c>
      <c r="F128" s="83" t="s">
        <v>2799</v>
      </c>
      <c r="I128" s="76"/>
      <c r="J128" s="84">
        <f>BK128</f>
        <v>0</v>
      </c>
      <c r="L128" s="73"/>
      <c r="M128" s="78"/>
      <c r="P128" s="79">
        <f>P129</f>
        <v>0</v>
      </c>
      <c r="R128" s="79">
        <f>R129</f>
        <v>0</v>
      </c>
      <c r="T128" s="80">
        <f>T129</f>
        <v>0</v>
      </c>
      <c r="AR128" s="74" t="s">
        <v>83</v>
      </c>
      <c r="AT128" s="81" t="s">
        <v>72</v>
      </c>
      <c r="AU128" s="81" t="s">
        <v>81</v>
      </c>
      <c r="AY128" s="74" t="s">
        <v>184</v>
      </c>
      <c r="BK128" s="82">
        <f>BK129</f>
        <v>0</v>
      </c>
    </row>
    <row r="129" spans="2:65" s="1" customFormat="1" ht="16.5" customHeight="1">
      <c r="B129" s="20"/>
      <c r="C129" s="85" t="s">
        <v>81</v>
      </c>
      <c r="D129" s="85" t="s">
        <v>186</v>
      </c>
      <c r="E129" s="86" t="s">
        <v>2800</v>
      </c>
      <c r="F129" s="87" t="s">
        <v>2801</v>
      </c>
      <c r="G129" s="88" t="s">
        <v>496</v>
      </c>
      <c r="H129" s="89">
        <v>1</v>
      </c>
      <c r="I129" s="90">
        <f>SUM('SO-03.6'!I167)</f>
        <v>0</v>
      </c>
      <c r="J129" s="91">
        <f>ROUND(I129*H129,2)</f>
        <v>0</v>
      </c>
      <c r="K129" s="92"/>
      <c r="L129" s="20"/>
      <c r="M129" s="93" t="s">
        <v>1</v>
      </c>
      <c r="N129" s="94" t="s">
        <v>38</v>
      </c>
      <c r="P129" s="95">
        <f>O129*H129</f>
        <v>0</v>
      </c>
      <c r="Q129" s="95">
        <v>0</v>
      </c>
      <c r="R129" s="95">
        <f>Q129*H129</f>
        <v>0</v>
      </c>
      <c r="S129" s="95">
        <v>0</v>
      </c>
      <c r="T129" s="96">
        <f>S129*H129</f>
        <v>0</v>
      </c>
      <c r="AR129" s="97" t="s">
        <v>259</v>
      </c>
      <c r="AT129" s="97" t="s">
        <v>186</v>
      </c>
      <c r="AU129" s="97" t="s">
        <v>83</v>
      </c>
      <c r="AY129" s="10" t="s">
        <v>184</v>
      </c>
      <c r="BE129" s="98">
        <f>IF(N129="základní",J129,0)</f>
        <v>0</v>
      </c>
      <c r="BF129" s="98">
        <f>IF(N129="snížená",J129,0)</f>
        <v>0</v>
      </c>
      <c r="BG129" s="98">
        <f>IF(N129="zákl. přenesená",J129,0)</f>
        <v>0</v>
      </c>
      <c r="BH129" s="98">
        <f>IF(N129="sníž. přenesená",J129,0)</f>
        <v>0</v>
      </c>
      <c r="BI129" s="98">
        <f>IF(N129="nulová",J129,0)</f>
        <v>0</v>
      </c>
      <c r="BJ129" s="10" t="s">
        <v>81</v>
      </c>
      <c r="BK129" s="98">
        <f>ROUND(I129*H129,2)</f>
        <v>0</v>
      </c>
      <c r="BL129" s="10" t="s">
        <v>259</v>
      </c>
      <c r="BM129" s="97" t="s">
        <v>2802</v>
      </c>
    </row>
    <row r="130" spans="2:65" s="6" customFormat="1" ht="25.95" customHeight="1">
      <c r="B130" s="73"/>
      <c r="D130" s="74" t="s">
        <v>72</v>
      </c>
      <c r="E130" s="75" t="s">
        <v>411</v>
      </c>
      <c r="F130" s="75" t="s">
        <v>412</v>
      </c>
      <c r="I130" s="76"/>
      <c r="J130" s="77">
        <f>BK130</f>
        <v>0</v>
      </c>
      <c r="L130" s="73"/>
      <c r="M130" s="78"/>
      <c r="P130" s="79">
        <f>P131+P133+P135</f>
        <v>0</v>
      </c>
      <c r="R130" s="79">
        <f>R131+R133+R135</f>
        <v>0</v>
      </c>
      <c r="T130" s="80">
        <f>T131+T133+T135</f>
        <v>0</v>
      </c>
      <c r="AR130" s="74" t="s">
        <v>207</v>
      </c>
      <c r="AT130" s="81" t="s">
        <v>72</v>
      </c>
      <c r="AU130" s="81" t="s">
        <v>73</v>
      </c>
      <c r="AY130" s="74" t="s">
        <v>184</v>
      </c>
      <c r="BK130" s="82">
        <f>BK131+BK133+BK135</f>
        <v>0</v>
      </c>
    </row>
    <row r="131" spans="2:65" s="6" customFormat="1" ht="22.8" customHeight="1">
      <c r="B131" s="73"/>
      <c r="D131" s="74" t="s">
        <v>72</v>
      </c>
      <c r="E131" s="83" t="s">
        <v>421</v>
      </c>
      <c r="F131" s="83" t="s">
        <v>422</v>
      </c>
      <c r="I131" s="76"/>
      <c r="J131" s="84">
        <f>BK131</f>
        <v>0</v>
      </c>
      <c r="L131" s="73"/>
      <c r="M131" s="78"/>
      <c r="P131" s="79">
        <f>P132</f>
        <v>0</v>
      </c>
      <c r="R131" s="79">
        <f>R132</f>
        <v>0</v>
      </c>
      <c r="T131" s="80">
        <f>T132</f>
        <v>0</v>
      </c>
      <c r="AR131" s="74" t="s">
        <v>207</v>
      </c>
      <c r="AT131" s="81" t="s">
        <v>72</v>
      </c>
      <c r="AU131" s="81" t="s">
        <v>81</v>
      </c>
      <c r="AY131" s="74" t="s">
        <v>184</v>
      </c>
      <c r="BK131" s="82">
        <f>BK132</f>
        <v>0</v>
      </c>
    </row>
    <row r="132" spans="2:65" s="1" customFormat="1" ht="16.5" customHeight="1">
      <c r="B132" s="20"/>
      <c r="C132" s="85" t="s">
        <v>83</v>
      </c>
      <c r="D132" s="85" t="s">
        <v>186</v>
      </c>
      <c r="E132" s="86" t="s">
        <v>424</v>
      </c>
      <c r="F132" s="87" t="s">
        <v>422</v>
      </c>
      <c r="G132" s="88" t="s">
        <v>425</v>
      </c>
      <c r="H132" s="120"/>
      <c r="I132" s="90"/>
      <c r="J132" s="91">
        <f>ROUND(I132*H132,2)</f>
        <v>0</v>
      </c>
      <c r="K132" s="92"/>
      <c r="L132" s="20"/>
      <c r="M132" s="93" t="s">
        <v>1</v>
      </c>
      <c r="N132" s="94" t="s">
        <v>38</v>
      </c>
      <c r="P132" s="95">
        <f>O132*H132</f>
        <v>0</v>
      </c>
      <c r="Q132" s="95">
        <v>0</v>
      </c>
      <c r="R132" s="95">
        <f>Q132*H132</f>
        <v>0</v>
      </c>
      <c r="S132" s="95">
        <v>0</v>
      </c>
      <c r="T132" s="96">
        <f>S132*H132</f>
        <v>0</v>
      </c>
      <c r="AR132" s="97" t="s">
        <v>419</v>
      </c>
      <c r="AT132" s="97" t="s">
        <v>186</v>
      </c>
      <c r="AU132" s="97" t="s">
        <v>83</v>
      </c>
      <c r="AY132" s="10" t="s">
        <v>184</v>
      </c>
      <c r="BE132" s="98">
        <f>IF(N132="základní",J132,0)</f>
        <v>0</v>
      </c>
      <c r="BF132" s="98">
        <f>IF(N132="snížená",J132,0)</f>
        <v>0</v>
      </c>
      <c r="BG132" s="98">
        <f>IF(N132="zákl. přenesená",J132,0)</f>
        <v>0</v>
      </c>
      <c r="BH132" s="98">
        <f>IF(N132="sníž. přenesená",J132,0)</f>
        <v>0</v>
      </c>
      <c r="BI132" s="98">
        <f>IF(N132="nulová",J132,0)</f>
        <v>0</v>
      </c>
      <c r="BJ132" s="10" t="s">
        <v>81</v>
      </c>
      <c r="BK132" s="98">
        <f>ROUND(I132*H132,2)</f>
        <v>0</v>
      </c>
      <c r="BL132" s="10" t="s">
        <v>419</v>
      </c>
      <c r="BM132" s="97" t="s">
        <v>2803</v>
      </c>
    </row>
    <row r="133" spans="2:65" s="6" customFormat="1" ht="22.8" customHeight="1">
      <c r="B133" s="73"/>
      <c r="D133" s="74" t="s">
        <v>72</v>
      </c>
      <c r="E133" s="83" t="s">
        <v>427</v>
      </c>
      <c r="F133" s="83" t="s">
        <v>428</v>
      </c>
      <c r="I133" s="76"/>
      <c r="J133" s="84">
        <f>BK133</f>
        <v>0</v>
      </c>
      <c r="L133" s="73"/>
      <c r="M133" s="78"/>
      <c r="P133" s="79">
        <f>P134</f>
        <v>0</v>
      </c>
      <c r="R133" s="79">
        <f>R134</f>
        <v>0</v>
      </c>
      <c r="T133" s="80">
        <f>T134</f>
        <v>0</v>
      </c>
      <c r="AR133" s="74" t="s">
        <v>207</v>
      </c>
      <c r="AT133" s="81" t="s">
        <v>72</v>
      </c>
      <c r="AU133" s="81" t="s">
        <v>81</v>
      </c>
      <c r="AY133" s="74" t="s">
        <v>184</v>
      </c>
      <c r="BK133" s="82">
        <f>BK134</f>
        <v>0</v>
      </c>
    </row>
    <row r="134" spans="2:65" s="1" customFormat="1" ht="16.5" customHeight="1">
      <c r="B134" s="20"/>
      <c r="C134" s="85" t="s">
        <v>195</v>
      </c>
      <c r="D134" s="85" t="s">
        <v>186</v>
      </c>
      <c r="E134" s="86" t="s">
        <v>430</v>
      </c>
      <c r="F134" s="87" t="s">
        <v>428</v>
      </c>
      <c r="G134" s="88" t="s">
        <v>425</v>
      </c>
      <c r="H134" s="120"/>
      <c r="I134" s="90"/>
      <c r="J134" s="91">
        <f>ROUND(I134*H134,2)</f>
        <v>0</v>
      </c>
      <c r="K134" s="92"/>
      <c r="L134" s="20"/>
      <c r="M134" s="93" t="s">
        <v>1</v>
      </c>
      <c r="N134" s="94" t="s">
        <v>38</v>
      </c>
      <c r="P134" s="95">
        <f>O134*H134</f>
        <v>0</v>
      </c>
      <c r="Q134" s="95">
        <v>0</v>
      </c>
      <c r="R134" s="95">
        <f>Q134*H134</f>
        <v>0</v>
      </c>
      <c r="S134" s="95">
        <v>0</v>
      </c>
      <c r="T134" s="96">
        <f>S134*H134</f>
        <v>0</v>
      </c>
      <c r="AR134" s="97" t="s">
        <v>419</v>
      </c>
      <c r="AT134" s="97" t="s">
        <v>186</v>
      </c>
      <c r="AU134" s="97" t="s">
        <v>83</v>
      </c>
      <c r="AY134" s="10" t="s">
        <v>184</v>
      </c>
      <c r="BE134" s="98">
        <f>IF(N134="základní",J134,0)</f>
        <v>0</v>
      </c>
      <c r="BF134" s="98">
        <f>IF(N134="snížená",J134,0)</f>
        <v>0</v>
      </c>
      <c r="BG134" s="98">
        <f>IF(N134="zákl. přenesená",J134,0)</f>
        <v>0</v>
      </c>
      <c r="BH134" s="98">
        <f>IF(N134="sníž. přenesená",J134,0)</f>
        <v>0</v>
      </c>
      <c r="BI134" s="98">
        <f>IF(N134="nulová",J134,0)</f>
        <v>0</v>
      </c>
      <c r="BJ134" s="10" t="s">
        <v>81</v>
      </c>
      <c r="BK134" s="98">
        <f>ROUND(I134*H134,2)</f>
        <v>0</v>
      </c>
      <c r="BL134" s="10" t="s">
        <v>419</v>
      </c>
      <c r="BM134" s="97" t="s">
        <v>2804</v>
      </c>
    </row>
    <row r="135" spans="2:65" s="6" customFormat="1" ht="22.8" customHeight="1">
      <c r="B135" s="73"/>
      <c r="D135" s="74" t="s">
        <v>72</v>
      </c>
      <c r="E135" s="83" t="s">
        <v>432</v>
      </c>
      <c r="F135" s="83" t="s">
        <v>433</v>
      </c>
      <c r="I135" s="76"/>
      <c r="J135" s="84">
        <f>BK135</f>
        <v>0</v>
      </c>
      <c r="L135" s="73"/>
      <c r="M135" s="78"/>
      <c r="P135" s="79">
        <f>P136</f>
        <v>0</v>
      </c>
      <c r="R135" s="79">
        <f>R136</f>
        <v>0</v>
      </c>
      <c r="T135" s="80">
        <f>T136</f>
        <v>0</v>
      </c>
      <c r="AR135" s="74" t="s">
        <v>207</v>
      </c>
      <c r="AT135" s="81" t="s">
        <v>72</v>
      </c>
      <c r="AU135" s="81" t="s">
        <v>81</v>
      </c>
      <c r="AY135" s="74" t="s">
        <v>184</v>
      </c>
      <c r="BK135" s="82">
        <f>BK136</f>
        <v>0</v>
      </c>
    </row>
    <row r="136" spans="2:65" s="1" customFormat="1" ht="16.5" customHeight="1">
      <c r="B136" s="20"/>
      <c r="C136" s="85" t="s">
        <v>190</v>
      </c>
      <c r="D136" s="85" t="s">
        <v>186</v>
      </c>
      <c r="E136" s="86" t="s">
        <v>435</v>
      </c>
      <c r="F136" s="87" t="s">
        <v>436</v>
      </c>
      <c r="G136" s="88" t="s">
        <v>425</v>
      </c>
      <c r="H136" s="120"/>
      <c r="I136" s="90"/>
      <c r="J136" s="91">
        <f>ROUND(I136*H136,2)</f>
        <v>0</v>
      </c>
      <c r="K136" s="92"/>
      <c r="L136" s="20"/>
      <c r="M136" s="121" t="s">
        <v>1</v>
      </c>
      <c r="N136" s="122" t="s">
        <v>38</v>
      </c>
      <c r="O136" s="123"/>
      <c r="P136" s="124">
        <f>O136*H136</f>
        <v>0</v>
      </c>
      <c r="Q136" s="124">
        <v>0</v>
      </c>
      <c r="R136" s="124">
        <f>Q136*H136</f>
        <v>0</v>
      </c>
      <c r="S136" s="124">
        <v>0</v>
      </c>
      <c r="T136" s="125">
        <f>S136*H136</f>
        <v>0</v>
      </c>
      <c r="AR136" s="97" t="s">
        <v>419</v>
      </c>
      <c r="AT136" s="97" t="s">
        <v>186</v>
      </c>
      <c r="AU136" s="97" t="s">
        <v>83</v>
      </c>
      <c r="AY136" s="10" t="s">
        <v>184</v>
      </c>
      <c r="BE136" s="98">
        <f>IF(N136="základní",J136,0)</f>
        <v>0</v>
      </c>
      <c r="BF136" s="98">
        <f>IF(N136="snížená",J136,0)</f>
        <v>0</v>
      </c>
      <c r="BG136" s="98">
        <f>IF(N136="zákl. přenesená",J136,0)</f>
        <v>0</v>
      </c>
      <c r="BH136" s="98">
        <f>IF(N136="sníž. přenesená",J136,0)</f>
        <v>0</v>
      </c>
      <c r="BI136" s="98">
        <f>IF(N136="nulová",J136,0)</f>
        <v>0</v>
      </c>
      <c r="BJ136" s="10" t="s">
        <v>81</v>
      </c>
      <c r="BK136" s="98">
        <f>ROUND(I136*H136,2)</f>
        <v>0</v>
      </c>
      <c r="BL136" s="10" t="s">
        <v>419</v>
      </c>
      <c r="BM136" s="97" t="s">
        <v>2805</v>
      </c>
    </row>
    <row r="137" spans="2:65" s="1" customFormat="1" ht="7.05" customHeight="1">
      <c r="B137" s="26"/>
      <c r="C137" s="27"/>
      <c r="D137" s="27"/>
      <c r="E137" s="27"/>
      <c r="F137" s="27"/>
      <c r="G137" s="27"/>
      <c r="H137" s="27"/>
      <c r="I137" s="27"/>
      <c r="J137" s="27"/>
      <c r="K137" s="27"/>
      <c r="L137" s="20"/>
    </row>
  </sheetData>
  <sheetProtection algorithmName="SHA-512" hashValue="67v9S+LVEfMv0nA9GYE3LlOih9pf9SkzKa0c5dgxZHFQYVZ6LmAL0Yty7o/ZTLuXscp+RIfTY3FhaLYZBUocJQ==" saltValue="6KdlYdj4DT0SSPil6iF69/91n9EVmghfidQOEMikerg8ibcZeMihxlFlfnTGHzNCTsCLO06+2YqD5qMMVGihIA==" spinCount="100000" sheet="1" objects="1" scenarios="1" formatColumns="0" formatRows="0" autoFilter="0"/>
  <autoFilter ref="C125:K136" xr:uid="{00000000-0009-0000-0000-000007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B364A-9E04-4A9A-8B53-2B6EEADAB409}">
  <dimension ref="A1:J167"/>
  <sheetViews>
    <sheetView zoomScaleNormal="100" workbookViewId="0">
      <selection activeCell="H15" sqref="H15"/>
    </sheetView>
  </sheetViews>
  <sheetFormatPr defaultColWidth="8.28515625" defaultRowHeight="13.2"/>
  <cols>
    <col min="1" max="1" width="5.140625" style="684" customWidth="1"/>
    <col min="2" max="2" width="9.28515625" style="685" customWidth="1"/>
    <col min="3" max="3" width="12.28515625" style="686" customWidth="1"/>
    <col min="4" max="4" width="64.7109375" style="685" customWidth="1"/>
    <col min="5" max="5" width="16.7109375" style="687" customWidth="1"/>
    <col min="6" max="6" width="4.7109375" style="685" bestFit="1" customWidth="1"/>
    <col min="7" max="7" width="10.28515625" style="685" bestFit="1" customWidth="1"/>
    <col min="8" max="8" width="16.85546875" style="688" customWidth="1"/>
    <col min="9" max="9" width="14.42578125" style="688" customWidth="1"/>
    <col min="10" max="10" width="33.28515625" style="685" customWidth="1"/>
    <col min="11" max="256" width="8.28515625" style="685"/>
    <col min="257" max="257" width="5.140625" style="685" customWidth="1"/>
    <col min="258" max="258" width="9.28515625" style="685" customWidth="1"/>
    <col min="259" max="259" width="12.28515625" style="685" customWidth="1"/>
    <col min="260" max="260" width="64.7109375" style="685" customWidth="1"/>
    <col min="261" max="261" width="16.7109375" style="685" customWidth="1"/>
    <col min="262" max="262" width="4.7109375" style="685" bestFit="1" customWidth="1"/>
    <col min="263" max="263" width="10.28515625" style="685" bestFit="1" customWidth="1"/>
    <col min="264" max="264" width="16.85546875" style="685" customWidth="1"/>
    <col min="265" max="265" width="14.42578125" style="685" customWidth="1"/>
    <col min="266" max="266" width="33.28515625" style="685" customWidth="1"/>
    <col min="267" max="512" width="8.28515625" style="685"/>
    <col min="513" max="513" width="5.140625" style="685" customWidth="1"/>
    <col min="514" max="514" width="9.28515625" style="685" customWidth="1"/>
    <col min="515" max="515" width="12.28515625" style="685" customWidth="1"/>
    <col min="516" max="516" width="64.7109375" style="685" customWidth="1"/>
    <col min="517" max="517" width="16.7109375" style="685" customWidth="1"/>
    <col min="518" max="518" width="4.7109375" style="685" bestFit="1" customWidth="1"/>
    <col min="519" max="519" width="10.28515625" style="685" bestFit="1" customWidth="1"/>
    <col min="520" max="520" width="16.85546875" style="685" customWidth="1"/>
    <col min="521" max="521" width="14.42578125" style="685" customWidth="1"/>
    <col min="522" max="522" width="33.28515625" style="685" customWidth="1"/>
    <col min="523" max="768" width="8.28515625" style="685"/>
    <col min="769" max="769" width="5.140625" style="685" customWidth="1"/>
    <col min="770" max="770" width="9.28515625" style="685" customWidth="1"/>
    <col min="771" max="771" width="12.28515625" style="685" customWidth="1"/>
    <col min="772" max="772" width="64.7109375" style="685" customWidth="1"/>
    <col min="773" max="773" width="16.7109375" style="685" customWidth="1"/>
    <col min="774" max="774" width="4.7109375" style="685" bestFit="1" customWidth="1"/>
    <col min="775" max="775" width="10.28515625" style="685" bestFit="1" customWidth="1"/>
    <col min="776" max="776" width="16.85546875" style="685" customWidth="1"/>
    <col min="777" max="777" width="14.42578125" style="685" customWidth="1"/>
    <col min="778" max="778" width="33.28515625" style="685" customWidth="1"/>
    <col min="779" max="1024" width="8.28515625" style="685"/>
    <col min="1025" max="1025" width="5.140625" style="685" customWidth="1"/>
    <col min="1026" max="1026" width="9.28515625" style="685" customWidth="1"/>
    <col min="1027" max="1027" width="12.28515625" style="685" customWidth="1"/>
    <col min="1028" max="1028" width="64.7109375" style="685" customWidth="1"/>
    <col min="1029" max="1029" width="16.7109375" style="685" customWidth="1"/>
    <col min="1030" max="1030" width="4.7109375" style="685" bestFit="1" customWidth="1"/>
    <col min="1031" max="1031" width="10.28515625" style="685" bestFit="1" customWidth="1"/>
    <col min="1032" max="1032" width="16.85546875" style="685" customWidth="1"/>
    <col min="1033" max="1033" width="14.42578125" style="685" customWidth="1"/>
    <col min="1034" max="1034" width="33.28515625" style="685" customWidth="1"/>
    <col min="1035" max="1280" width="8.28515625" style="685"/>
    <col min="1281" max="1281" width="5.140625" style="685" customWidth="1"/>
    <col min="1282" max="1282" width="9.28515625" style="685" customWidth="1"/>
    <col min="1283" max="1283" width="12.28515625" style="685" customWidth="1"/>
    <col min="1284" max="1284" width="64.7109375" style="685" customWidth="1"/>
    <col min="1285" max="1285" width="16.7109375" style="685" customWidth="1"/>
    <col min="1286" max="1286" width="4.7109375" style="685" bestFit="1" customWidth="1"/>
    <col min="1287" max="1287" width="10.28515625" style="685" bestFit="1" customWidth="1"/>
    <col min="1288" max="1288" width="16.85546875" style="685" customWidth="1"/>
    <col min="1289" max="1289" width="14.42578125" style="685" customWidth="1"/>
    <col min="1290" max="1290" width="33.28515625" style="685" customWidth="1"/>
    <col min="1291" max="1536" width="8.28515625" style="685"/>
    <col min="1537" max="1537" width="5.140625" style="685" customWidth="1"/>
    <col min="1538" max="1538" width="9.28515625" style="685" customWidth="1"/>
    <col min="1539" max="1539" width="12.28515625" style="685" customWidth="1"/>
    <col min="1540" max="1540" width="64.7109375" style="685" customWidth="1"/>
    <col min="1541" max="1541" width="16.7109375" style="685" customWidth="1"/>
    <col min="1542" max="1542" width="4.7109375" style="685" bestFit="1" customWidth="1"/>
    <col min="1543" max="1543" width="10.28515625" style="685" bestFit="1" customWidth="1"/>
    <col min="1544" max="1544" width="16.85546875" style="685" customWidth="1"/>
    <col min="1545" max="1545" width="14.42578125" style="685" customWidth="1"/>
    <col min="1546" max="1546" width="33.28515625" style="685" customWidth="1"/>
    <col min="1547" max="1792" width="8.28515625" style="685"/>
    <col min="1793" max="1793" width="5.140625" style="685" customWidth="1"/>
    <col min="1794" max="1794" width="9.28515625" style="685" customWidth="1"/>
    <col min="1795" max="1795" width="12.28515625" style="685" customWidth="1"/>
    <col min="1796" max="1796" width="64.7109375" style="685" customWidth="1"/>
    <col min="1797" max="1797" width="16.7109375" style="685" customWidth="1"/>
    <col min="1798" max="1798" width="4.7109375" style="685" bestFit="1" customWidth="1"/>
    <col min="1799" max="1799" width="10.28515625" style="685" bestFit="1" customWidth="1"/>
    <col min="1800" max="1800" width="16.85546875" style="685" customWidth="1"/>
    <col min="1801" max="1801" width="14.42578125" style="685" customWidth="1"/>
    <col min="1802" max="1802" width="33.28515625" style="685" customWidth="1"/>
    <col min="1803" max="2048" width="8.28515625" style="685"/>
    <col min="2049" max="2049" width="5.140625" style="685" customWidth="1"/>
    <col min="2050" max="2050" width="9.28515625" style="685" customWidth="1"/>
    <col min="2051" max="2051" width="12.28515625" style="685" customWidth="1"/>
    <col min="2052" max="2052" width="64.7109375" style="685" customWidth="1"/>
    <col min="2053" max="2053" width="16.7109375" style="685" customWidth="1"/>
    <col min="2054" max="2054" width="4.7109375" style="685" bestFit="1" customWidth="1"/>
    <col min="2055" max="2055" width="10.28515625" style="685" bestFit="1" customWidth="1"/>
    <col min="2056" max="2056" width="16.85546875" style="685" customWidth="1"/>
    <col min="2057" max="2057" width="14.42578125" style="685" customWidth="1"/>
    <col min="2058" max="2058" width="33.28515625" style="685" customWidth="1"/>
    <col min="2059" max="2304" width="8.28515625" style="685"/>
    <col min="2305" max="2305" width="5.140625" style="685" customWidth="1"/>
    <col min="2306" max="2306" width="9.28515625" style="685" customWidth="1"/>
    <col min="2307" max="2307" width="12.28515625" style="685" customWidth="1"/>
    <col min="2308" max="2308" width="64.7109375" style="685" customWidth="1"/>
    <col min="2309" max="2309" width="16.7109375" style="685" customWidth="1"/>
    <col min="2310" max="2310" width="4.7109375" style="685" bestFit="1" customWidth="1"/>
    <col min="2311" max="2311" width="10.28515625" style="685" bestFit="1" customWidth="1"/>
    <col min="2312" max="2312" width="16.85546875" style="685" customWidth="1"/>
    <col min="2313" max="2313" width="14.42578125" style="685" customWidth="1"/>
    <col min="2314" max="2314" width="33.28515625" style="685" customWidth="1"/>
    <col min="2315" max="2560" width="8.28515625" style="685"/>
    <col min="2561" max="2561" width="5.140625" style="685" customWidth="1"/>
    <col min="2562" max="2562" width="9.28515625" style="685" customWidth="1"/>
    <col min="2563" max="2563" width="12.28515625" style="685" customWidth="1"/>
    <col min="2564" max="2564" width="64.7109375" style="685" customWidth="1"/>
    <col min="2565" max="2565" width="16.7109375" style="685" customWidth="1"/>
    <col min="2566" max="2566" width="4.7109375" style="685" bestFit="1" customWidth="1"/>
    <col min="2567" max="2567" width="10.28515625" style="685" bestFit="1" customWidth="1"/>
    <col min="2568" max="2568" width="16.85546875" style="685" customWidth="1"/>
    <col min="2569" max="2569" width="14.42578125" style="685" customWidth="1"/>
    <col min="2570" max="2570" width="33.28515625" style="685" customWidth="1"/>
    <col min="2571" max="2816" width="8.28515625" style="685"/>
    <col min="2817" max="2817" width="5.140625" style="685" customWidth="1"/>
    <col min="2818" max="2818" width="9.28515625" style="685" customWidth="1"/>
    <col min="2819" max="2819" width="12.28515625" style="685" customWidth="1"/>
    <col min="2820" max="2820" width="64.7109375" style="685" customWidth="1"/>
    <col min="2821" max="2821" width="16.7109375" style="685" customWidth="1"/>
    <col min="2822" max="2822" width="4.7109375" style="685" bestFit="1" customWidth="1"/>
    <col min="2823" max="2823" width="10.28515625" style="685" bestFit="1" customWidth="1"/>
    <col min="2824" max="2824" width="16.85546875" style="685" customWidth="1"/>
    <col min="2825" max="2825" width="14.42578125" style="685" customWidth="1"/>
    <col min="2826" max="2826" width="33.28515625" style="685" customWidth="1"/>
    <col min="2827" max="3072" width="8.28515625" style="685"/>
    <col min="3073" max="3073" width="5.140625" style="685" customWidth="1"/>
    <col min="3074" max="3074" width="9.28515625" style="685" customWidth="1"/>
    <col min="3075" max="3075" width="12.28515625" style="685" customWidth="1"/>
    <col min="3076" max="3076" width="64.7109375" style="685" customWidth="1"/>
    <col min="3077" max="3077" width="16.7109375" style="685" customWidth="1"/>
    <col min="3078" max="3078" width="4.7109375" style="685" bestFit="1" customWidth="1"/>
    <col min="3079" max="3079" width="10.28515625" style="685" bestFit="1" customWidth="1"/>
    <col min="3080" max="3080" width="16.85546875" style="685" customWidth="1"/>
    <col min="3081" max="3081" width="14.42578125" style="685" customWidth="1"/>
    <col min="3082" max="3082" width="33.28515625" style="685" customWidth="1"/>
    <col min="3083" max="3328" width="8.28515625" style="685"/>
    <col min="3329" max="3329" width="5.140625" style="685" customWidth="1"/>
    <col min="3330" max="3330" width="9.28515625" style="685" customWidth="1"/>
    <col min="3331" max="3331" width="12.28515625" style="685" customWidth="1"/>
    <col min="3332" max="3332" width="64.7109375" style="685" customWidth="1"/>
    <col min="3333" max="3333" width="16.7109375" style="685" customWidth="1"/>
    <col min="3334" max="3334" width="4.7109375" style="685" bestFit="1" customWidth="1"/>
    <col min="3335" max="3335" width="10.28515625" style="685" bestFit="1" customWidth="1"/>
    <col min="3336" max="3336" width="16.85546875" style="685" customWidth="1"/>
    <col min="3337" max="3337" width="14.42578125" style="685" customWidth="1"/>
    <col min="3338" max="3338" width="33.28515625" style="685" customWidth="1"/>
    <col min="3339" max="3584" width="8.28515625" style="685"/>
    <col min="3585" max="3585" width="5.140625" style="685" customWidth="1"/>
    <col min="3586" max="3586" width="9.28515625" style="685" customWidth="1"/>
    <col min="3587" max="3587" width="12.28515625" style="685" customWidth="1"/>
    <col min="3588" max="3588" width="64.7109375" style="685" customWidth="1"/>
    <col min="3589" max="3589" width="16.7109375" style="685" customWidth="1"/>
    <col min="3590" max="3590" width="4.7109375" style="685" bestFit="1" customWidth="1"/>
    <col min="3591" max="3591" width="10.28515625" style="685" bestFit="1" customWidth="1"/>
    <col min="3592" max="3592" width="16.85546875" style="685" customWidth="1"/>
    <col min="3593" max="3593" width="14.42578125" style="685" customWidth="1"/>
    <col min="3594" max="3594" width="33.28515625" style="685" customWidth="1"/>
    <col min="3595" max="3840" width="8.28515625" style="685"/>
    <col min="3841" max="3841" width="5.140625" style="685" customWidth="1"/>
    <col min="3842" max="3842" width="9.28515625" style="685" customWidth="1"/>
    <col min="3843" max="3843" width="12.28515625" style="685" customWidth="1"/>
    <col min="3844" max="3844" width="64.7109375" style="685" customWidth="1"/>
    <col min="3845" max="3845" width="16.7109375" style="685" customWidth="1"/>
    <col min="3846" max="3846" width="4.7109375" style="685" bestFit="1" customWidth="1"/>
    <col min="3847" max="3847" width="10.28515625" style="685" bestFit="1" customWidth="1"/>
    <col min="3848" max="3848" width="16.85546875" style="685" customWidth="1"/>
    <col min="3849" max="3849" width="14.42578125" style="685" customWidth="1"/>
    <col min="3850" max="3850" width="33.28515625" style="685" customWidth="1"/>
    <col min="3851" max="4096" width="8.28515625" style="685"/>
    <col min="4097" max="4097" width="5.140625" style="685" customWidth="1"/>
    <col min="4098" max="4098" width="9.28515625" style="685" customWidth="1"/>
    <col min="4099" max="4099" width="12.28515625" style="685" customWidth="1"/>
    <col min="4100" max="4100" width="64.7109375" style="685" customWidth="1"/>
    <col min="4101" max="4101" width="16.7109375" style="685" customWidth="1"/>
    <col min="4102" max="4102" width="4.7109375" style="685" bestFit="1" customWidth="1"/>
    <col min="4103" max="4103" width="10.28515625" style="685" bestFit="1" customWidth="1"/>
    <col min="4104" max="4104" width="16.85546875" style="685" customWidth="1"/>
    <col min="4105" max="4105" width="14.42578125" style="685" customWidth="1"/>
    <col min="4106" max="4106" width="33.28515625" style="685" customWidth="1"/>
    <col min="4107" max="4352" width="8.28515625" style="685"/>
    <col min="4353" max="4353" width="5.140625" style="685" customWidth="1"/>
    <col min="4354" max="4354" width="9.28515625" style="685" customWidth="1"/>
    <col min="4355" max="4355" width="12.28515625" style="685" customWidth="1"/>
    <col min="4356" max="4356" width="64.7109375" style="685" customWidth="1"/>
    <col min="4357" max="4357" width="16.7109375" style="685" customWidth="1"/>
    <col min="4358" max="4358" width="4.7109375" style="685" bestFit="1" customWidth="1"/>
    <col min="4359" max="4359" width="10.28515625" style="685" bestFit="1" customWidth="1"/>
    <col min="4360" max="4360" width="16.85546875" style="685" customWidth="1"/>
    <col min="4361" max="4361" width="14.42578125" style="685" customWidth="1"/>
    <col min="4362" max="4362" width="33.28515625" style="685" customWidth="1"/>
    <col min="4363" max="4608" width="8.28515625" style="685"/>
    <col min="4609" max="4609" width="5.140625" style="685" customWidth="1"/>
    <col min="4610" max="4610" width="9.28515625" style="685" customWidth="1"/>
    <col min="4611" max="4611" width="12.28515625" style="685" customWidth="1"/>
    <col min="4612" max="4612" width="64.7109375" style="685" customWidth="1"/>
    <col min="4613" max="4613" width="16.7109375" style="685" customWidth="1"/>
    <col min="4614" max="4614" width="4.7109375" style="685" bestFit="1" customWidth="1"/>
    <col min="4615" max="4615" width="10.28515625" style="685" bestFit="1" customWidth="1"/>
    <col min="4616" max="4616" width="16.85546875" style="685" customWidth="1"/>
    <col min="4617" max="4617" width="14.42578125" style="685" customWidth="1"/>
    <col min="4618" max="4618" width="33.28515625" style="685" customWidth="1"/>
    <col min="4619" max="4864" width="8.28515625" style="685"/>
    <col min="4865" max="4865" width="5.140625" style="685" customWidth="1"/>
    <col min="4866" max="4866" width="9.28515625" style="685" customWidth="1"/>
    <col min="4867" max="4867" width="12.28515625" style="685" customWidth="1"/>
    <col min="4868" max="4868" width="64.7109375" style="685" customWidth="1"/>
    <col min="4869" max="4869" width="16.7109375" style="685" customWidth="1"/>
    <col min="4870" max="4870" width="4.7109375" style="685" bestFit="1" customWidth="1"/>
    <col min="4871" max="4871" width="10.28515625" style="685" bestFit="1" customWidth="1"/>
    <col min="4872" max="4872" width="16.85546875" style="685" customWidth="1"/>
    <col min="4873" max="4873" width="14.42578125" style="685" customWidth="1"/>
    <col min="4874" max="4874" width="33.28515625" style="685" customWidth="1"/>
    <col min="4875" max="5120" width="8.28515625" style="685"/>
    <col min="5121" max="5121" width="5.140625" style="685" customWidth="1"/>
    <col min="5122" max="5122" width="9.28515625" style="685" customWidth="1"/>
    <col min="5123" max="5123" width="12.28515625" style="685" customWidth="1"/>
    <col min="5124" max="5124" width="64.7109375" style="685" customWidth="1"/>
    <col min="5125" max="5125" width="16.7109375" style="685" customWidth="1"/>
    <col min="5126" max="5126" width="4.7109375" style="685" bestFit="1" customWidth="1"/>
    <col min="5127" max="5127" width="10.28515625" style="685" bestFit="1" customWidth="1"/>
    <col min="5128" max="5128" width="16.85546875" style="685" customWidth="1"/>
    <col min="5129" max="5129" width="14.42578125" style="685" customWidth="1"/>
    <col min="5130" max="5130" width="33.28515625" style="685" customWidth="1"/>
    <col min="5131" max="5376" width="8.28515625" style="685"/>
    <col min="5377" max="5377" width="5.140625" style="685" customWidth="1"/>
    <col min="5378" max="5378" width="9.28515625" style="685" customWidth="1"/>
    <col min="5379" max="5379" width="12.28515625" style="685" customWidth="1"/>
    <col min="5380" max="5380" width="64.7109375" style="685" customWidth="1"/>
    <col min="5381" max="5381" width="16.7109375" style="685" customWidth="1"/>
    <col min="5382" max="5382" width="4.7109375" style="685" bestFit="1" customWidth="1"/>
    <col min="5383" max="5383" width="10.28515625" style="685" bestFit="1" customWidth="1"/>
    <col min="5384" max="5384" width="16.85546875" style="685" customWidth="1"/>
    <col min="5385" max="5385" width="14.42578125" style="685" customWidth="1"/>
    <col min="5386" max="5386" width="33.28515625" style="685" customWidth="1"/>
    <col min="5387" max="5632" width="8.28515625" style="685"/>
    <col min="5633" max="5633" width="5.140625" style="685" customWidth="1"/>
    <col min="5634" max="5634" width="9.28515625" style="685" customWidth="1"/>
    <col min="5635" max="5635" width="12.28515625" style="685" customWidth="1"/>
    <col min="5636" max="5636" width="64.7109375" style="685" customWidth="1"/>
    <col min="5637" max="5637" width="16.7109375" style="685" customWidth="1"/>
    <col min="5638" max="5638" width="4.7109375" style="685" bestFit="1" customWidth="1"/>
    <col min="5639" max="5639" width="10.28515625" style="685" bestFit="1" customWidth="1"/>
    <col min="5640" max="5640" width="16.85546875" style="685" customWidth="1"/>
    <col min="5641" max="5641" width="14.42578125" style="685" customWidth="1"/>
    <col min="5642" max="5642" width="33.28515625" style="685" customWidth="1"/>
    <col min="5643" max="5888" width="8.28515625" style="685"/>
    <col min="5889" max="5889" width="5.140625" style="685" customWidth="1"/>
    <col min="5890" max="5890" width="9.28515625" style="685" customWidth="1"/>
    <col min="5891" max="5891" width="12.28515625" style="685" customWidth="1"/>
    <col min="5892" max="5892" width="64.7109375" style="685" customWidth="1"/>
    <col min="5893" max="5893" width="16.7109375" style="685" customWidth="1"/>
    <col min="5894" max="5894" width="4.7109375" style="685" bestFit="1" customWidth="1"/>
    <col min="5895" max="5895" width="10.28515625" style="685" bestFit="1" customWidth="1"/>
    <col min="5896" max="5896" width="16.85546875" style="685" customWidth="1"/>
    <col min="5897" max="5897" width="14.42578125" style="685" customWidth="1"/>
    <col min="5898" max="5898" width="33.28515625" style="685" customWidth="1"/>
    <col min="5899" max="6144" width="8.28515625" style="685"/>
    <col min="6145" max="6145" width="5.140625" style="685" customWidth="1"/>
    <col min="6146" max="6146" width="9.28515625" style="685" customWidth="1"/>
    <col min="6147" max="6147" width="12.28515625" style="685" customWidth="1"/>
    <col min="6148" max="6148" width="64.7109375" style="685" customWidth="1"/>
    <col min="6149" max="6149" width="16.7109375" style="685" customWidth="1"/>
    <col min="6150" max="6150" width="4.7109375" style="685" bestFit="1" customWidth="1"/>
    <col min="6151" max="6151" width="10.28515625" style="685" bestFit="1" customWidth="1"/>
    <col min="6152" max="6152" width="16.85546875" style="685" customWidth="1"/>
    <col min="6153" max="6153" width="14.42578125" style="685" customWidth="1"/>
    <col min="6154" max="6154" width="33.28515625" style="685" customWidth="1"/>
    <col min="6155" max="6400" width="8.28515625" style="685"/>
    <col min="6401" max="6401" width="5.140625" style="685" customWidth="1"/>
    <col min="6402" max="6402" width="9.28515625" style="685" customWidth="1"/>
    <col min="6403" max="6403" width="12.28515625" style="685" customWidth="1"/>
    <col min="6404" max="6404" width="64.7109375" style="685" customWidth="1"/>
    <col min="6405" max="6405" width="16.7109375" style="685" customWidth="1"/>
    <col min="6406" max="6406" width="4.7109375" style="685" bestFit="1" customWidth="1"/>
    <col min="6407" max="6407" width="10.28515625" style="685" bestFit="1" customWidth="1"/>
    <col min="6408" max="6408" width="16.85546875" style="685" customWidth="1"/>
    <col min="6409" max="6409" width="14.42578125" style="685" customWidth="1"/>
    <col min="6410" max="6410" width="33.28515625" style="685" customWidth="1"/>
    <col min="6411" max="6656" width="8.28515625" style="685"/>
    <col min="6657" max="6657" width="5.140625" style="685" customWidth="1"/>
    <col min="6658" max="6658" width="9.28515625" style="685" customWidth="1"/>
    <col min="6659" max="6659" width="12.28515625" style="685" customWidth="1"/>
    <col min="6660" max="6660" width="64.7109375" style="685" customWidth="1"/>
    <col min="6661" max="6661" width="16.7109375" style="685" customWidth="1"/>
    <col min="6662" max="6662" width="4.7109375" style="685" bestFit="1" customWidth="1"/>
    <col min="6663" max="6663" width="10.28515625" style="685" bestFit="1" customWidth="1"/>
    <col min="6664" max="6664" width="16.85546875" style="685" customWidth="1"/>
    <col min="6665" max="6665" width="14.42578125" style="685" customWidth="1"/>
    <col min="6666" max="6666" width="33.28515625" style="685" customWidth="1"/>
    <col min="6667" max="6912" width="8.28515625" style="685"/>
    <col min="6913" max="6913" width="5.140625" style="685" customWidth="1"/>
    <col min="6914" max="6914" width="9.28515625" style="685" customWidth="1"/>
    <col min="6915" max="6915" width="12.28515625" style="685" customWidth="1"/>
    <col min="6916" max="6916" width="64.7109375" style="685" customWidth="1"/>
    <col min="6917" max="6917" width="16.7109375" style="685" customWidth="1"/>
    <col min="6918" max="6918" width="4.7109375" style="685" bestFit="1" customWidth="1"/>
    <col min="6919" max="6919" width="10.28515625" style="685" bestFit="1" customWidth="1"/>
    <col min="6920" max="6920" width="16.85546875" style="685" customWidth="1"/>
    <col min="6921" max="6921" width="14.42578125" style="685" customWidth="1"/>
    <col min="6922" max="6922" width="33.28515625" style="685" customWidth="1"/>
    <col min="6923" max="7168" width="8.28515625" style="685"/>
    <col min="7169" max="7169" width="5.140625" style="685" customWidth="1"/>
    <col min="7170" max="7170" width="9.28515625" style="685" customWidth="1"/>
    <col min="7171" max="7171" width="12.28515625" style="685" customWidth="1"/>
    <col min="7172" max="7172" width="64.7109375" style="685" customWidth="1"/>
    <col min="7173" max="7173" width="16.7109375" style="685" customWidth="1"/>
    <col min="7174" max="7174" width="4.7109375" style="685" bestFit="1" customWidth="1"/>
    <col min="7175" max="7175" width="10.28515625" style="685" bestFit="1" customWidth="1"/>
    <col min="7176" max="7176" width="16.85546875" style="685" customWidth="1"/>
    <col min="7177" max="7177" width="14.42578125" style="685" customWidth="1"/>
    <col min="7178" max="7178" width="33.28515625" style="685" customWidth="1"/>
    <col min="7179" max="7424" width="8.28515625" style="685"/>
    <col min="7425" max="7425" width="5.140625" style="685" customWidth="1"/>
    <col min="7426" max="7426" width="9.28515625" style="685" customWidth="1"/>
    <col min="7427" max="7427" width="12.28515625" style="685" customWidth="1"/>
    <col min="7428" max="7428" width="64.7109375" style="685" customWidth="1"/>
    <col min="7429" max="7429" width="16.7109375" style="685" customWidth="1"/>
    <col min="7430" max="7430" width="4.7109375" style="685" bestFit="1" customWidth="1"/>
    <col min="7431" max="7431" width="10.28515625" style="685" bestFit="1" customWidth="1"/>
    <col min="7432" max="7432" width="16.85546875" style="685" customWidth="1"/>
    <col min="7433" max="7433" width="14.42578125" style="685" customWidth="1"/>
    <col min="7434" max="7434" width="33.28515625" style="685" customWidth="1"/>
    <col min="7435" max="7680" width="8.28515625" style="685"/>
    <col min="7681" max="7681" width="5.140625" style="685" customWidth="1"/>
    <col min="7682" max="7682" width="9.28515625" style="685" customWidth="1"/>
    <col min="7683" max="7683" width="12.28515625" style="685" customWidth="1"/>
    <col min="7684" max="7684" width="64.7109375" style="685" customWidth="1"/>
    <col min="7685" max="7685" width="16.7109375" style="685" customWidth="1"/>
    <col min="7686" max="7686" width="4.7109375" style="685" bestFit="1" customWidth="1"/>
    <col min="7687" max="7687" width="10.28515625" style="685" bestFit="1" customWidth="1"/>
    <col min="7688" max="7688" width="16.85546875" style="685" customWidth="1"/>
    <col min="7689" max="7689" width="14.42578125" style="685" customWidth="1"/>
    <col min="7690" max="7690" width="33.28515625" style="685" customWidth="1"/>
    <col min="7691" max="7936" width="8.28515625" style="685"/>
    <col min="7937" max="7937" width="5.140625" style="685" customWidth="1"/>
    <col min="7938" max="7938" width="9.28515625" style="685" customWidth="1"/>
    <col min="7939" max="7939" width="12.28515625" style="685" customWidth="1"/>
    <col min="7940" max="7940" width="64.7109375" style="685" customWidth="1"/>
    <col min="7941" max="7941" width="16.7109375" style="685" customWidth="1"/>
    <col min="7942" max="7942" width="4.7109375" style="685" bestFit="1" customWidth="1"/>
    <col min="7943" max="7943" width="10.28515625" style="685" bestFit="1" customWidth="1"/>
    <col min="7944" max="7944" width="16.85546875" style="685" customWidth="1"/>
    <col min="7945" max="7945" width="14.42578125" style="685" customWidth="1"/>
    <col min="7946" max="7946" width="33.28515625" style="685" customWidth="1"/>
    <col min="7947" max="8192" width="8.28515625" style="685"/>
    <col min="8193" max="8193" width="5.140625" style="685" customWidth="1"/>
    <col min="8194" max="8194" width="9.28515625" style="685" customWidth="1"/>
    <col min="8195" max="8195" width="12.28515625" style="685" customWidth="1"/>
    <col min="8196" max="8196" width="64.7109375" style="685" customWidth="1"/>
    <col min="8197" max="8197" width="16.7109375" style="685" customWidth="1"/>
    <col min="8198" max="8198" width="4.7109375" style="685" bestFit="1" customWidth="1"/>
    <col min="8199" max="8199" width="10.28515625" style="685" bestFit="1" customWidth="1"/>
    <col min="8200" max="8200" width="16.85546875" style="685" customWidth="1"/>
    <col min="8201" max="8201" width="14.42578125" style="685" customWidth="1"/>
    <col min="8202" max="8202" width="33.28515625" style="685" customWidth="1"/>
    <col min="8203" max="8448" width="8.28515625" style="685"/>
    <col min="8449" max="8449" width="5.140625" style="685" customWidth="1"/>
    <col min="8450" max="8450" width="9.28515625" style="685" customWidth="1"/>
    <col min="8451" max="8451" width="12.28515625" style="685" customWidth="1"/>
    <col min="8452" max="8452" width="64.7109375" style="685" customWidth="1"/>
    <col min="8453" max="8453" width="16.7109375" style="685" customWidth="1"/>
    <col min="8454" max="8454" width="4.7109375" style="685" bestFit="1" customWidth="1"/>
    <col min="8455" max="8455" width="10.28515625" style="685" bestFit="1" customWidth="1"/>
    <col min="8456" max="8456" width="16.85546875" style="685" customWidth="1"/>
    <col min="8457" max="8457" width="14.42578125" style="685" customWidth="1"/>
    <col min="8458" max="8458" width="33.28515625" style="685" customWidth="1"/>
    <col min="8459" max="8704" width="8.28515625" style="685"/>
    <col min="8705" max="8705" width="5.140625" style="685" customWidth="1"/>
    <col min="8706" max="8706" width="9.28515625" style="685" customWidth="1"/>
    <col min="8707" max="8707" width="12.28515625" style="685" customWidth="1"/>
    <col min="8708" max="8708" width="64.7109375" style="685" customWidth="1"/>
    <col min="8709" max="8709" width="16.7109375" style="685" customWidth="1"/>
    <col min="8710" max="8710" width="4.7109375" style="685" bestFit="1" customWidth="1"/>
    <col min="8711" max="8711" width="10.28515625" style="685" bestFit="1" customWidth="1"/>
    <col min="8712" max="8712" width="16.85546875" style="685" customWidth="1"/>
    <col min="8713" max="8713" width="14.42578125" style="685" customWidth="1"/>
    <col min="8714" max="8714" width="33.28515625" style="685" customWidth="1"/>
    <col min="8715" max="8960" width="8.28515625" style="685"/>
    <col min="8961" max="8961" width="5.140625" style="685" customWidth="1"/>
    <col min="8962" max="8962" width="9.28515625" style="685" customWidth="1"/>
    <col min="8963" max="8963" width="12.28515625" style="685" customWidth="1"/>
    <col min="8964" max="8964" width="64.7109375" style="685" customWidth="1"/>
    <col min="8965" max="8965" width="16.7109375" style="685" customWidth="1"/>
    <col min="8966" max="8966" width="4.7109375" style="685" bestFit="1" customWidth="1"/>
    <col min="8967" max="8967" width="10.28515625" style="685" bestFit="1" customWidth="1"/>
    <col min="8968" max="8968" width="16.85546875" style="685" customWidth="1"/>
    <col min="8969" max="8969" width="14.42578125" style="685" customWidth="1"/>
    <col min="8970" max="8970" width="33.28515625" style="685" customWidth="1"/>
    <col min="8971" max="9216" width="8.28515625" style="685"/>
    <col min="9217" max="9217" width="5.140625" style="685" customWidth="1"/>
    <col min="9218" max="9218" width="9.28515625" style="685" customWidth="1"/>
    <col min="9219" max="9219" width="12.28515625" style="685" customWidth="1"/>
    <col min="9220" max="9220" width="64.7109375" style="685" customWidth="1"/>
    <col min="9221" max="9221" width="16.7109375" style="685" customWidth="1"/>
    <col min="9222" max="9222" width="4.7109375" style="685" bestFit="1" customWidth="1"/>
    <col min="9223" max="9223" width="10.28515625" style="685" bestFit="1" customWidth="1"/>
    <col min="9224" max="9224" width="16.85546875" style="685" customWidth="1"/>
    <col min="9225" max="9225" width="14.42578125" style="685" customWidth="1"/>
    <col min="9226" max="9226" width="33.28515625" style="685" customWidth="1"/>
    <col min="9227" max="9472" width="8.28515625" style="685"/>
    <col min="9473" max="9473" width="5.140625" style="685" customWidth="1"/>
    <col min="9474" max="9474" width="9.28515625" style="685" customWidth="1"/>
    <col min="9475" max="9475" width="12.28515625" style="685" customWidth="1"/>
    <col min="9476" max="9476" width="64.7109375" style="685" customWidth="1"/>
    <col min="9477" max="9477" width="16.7109375" style="685" customWidth="1"/>
    <col min="9478" max="9478" width="4.7109375" style="685" bestFit="1" customWidth="1"/>
    <col min="9479" max="9479" width="10.28515625" style="685" bestFit="1" customWidth="1"/>
    <col min="9480" max="9480" width="16.85546875" style="685" customWidth="1"/>
    <col min="9481" max="9481" width="14.42578125" style="685" customWidth="1"/>
    <col min="9482" max="9482" width="33.28515625" style="685" customWidth="1"/>
    <col min="9483" max="9728" width="8.28515625" style="685"/>
    <col min="9729" max="9729" width="5.140625" style="685" customWidth="1"/>
    <col min="9730" max="9730" width="9.28515625" style="685" customWidth="1"/>
    <col min="9731" max="9731" width="12.28515625" style="685" customWidth="1"/>
    <col min="9732" max="9732" width="64.7109375" style="685" customWidth="1"/>
    <col min="9733" max="9733" width="16.7109375" style="685" customWidth="1"/>
    <col min="9734" max="9734" width="4.7109375" style="685" bestFit="1" customWidth="1"/>
    <col min="9735" max="9735" width="10.28515625" style="685" bestFit="1" customWidth="1"/>
    <col min="9736" max="9736" width="16.85546875" style="685" customWidth="1"/>
    <col min="9737" max="9737" width="14.42578125" style="685" customWidth="1"/>
    <col min="9738" max="9738" width="33.28515625" style="685" customWidth="1"/>
    <col min="9739" max="9984" width="8.28515625" style="685"/>
    <col min="9985" max="9985" width="5.140625" style="685" customWidth="1"/>
    <col min="9986" max="9986" width="9.28515625" style="685" customWidth="1"/>
    <col min="9987" max="9987" width="12.28515625" style="685" customWidth="1"/>
    <col min="9988" max="9988" width="64.7109375" style="685" customWidth="1"/>
    <col min="9989" max="9989" width="16.7109375" style="685" customWidth="1"/>
    <col min="9990" max="9990" width="4.7109375" style="685" bestFit="1" customWidth="1"/>
    <col min="9991" max="9991" width="10.28515625" style="685" bestFit="1" customWidth="1"/>
    <col min="9992" max="9992" width="16.85546875" style="685" customWidth="1"/>
    <col min="9993" max="9993" width="14.42578125" style="685" customWidth="1"/>
    <col min="9994" max="9994" width="33.28515625" style="685" customWidth="1"/>
    <col min="9995" max="10240" width="8.28515625" style="685"/>
    <col min="10241" max="10241" width="5.140625" style="685" customWidth="1"/>
    <col min="10242" max="10242" width="9.28515625" style="685" customWidth="1"/>
    <col min="10243" max="10243" width="12.28515625" style="685" customWidth="1"/>
    <col min="10244" max="10244" width="64.7109375" style="685" customWidth="1"/>
    <col min="10245" max="10245" width="16.7109375" style="685" customWidth="1"/>
    <col min="10246" max="10246" width="4.7109375" style="685" bestFit="1" customWidth="1"/>
    <col min="10247" max="10247" width="10.28515625" style="685" bestFit="1" customWidth="1"/>
    <col min="10248" max="10248" width="16.85546875" style="685" customWidth="1"/>
    <col min="10249" max="10249" width="14.42578125" style="685" customWidth="1"/>
    <col min="10250" max="10250" width="33.28515625" style="685" customWidth="1"/>
    <col min="10251" max="10496" width="8.28515625" style="685"/>
    <col min="10497" max="10497" width="5.140625" style="685" customWidth="1"/>
    <col min="10498" max="10498" width="9.28515625" style="685" customWidth="1"/>
    <col min="10499" max="10499" width="12.28515625" style="685" customWidth="1"/>
    <col min="10500" max="10500" width="64.7109375" style="685" customWidth="1"/>
    <col min="10501" max="10501" width="16.7109375" style="685" customWidth="1"/>
    <col min="10502" max="10502" width="4.7109375" style="685" bestFit="1" customWidth="1"/>
    <col min="10503" max="10503" width="10.28515625" style="685" bestFit="1" customWidth="1"/>
    <col min="10504" max="10504" width="16.85546875" style="685" customWidth="1"/>
    <col min="10505" max="10505" width="14.42578125" style="685" customWidth="1"/>
    <col min="10506" max="10506" width="33.28515625" style="685" customWidth="1"/>
    <col min="10507" max="10752" width="8.28515625" style="685"/>
    <col min="10753" max="10753" width="5.140625" style="685" customWidth="1"/>
    <col min="10754" max="10754" width="9.28515625" style="685" customWidth="1"/>
    <col min="10755" max="10755" width="12.28515625" style="685" customWidth="1"/>
    <col min="10756" max="10756" width="64.7109375" style="685" customWidth="1"/>
    <col min="10757" max="10757" width="16.7109375" style="685" customWidth="1"/>
    <col min="10758" max="10758" width="4.7109375" style="685" bestFit="1" customWidth="1"/>
    <col min="10759" max="10759" width="10.28515625" style="685" bestFit="1" customWidth="1"/>
    <col min="10760" max="10760" width="16.85546875" style="685" customWidth="1"/>
    <col min="10761" max="10761" width="14.42578125" style="685" customWidth="1"/>
    <col min="10762" max="10762" width="33.28515625" style="685" customWidth="1"/>
    <col min="10763" max="11008" width="8.28515625" style="685"/>
    <col min="11009" max="11009" width="5.140625" style="685" customWidth="1"/>
    <col min="11010" max="11010" width="9.28515625" style="685" customWidth="1"/>
    <col min="11011" max="11011" width="12.28515625" style="685" customWidth="1"/>
    <col min="11012" max="11012" width="64.7109375" style="685" customWidth="1"/>
    <col min="11013" max="11013" width="16.7109375" style="685" customWidth="1"/>
    <col min="11014" max="11014" width="4.7109375" style="685" bestFit="1" customWidth="1"/>
    <col min="11015" max="11015" width="10.28515625" style="685" bestFit="1" customWidth="1"/>
    <col min="11016" max="11016" width="16.85546875" style="685" customWidth="1"/>
    <col min="11017" max="11017" width="14.42578125" style="685" customWidth="1"/>
    <col min="11018" max="11018" width="33.28515625" style="685" customWidth="1"/>
    <col min="11019" max="11264" width="8.28515625" style="685"/>
    <col min="11265" max="11265" width="5.140625" style="685" customWidth="1"/>
    <col min="11266" max="11266" width="9.28515625" style="685" customWidth="1"/>
    <col min="11267" max="11267" width="12.28515625" style="685" customWidth="1"/>
    <col min="11268" max="11268" width="64.7109375" style="685" customWidth="1"/>
    <col min="11269" max="11269" width="16.7109375" style="685" customWidth="1"/>
    <col min="11270" max="11270" width="4.7109375" style="685" bestFit="1" customWidth="1"/>
    <col min="11271" max="11271" width="10.28515625" style="685" bestFit="1" customWidth="1"/>
    <col min="11272" max="11272" width="16.85546875" style="685" customWidth="1"/>
    <col min="11273" max="11273" width="14.42578125" style="685" customWidth="1"/>
    <col min="11274" max="11274" width="33.28515625" style="685" customWidth="1"/>
    <col min="11275" max="11520" width="8.28515625" style="685"/>
    <col min="11521" max="11521" width="5.140625" style="685" customWidth="1"/>
    <col min="11522" max="11522" width="9.28515625" style="685" customWidth="1"/>
    <col min="11523" max="11523" width="12.28515625" style="685" customWidth="1"/>
    <col min="11524" max="11524" width="64.7109375" style="685" customWidth="1"/>
    <col min="11525" max="11525" width="16.7109375" style="685" customWidth="1"/>
    <col min="11526" max="11526" width="4.7109375" style="685" bestFit="1" customWidth="1"/>
    <col min="11527" max="11527" width="10.28515625" style="685" bestFit="1" customWidth="1"/>
    <col min="11528" max="11528" width="16.85546875" style="685" customWidth="1"/>
    <col min="11529" max="11529" width="14.42578125" style="685" customWidth="1"/>
    <col min="11530" max="11530" width="33.28515625" style="685" customWidth="1"/>
    <col min="11531" max="11776" width="8.28515625" style="685"/>
    <col min="11777" max="11777" width="5.140625" style="685" customWidth="1"/>
    <col min="11778" max="11778" width="9.28515625" style="685" customWidth="1"/>
    <col min="11779" max="11779" width="12.28515625" style="685" customWidth="1"/>
    <col min="11780" max="11780" width="64.7109375" style="685" customWidth="1"/>
    <col min="11781" max="11781" width="16.7109375" style="685" customWidth="1"/>
    <col min="11782" max="11782" width="4.7109375" style="685" bestFit="1" customWidth="1"/>
    <col min="11783" max="11783" width="10.28515625" style="685" bestFit="1" customWidth="1"/>
    <col min="11784" max="11784" width="16.85546875" style="685" customWidth="1"/>
    <col min="11785" max="11785" width="14.42578125" style="685" customWidth="1"/>
    <col min="11786" max="11786" width="33.28515625" style="685" customWidth="1"/>
    <col min="11787" max="12032" width="8.28515625" style="685"/>
    <col min="12033" max="12033" width="5.140625" style="685" customWidth="1"/>
    <col min="12034" max="12034" width="9.28515625" style="685" customWidth="1"/>
    <col min="12035" max="12035" width="12.28515625" style="685" customWidth="1"/>
    <col min="12036" max="12036" width="64.7109375" style="685" customWidth="1"/>
    <col min="12037" max="12037" width="16.7109375" style="685" customWidth="1"/>
    <col min="12038" max="12038" width="4.7109375" style="685" bestFit="1" customWidth="1"/>
    <col min="12039" max="12039" width="10.28515625" style="685" bestFit="1" customWidth="1"/>
    <col min="12040" max="12040" width="16.85546875" style="685" customWidth="1"/>
    <col min="12041" max="12041" width="14.42578125" style="685" customWidth="1"/>
    <col min="12042" max="12042" width="33.28515625" style="685" customWidth="1"/>
    <col min="12043" max="12288" width="8.28515625" style="685"/>
    <col min="12289" max="12289" width="5.140625" style="685" customWidth="1"/>
    <col min="12290" max="12290" width="9.28515625" style="685" customWidth="1"/>
    <col min="12291" max="12291" width="12.28515625" style="685" customWidth="1"/>
    <col min="12292" max="12292" width="64.7109375" style="685" customWidth="1"/>
    <col min="12293" max="12293" width="16.7109375" style="685" customWidth="1"/>
    <col min="12294" max="12294" width="4.7109375" style="685" bestFit="1" customWidth="1"/>
    <col min="12295" max="12295" width="10.28515625" style="685" bestFit="1" customWidth="1"/>
    <col min="12296" max="12296" width="16.85546875" style="685" customWidth="1"/>
    <col min="12297" max="12297" width="14.42578125" style="685" customWidth="1"/>
    <col min="12298" max="12298" width="33.28515625" style="685" customWidth="1"/>
    <col min="12299" max="12544" width="8.28515625" style="685"/>
    <col min="12545" max="12545" width="5.140625" style="685" customWidth="1"/>
    <col min="12546" max="12546" width="9.28515625" style="685" customWidth="1"/>
    <col min="12547" max="12547" width="12.28515625" style="685" customWidth="1"/>
    <col min="12548" max="12548" width="64.7109375" style="685" customWidth="1"/>
    <col min="12549" max="12549" width="16.7109375" style="685" customWidth="1"/>
    <col min="12550" max="12550" width="4.7109375" style="685" bestFit="1" customWidth="1"/>
    <col min="12551" max="12551" width="10.28515625" style="685" bestFit="1" customWidth="1"/>
    <col min="12552" max="12552" width="16.85546875" style="685" customWidth="1"/>
    <col min="12553" max="12553" width="14.42578125" style="685" customWidth="1"/>
    <col min="12554" max="12554" width="33.28515625" style="685" customWidth="1"/>
    <col min="12555" max="12800" width="8.28515625" style="685"/>
    <col min="12801" max="12801" width="5.140625" style="685" customWidth="1"/>
    <col min="12802" max="12802" width="9.28515625" style="685" customWidth="1"/>
    <col min="12803" max="12803" width="12.28515625" style="685" customWidth="1"/>
    <col min="12804" max="12804" width="64.7109375" style="685" customWidth="1"/>
    <col min="12805" max="12805" width="16.7109375" style="685" customWidth="1"/>
    <col min="12806" max="12806" width="4.7109375" style="685" bestFit="1" customWidth="1"/>
    <col min="12807" max="12807" width="10.28515625" style="685" bestFit="1" customWidth="1"/>
    <col min="12808" max="12808" width="16.85546875" style="685" customWidth="1"/>
    <col min="12809" max="12809" width="14.42578125" style="685" customWidth="1"/>
    <col min="12810" max="12810" width="33.28515625" style="685" customWidth="1"/>
    <col min="12811" max="13056" width="8.28515625" style="685"/>
    <col min="13057" max="13057" width="5.140625" style="685" customWidth="1"/>
    <col min="13058" max="13058" width="9.28515625" style="685" customWidth="1"/>
    <col min="13059" max="13059" width="12.28515625" style="685" customWidth="1"/>
    <col min="13060" max="13060" width="64.7109375" style="685" customWidth="1"/>
    <col min="13061" max="13061" width="16.7109375" style="685" customWidth="1"/>
    <col min="13062" max="13062" width="4.7109375" style="685" bestFit="1" customWidth="1"/>
    <col min="13063" max="13063" width="10.28515625" style="685" bestFit="1" customWidth="1"/>
    <col min="13064" max="13064" width="16.85546875" style="685" customWidth="1"/>
    <col min="13065" max="13065" width="14.42578125" style="685" customWidth="1"/>
    <col min="13066" max="13066" width="33.28515625" style="685" customWidth="1"/>
    <col min="13067" max="13312" width="8.28515625" style="685"/>
    <col min="13313" max="13313" width="5.140625" style="685" customWidth="1"/>
    <col min="13314" max="13314" width="9.28515625" style="685" customWidth="1"/>
    <col min="13315" max="13315" width="12.28515625" style="685" customWidth="1"/>
    <col min="13316" max="13316" width="64.7109375" style="685" customWidth="1"/>
    <col min="13317" max="13317" width="16.7109375" style="685" customWidth="1"/>
    <col min="13318" max="13318" width="4.7109375" style="685" bestFit="1" customWidth="1"/>
    <col min="13319" max="13319" width="10.28515625" style="685" bestFit="1" customWidth="1"/>
    <col min="13320" max="13320" width="16.85546875" style="685" customWidth="1"/>
    <col min="13321" max="13321" width="14.42578125" style="685" customWidth="1"/>
    <col min="13322" max="13322" width="33.28515625" style="685" customWidth="1"/>
    <col min="13323" max="13568" width="8.28515625" style="685"/>
    <col min="13569" max="13569" width="5.140625" style="685" customWidth="1"/>
    <col min="13570" max="13570" width="9.28515625" style="685" customWidth="1"/>
    <col min="13571" max="13571" width="12.28515625" style="685" customWidth="1"/>
    <col min="13572" max="13572" width="64.7109375" style="685" customWidth="1"/>
    <col min="13573" max="13573" width="16.7109375" style="685" customWidth="1"/>
    <col min="13574" max="13574" width="4.7109375" style="685" bestFit="1" customWidth="1"/>
    <col min="13575" max="13575" width="10.28515625" style="685" bestFit="1" customWidth="1"/>
    <col min="13576" max="13576" width="16.85546875" style="685" customWidth="1"/>
    <col min="13577" max="13577" width="14.42578125" style="685" customWidth="1"/>
    <col min="13578" max="13578" width="33.28515625" style="685" customWidth="1"/>
    <col min="13579" max="13824" width="8.28515625" style="685"/>
    <col min="13825" max="13825" width="5.140625" style="685" customWidth="1"/>
    <col min="13826" max="13826" width="9.28515625" style="685" customWidth="1"/>
    <col min="13827" max="13827" width="12.28515625" style="685" customWidth="1"/>
    <col min="13828" max="13828" width="64.7109375" style="685" customWidth="1"/>
    <col min="13829" max="13829" width="16.7109375" style="685" customWidth="1"/>
    <col min="13830" max="13830" width="4.7109375" style="685" bestFit="1" customWidth="1"/>
    <col min="13831" max="13831" width="10.28515625" style="685" bestFit="1" customWidth="1"/>
    <col min="13832" max="13832" width="16.85546875" style="685" customWidth="1"/>
    <col min="13833" max="13833" width="14.42578125" style="685" customWidth="1"/>
    <col min="13834" max="13834" width="33.28515625" style="685" customWidth="1"/>
    <col min="13835" max="14080" width="8.28515625" style="685"/>
    <col min="14081" max="14081" width="5.140625" style="685" customWidth="1"/>
    <col min="14082" max="14082" width="9.28515625" style="685" customWidth="1"/>
    <col min="14083" max="14083" width="12.28515625" style="685" customWidth="1"/>
    <col min="14084" max="14084" width="64.7109375" style="685" customWidth="1"/>
    <col min="14085" max="14085" width="16.7109375" style="685" customWidth="1"/>
    <col min="14086" max="14086" width="4.7109375" style="685" bestFit="1" customWidth="1"/>
    <col min="14087" max="14087" width="10.28515625" style="685" bestFit="1" customWidth="1"/>
    <col min="14088" max="14088" width="16.85546875" style="685" customWidth="1"/>
    <col min="14089" max="14089" width="14.42578125" style="685" customWidth="1"/>
    <col min="14090" max="14090" width="33.28515625" style="685" customWidth="1"/>
    <col min="14091" max="14336" width="8.28515625" style="685"/>
    <col min="14337" max="14337" width="5.140625" style="685" customWidth="1"/>
    <col min="14338" max="14338" width="9.28515625" style="685" customWidth="1"/>
    <col min="14339" max="14339" width="12.28515625" style="685" customWidth="1"/>
    <col min="14340" max="14340" width="64.7109375" style="685" customWidth="1"/>
    <col min="14341" max="14341" width="16.7109375" style="685" customWidth="1"/>
    <col min="14342" max="14342" width="4.7109375" style="685" bestFit="1" customWidth="1"/>
    <col min="14343" max="14343" width="10.28515625" style="685" bestFit="1" customWidth="1"/>
    <col min="14344" max="14344" width="16.85546875" style="685" customWidth="1"/>
    <col min="14345" max="14345" width="14.42578125" style="685" customWidth="1"/>
    <col min="14346" max="14346" width="33.28515625" style="685" customWidth="1"/>
    <col min="14347" max="14592" width="8.28515625" style="685"/>
    <col min="14593" max="14593" width="5.140625" style="685" customWidth="1"/>
    <col min="14594" max="14594" width="9.28515625" style="685" customWidth="1"/>
    <col min="14595" max="14595" width="12.28515625" style="685" customWidth="1"/>
    <col min="14596" max="14596" width="64.7109375" style="685" customWidth="1"/>
    <col min="14597" max="14597" width="16.7109375" style="685" customWidth="1"/>
    <col min="14598" max="14598" width="4.7109375" style="685" bestFit="1" customWidth="1"/>
    <col min="14599" max="14599" width="10.28515625" style="685" bestFit="1" customWidth="1"/>
    <col min="14600" max="14600" width="16.85546875" style="685" customWidth="1"/>
    <col min="14601" max="14601" width="14.42578125" style="685" customWidth="1"/>
    <col min="14602" max="14602" width="33.28515625" style="685" customWidth="1"/>
    <col min="14603" max="14848" width="8.28515625" style="685"/>
    <col min="14849" max="14849" width="5.140625" style="685" customWidth="1"/>
    <col min="14850" max="14850" width="9.28515625" style="685" customWidth="1"/>
    <col min="14851" max="14851" width="12.28515625" style="685" customWidth="1"/>
    <col min="14852" max="14852" width="64.7109375" style="685" customWidth="1"/>
    <col min="14853" max="14853" width="16.7109375" style="685" customWidth="1"/>
    <col min="14854" max="14854" width="4.7109375" style="685" bestFit="1" customWidth="1"/>
    <col min="14855" max="14855" width="10.28515625" style="685" bestFit="1" customWidth="1"/>
    <col min="14856" max="14856" width="16.85546875" style="685" customWidth="1"/>
    <col min="14857" max="14857" width="14.42578125" style="685" customWidth="1"/>
    <col min="14858" max="14858" width="33.28515625" style="685" customWidth="1"/>
    <col min="14859" max="15104" width="8.28515625" style="685"/>
    <col min="15105" max="15105" width="5.140625" style="685" customWidth="1"/>
    <col min="15106" max="15106" width="9.28515625" style="685" customWidth="1"/>
    <col min="15107" max="15107" width="12.28515625" style="685" customWidth="1"/>
    <col min="15108" max="15108" width="64.7109375" style="685" customWidth="1"/>
    <col min="15109" max="15109" width="16.7109375" style="685" customWidth="1"/>
    <col min="15110" max="15110" width="4.7109375" style="685" bestFit="1" customWidth="1"/>
    <col min="15111" max="15111" width="10.28515625" style="685" bestFit="1" customWidth="1"/>
    <col min="15112" max="15112" width="16.85546875" style="685" customWidth="1"/>
    <col min="15113" max="15113" width="14.42578125" style="685" customWidth="1"/>
    <col min="15114" max="15114" width="33.28515625" style="685" customWidth="1"/>
    <col min="15115" max="15360" width="8.28515625" style="685"/>
    <col min="15361" max="15361" width="5.140625" style="685" customWidth="1"/>
    <col min="15362" max="15362" width="9.28515625" style="685" customWidth="1"/>
    <col min="15363" max="15363" width="12.28515625" style="685" customWidth="1"/>
    <col min="15364" max="15364" width="64.7109375" style="685" customWidth="1"/>
    <col min="15365" max="15365" width="16.7109375" style="685" customWidth="1"/>
    <col min="15366" max="15366" width="4.7109375" style="685" bestFit="1" customWidth="1"/>
    <col min="15367" max="15367" width="10.28515625" style="685" bestFit="1" customWidth="1"/>
    <col min="15368" max="15368" width="16.85546875" style="685" customWidth="1"/>
    <col min="15369" max="15369" width="14.42578125" style="685" customWidth="1"/>
    <col min="15370" max="15370" width="33.28515625" style="685" customWidth="1"/>
    <col min="15371" max="15616" width="8.28515625" style="685"/>
    <col min="15617" max="15617" width="5.140625" style="685" customWidth="1"/>
    <col min="15618" max="15618" width="9.28515625" style="685" customWidth="1"/>
    <col min="15619" max="15619" width="12.28515625" style="685" customWidth="1"/>
    <col min="15620" max="15620" width="64.7109375" style="685" customWidth="1"/>
    <col min="15621" max="15621" width="16.7109375" style="685" customWidth="1"/>
    <col min="15622" max="15622" width="4.7109375" style="685" bestFit="1" customWidth="1"/>
    <col min="15623" max="15623" width="10.28515625" style="685" bestFit="1" customWidth="1"/>
    <col min="15624" max="15624" width="16.85546875" style="685" customWidth="1"/>
    <col min="15625" max="15625" width="14.42578125" style="685" customWidth="1"/>
    <col min="15626" max="15626" width="33.28515625" style="685" customWidth="1"/>
    <col min="15627" max="15872" width="8.28515625" style="685"/>
    <col min="15873" max="15873" width="5.140625" style="685" customWidth="1"/>
    <col min="15874" max="15874" width="9.28515625" style="685" customWidth="1"/>
    <col min="15875" max="15875" width="12.28515625" style="685" customWidth="1"/>
    <col min="15876" max="15876" width="64.7109375" style="685" customWidth="1"/>
    <col min="15877" max="15877" width="16.7109375" style="685" customWidth="1"/>
    <col min="15878" max="15878" width="4.7109375" style="685" bestFit="1" customWidth="1"/>
    <col min="15879" max="15879" width="10.28515625" style="685" bestFit="1" customWidth="1"/>
    <col min="15880" max="15880" width="16.85546875" style="685" customWidth="1"/>
    <col min="15881" max="15881" width="14.42578125" style="685" customWidth="1"/>
    <col min="15882" max="15882" width="33.28515625" style="685" customWidth="1"/>
    <col min="15883" max="16128" width="8.28515625" style="685"/>
    <col min="16129" max="16129" width="5.140625" style="685" customWidth="1"/>
    <col min="16130" max="16130" width="9.28515625" style="685" customWidth="1"/>
    <col min="16131" max="16131" width="12.28515625" style="685" customWidth="1"/>
    <col min="16132" max="16132" width="64.7109375" style="685" customWidth="1"/>
    <col min="16133" max="16133" width="16.7109375" style="685" customWidth="1"/>
    <col min="16134" max="16134" width="4.7109375" style="685" bestFit="1" customWidth="1"/>
    <col min="16135" max="16135" width="10.28515625" style="685" bestFit="1" customWidth="1"/>
    <col min="16136" max="16136" width="16.85546875" style="685" customWidth="1"/>
    <col min="16137" max="16137" width="14.42578125" style="685" customWidth="1"/>
    <col min="16138" max="16138" width="33.28515625" style="685" customWidth="1"/>
    <col min="16139" max="16384" width="8.28515625" style="685"/>
  </cols>
  <sheetData>
    <row r="1" spans="1:10" s="275" customFormat="1" ht="21" customHeight="1">
      <c r="A1" s="270" t="s">
        <v>4439</v>
      </c>
      <c r="B1" s="271"/>
      <c r="C1" s="272"/>
      <c r="D1" s="273"/>
      <c r="E1" s="274"/>
      <c r="F1" s="274"/>
      <c r="G1" s="273"/>
      <c r="H1" s="273"/>
      <c r="I1" s="273"/>
      <c r="J1" s="273"/>
    </row>
    <row r="2" spans="1:10" s="275" customFormat="1" ht="14.25" customHeight="1">
      <c r="A2" s="276" t="s">
        <v>4440</v>
      </c>
      <c r="B2" s="277"/>
      <c r="C2" s="278"/>
      <c r="D2" s="279"/>
      <c r="E2" s="280"/>
      <c r="F2" s="280"/>
      <c r="G2" s="279"/>
      <c r="H2" s="279"/>
      <c r="I2" s="279"/>
      <c r="J2" s="279"/>
    </row>
    <row r="3" spans="1:10" s="275" customFormat="1" ht="13.5" customHeight="1">
      <c r="A3" s="281" t="s">
        <v>4441</v>
      </c>
      <c r="B3" s="277" t="s">
        <v>106</v>
      </c>
      <c r="C3" s="282"/>
      <c r="D3" s="279"/>
      <c r="E3" s="280"/>
      <c r="F3" s="280"/>
      <c r="G3" s="283" t="s">
        <v>4442</v>
      </c>
      <c r="H3" s="279"/>
      <c r="I3" s="279"/>
      <c r="J3" s="279"/>
    </row>
    <row r="4" spans="1:10" s="275" customFormat="1" ht="14.25" customHeight="1">
      <c r="A4" s="281"/>
      <c r="B4" s="277"/>
      <c r="C4" s="282"/>
      <c r="D4" s="283"/>
      <c r="E4" s="284"/>
      <c r="F4" s="280"/>
      <c r="G4" s="283" t="s">
        <v>4443</v>
      </c>
      <c r="H4" s="279"/>
      <c r="I4" s="279"/>
      <c r="J4" s="283"/>
    </row>
    <row r="5" spans="1:10" s="275" customFormat="1" ht="12" customHeight="1">
      <c r="A5" s="254"/>
      <c r="B5" s="255"/>
      <c r="C5" s="285"/>
      <c r="D5" s="286"/>
      <c r="E5" s="287"/>
      <c r="F5" s="287"/>
      <c r="G5" s="283" t="s">
        <v>4444</v>
      </c>
      <c r="H5" s="288">
        <v>2026</v>
      </c>
      <c r="I5" s="286"/>
      <c r="J5" s="286"/>
    </row>
    <row r="6" spans="1:10" s="275" customFormat="1" ht="7.5" customHeight="1" thickBot="1">
      <c r="A6" s="289"/>
      <c r="B6" s="286"/>
      <c r="C6" s="290"/>
      <c r="D6" s="286"/>
      <c r="E6" s="287"/>
      <c r="F6" s="287"/>
      <c r="G6" s="286"/>
      <c r="H6" s="286"/>
      <c r="I6" s="286"/>
      <c r="J6" s="286"/>
    </row>
    <row r="7" spans="1:10" s="275" customFormat="1" ht="33" customHeight="1" thickBot="1">
      <c r="A7" s="291" t="s">
        <v>4445</v>
      </c>
      <c r="B7" s="292" t="s">
        <v>4446</v>
      </c>
      <c r="C7" s="292" t="s">
        <v>4447</v>
      </c>
      <c r="D7" s="293" t="s">
        <v>55</v>
      </c>
      <c r="E7" s="748" t="s">
        <v>4448</v>
      </c>
      <c r="F7" s="294" t="s">
        <v>171</v>
      </c>
      <c r="G7" s="292" t="s">
        <v>4449</v>
      </c>
      <c r="H7" s="292" t="s">
        <v>4450</v>
      </c>
      <c r="I7" s="295" t="s">
        <v>4451</v>
      </c>
      <c r="J7" s="749" t="s">
        <v>4027</v>
      </c>
    </row>
    <row r="8" spans="1:10" s="275" customFormat="1" ht="23.25" customHeight="1" thickBot="1">
      <c r="A8" s="296" t="s">
        <v>81</v>
      </c>
      <c r="B8" s="297">
        <v>2</v>
      </c>
      <c r="C8" s="297">
        <v>3</v>
      </c>
      <c r="D8" s="298">
        <v>4</v>
      </c>
      <c r="E8" s="750">
        <v>5</v>
      </c>
      <c r="F8" s="296">
        <v>6</v>
      </c>
      <c r="G8" s="297">
        <v>7</v>
      </c>
      <c r="H8" s="298">
        <v>8</v>
      </c>
      <c r="I8" s="751">
        <v>9</v>
      </c>
      <c r="J8" s="751">
        <v>10</v>
      </c>
    </row>
    <row r="9" spans="1:10" s="275" customFormat="1" ht="15.75" customHeight="1" thickBot="1">
      <c r="A9" s="299"/>
      <c r="B9" s="300"/>
      <c r="C9" s="301"/>
      <c r="D9" s="300"/>
      <c r="E9" s="302"/>
      <c r="F9" s="302"/>
      <c r="G9" s="300"/>
      <c r="H9" s="300"/>
      <c r="I9" s="300"/>
      <c r="J9" s="300"/>
    </row>
    <row r="10" spans="1:10" s="275" customFormat="1" ht="15.75" customHeight="1">
      <c r="A10" s="303"/>
      <c r="B10" s="304"/>
      <c r="C10" s="305"/>
      <c r="D10" s="304"/>
      <c r="E10" s="306"/>
      <c r="F10" s="306"/>
      <c r="G10" s="304"/>
      <c r="H10" s="304"/>
      <c r="I10" s="304"/>
      <c r="J10" s="304"/>
    </row>
    <row r="11" spans="1:10" s="275" customFormat="1" ht="15.75" customHeight="1">
      <c r="A11" s="303"/>
      <c r="B11" s="304"/>
      <c r="C11" s="307">
        <v>1</v>
      </c>
      <c r="D11" s="308" t="s">
        <v>4452</v>
      </c>
      <c r="E11" s="306"/>
      <c r="F11" s="306"/>
      <c r="G11" s="304"/>
      <c r="H11" s="304"/>
      <c r="I11" s="309">
        <f>SUM(I12:I38)</f>
        <v>0</v>
      </c>
      <c r="J11" s="304"/>
    </row>
    <row r="12" spans="1:10" s="275" customFormat="1" ht="52.8">
      <c r="A12" s="310">
        <v>1</v>
      </c>
      <c r="B12" s="311"/>
      <c r="C12" s="312" t="s">
        <v>4453</v>
      </c>
      <c r="D12" s="313" t="s">
        <v>4454</v>
      </c>
      <c r="E12" s="314"/>
      <c r="F12" s="310" t="s">
        <v>563</v>
      </c>
      <c r="G12" s="315">
        <v>1</v>
      </c>
      <c r="H12" s="680"/>
      <c r="I12" s="316">
        <f>G12*H12</f>
        <v>0</v>
      </c>
      <c r="J12" s="310"/>
    </row>
    <row r="13" spans="1:10" s="275" customFormat="1">
      <c r="A13" s="310">
        <f>A12+1</f>
        <v>2</v>
      </c>
      <c r="B13" s="311"/>
      <c r="C13" s="312"/>
      <c r="D13" s="313" t="s">
        <v>4455</v>
      </c>
      <c r="E13" s="314"/>
      <c r="F13" s="310" t="s">
        <v>4456</v>
      </c>
      <c r="G13" s="315">
        <v>1</v>
      </c>
      <c r="H13" s="680"/>
      <c r="I13" s="316">
        <f>G13*H13</f>
        <v>0</v>
      </c>
      <c r="J13" s="310"/>
    </row>
    <row r="14" spans="1:10" s="275" customFormat="1">
      <c r="A14" s="310">
        <f>A13+1</f>
        <v>3</v>
      </c>
      <c r="B14" s="311"/>
      <c r="C14" s="317"/>
      <c r="D14" s="318" t="s">
        <v>4457</v>
      </c>
      <c r="E14" s="314"/>
      <c r="F14" s="310" t="s">
        <v>563</v>
      </c>
      <c r="G14" s="315">
        <v>1</v>
      </c>
      <c r="H14" s="680"/>
      <c r="I14" s="316">
        <f t="shared" ref="I14:I38" si="0">G14*H14</f>
        <v>0</v>
      </c>
      <c r="J14" s="310"/>
    </row>
    <row r="15" spans="1:10" s="275" customFormat="1">
      <c r="A15" s="310">
        <f>A14+1</f>
        <v>4</v>
      </c>
      <c r="B15" s="311"/>
      <c r="C15" s="317"/>
      <c r="D15" s="318" t="s">
        <v>4458</v>
      </c>
      <c r="E15" s="314"/>
      <c r="F15" s="310" t="s">
        <v>563</v>
      </c>
      <c r="G15" s="315">
        <v>1</v>
      </c>
      <c r="H15" s="680"/>
      <c r="I15" s="316">
        <f t="shared" si="0"/>
        <v>0</v>
      </c>
      <c r="J15" s="310"/>
    </row>
    <row r="16" spans="1:10" s="275" customFormat="1">
      <c r="A16" s="310">
        <f>A15+1</f>
        <v>5</v>
      </c>
      <c r="B16" s="311"/>
      <c r="C16" s="317"/>
      <c r="D16" s="319" t="s">
        <v>4459</v>
      </c>
      <c r="E16" s="314"/>
      <c r="F16" s="310" t="s">
        <v>223</v>
      </c>
      <c r="G16" s="315">
        <v>1</v>
      </c>
      <c r="H16" s="680"/>
      <c r="I16" s="316">
        <f t="shared" si="0"/>
        <v>0</v>
      </c>
      <c r="J16" s="310"/>
    </row>
    <row r="17" spans="1:10" s="275" customFormat="1">
      <c r="A17" s="310">
        <f t="shared" ref="A17:A38" si="1">A16+1</f>
        <v>6</v>
      </c>
      <c r="B17" s="311"/>
      <c r="C17" s="317"/>
      <c r="D17" s="319" t="s">
        <v>4460</v>
      </c>
      <c r="E17" s="314"/>
      <c r="F17" s="310" t="s">
        <v>563</v>
      </c>
      <c r="G17" s="315">
        <v>24</v>
      </c>
      <c r="H17" s="680"/>
      <c r="I17" s="316">
        <f t="shared" si="0"/>
        <v>0</v>
      </c>
      <c r="J17" s="310"/>
    </row>
    <row r="18" spans="1:10" s="275" customFormat="1">
      <c r="A18" s="310">
        <f t="shared" si="1"/>
        <v>7</v>
      </c>
      <c r="B18" s="311"/>
      <c r="C18" s="317"/>
      <c r="D18" s="319" t="s">
        <v>4461</v>
      </c>
      <c r="E18" s="314"/>
      <c r="F18" s="310" t="s">
        <v>563</v>
      </c>
      <c r="G18" s="315">
        <v>24</v>
      </c>
      <c r="H18" s="680"/>
      <c r="I18" s="316">
        <f t="shared" si="0"/>
        <v>0</v>
      </c>
      <c r="J18" s="310"/>
    </row>
    <row r="19" spans="1:10" s="275" customFormat="1" ht="26.4">
      <c r="A19" s="310">
        <f t="shared" si="1"/>
        <v>8</v>
      </c>
      <c r="B19" s="311"/>
      <c r="C19" s="317"/>
      <c r="D19" s="319" t="s">
        <v>4462</v>
      </c>
      <c r="E19" s="314"/>
      <c r="F19" s="310" t="s">
        <v>563</v>
      </c>
      <c r="G19" s="315">
        <v>2</v>
      </c>
      <c r="H19" s="680"/>
      <c r="I19" s="316">
        <f t="shared" si="0"/>
        <v>0</v>
      </c>
      <c r="J19" s="310"/>
    </row>
    <row r="20" spans="1:10" s="275" customFormat="1">
      <c r="A20" s="310">
        <f t="shared" si="1"/>
        <v>9</v>
      </c>
      <c r="B20" s="311"/>
      <c r="C20" s="317"/>
      <c r="D20" s="319" t="s">
        <v>4463</v>
      </c>
      <c r="E20" s="314"/>
      <c r="F20" s="310" t="s">
        <v>496</v>
      </c>
      <c r="G20" s="315">
        <v>1</v>
      </c>
      <c r="H20" s="680"/>
      <c r="I20" s="316">
        <f t="shared" si="0"/>
        <v>0</v>
      </c>
      <c r="J20" s="310"/>
    </row>
    <row r="21" spans="1:10" s="275" customFormat="1" ht="26.4">
      <c r="A21" s="310">
        <f t="shared" si="1"/>
        <v>10</v>
      </c>
      <c r="B21" s="311"/>
      <c r="C21" s="317"/>
      <c r="D21" s="319" t="s">
        <v>4464</v>
      </c>
      <c r="E21" s="314"/>
      <c r="F21" s="310" t="s">
        <v>563</v>
      </c>
      <c r="G21" s="315">
        <v>1</v>
      </c>
      <c r="H21" s="680"/>
      <c r="I21" s="316">
        <f t="shared" si="0"/>
        <v>0</v>
      </c>
      <c r="J21" s="310"/>
    </row>
    <row r="22" spans="1:10" s="275" customFormat="1" ht="26.4">
      <c r="A22" s="310">
        <f t="shared" si="1"/>
        <v>11</v>
      </c>
      <c r="B22" s="311"/>
      <c r="C22" s="317"/>
      <c r="D22" s="320" t="s">
        <v>4465</v>
      </c>
      <c r="E22" s="314"/>
      <c r="F22" s="310" t="s">
        <v>563</v>
      </c>
      <c r="G22" s="315">
        <v>1</v>
      </c>
      <c r="H22" s="680"/>
      <c r="I22" s="316">
        <f t="shared" si="0"/>
        <v>0</v>
      </c>
      <c r="J22" s="310"/>
    </row>
    <row r="23" spans="1:10" s="275" customFormat="1">
      <c r="A23" s="310">
        <f t="shared" si="1"/>
        <v>12</v>
      </c>
      <c r="B23" s="311"/>
      <c r="C23" s="317"/>
      <c r="D23" s="320" t="s">
        <v>4466</v>
      </c>
      <c r="E23" s="321"/>
      <c r="F23" s="322" t="s">
        <v>563</v>
      </c>
      <c r="G23" s="315">
        <v>1</v>
      </c>
      <c r="H23" s="680"/>
      <c r="I23" s="316">
        <f t="shared" si="0"/>
        <v>0</v>
      </c>
      <c r="J23" s="323"/>
    </row>
    <row r="24" spans="1:10" s="275" customFormat="1">
      <c r="A24" s="310">
        <f>A23+1</f>
        <v>13</v>
      </c>
      <c r="B24" s="311"/>
      <c r="C24" s="317"/>
      <c r="D24" s="320" t="s">
        <v>4467</v>
      </c>
      <c r="E24" s="321"/>
      <c r="F24" s="322" t="s">
        <v>563</v>
      </c>
      <c r="G24" s="315">
        <v>1</v>
      </c>
      <c r="H24" s="680"/>
      <c r="I24" s="316">
        <f t="shared" si="0"/>
        <v>0</v>
      </c>
      <c r="J24" s="323"/>
    </row>
    <row r="25" spans="1:10" s="275" customFormat="1">
      <c r="A25" s="310">
        <f>A24+1</f>
        <v>14</v>
      </c>
      <c r="B25" s="311"/>
      <c r="C25" s="317"/>
      <c r="D25" s="320" t="s">
        <v>4468</v>
      </c>
      <c r="E25" s="321"/>
      <c r="F25" s="322" t="s">
        <v>563</v>
      </c>
      <c r="G25" s="315">
        <v>1</v>
      </c>
      <c r="H25" s="680"/>
      <c r="I25" s="316">
        <f t="shared" si="0"/>
        <v>0</v>
      </c>
      <c r="J25" s="323"/>
    </row>
    <row r="26" spans="1:10" s="275" customFormat="1">
      <c r="A26" s="310">
        <f>A25+1</f>
        <v>15</v>
      </c>
      <c r="B26" s="311"/>
      <c r="C26" s="317"/>
      <c r="D26" s="320" t="s">
        <v>4469</v>
      </c>
      <c r="E26" s="321"/>
      <c r="F26" s="322" t="s">
        <v>563</v>
      </c>
      <c r="G26" s="315">
        <v>2</v>
      </c>
      <c r="H26" s="680"/>
      <c r="I26" s="316">
        <f t="shared" si="0"/>
        <v>0</v>
      </c>
      <c r="J26" s="323"/>
    </row>
    <row r="27" spans="1:10" s="275" customFormat="1">
      <c r="A27" s="310">
        <f>A26+1</f>
        <v>16</v>
      </c>
      <c r="B27" s="311"/>
      <c r="C27" s="317"/>
      <c r="D27" s="747" t="s">
        <v>4470</v>
      </c>
      <c r="E27" s="321"/>
      <c r="F27" s="322" t="s">
        <v>563</v>
      </c>
      <c r="G27" s="315">
        <v>1</v>
      </c>
      <c r="H27" s="680"/>
      <c r="I27" s="316">
        <f t="shared" si="0"/>
        <v>0</v>
      </c>
      <c r="J27" s="323"/>
    </row>
    <row r="28" spans="1:10" s="275" customFormat="1">
      <c r="A28" s="310">
        <f>A27+1</f>
        <v>17</v>
      </c>
      <c r="B28" s="311"/>
      <c r="C28" s="317"/>
      <c r="D28" s="747" t="s">
        <v>4471</v>
      </c>
      <c r="E28" s="321"/>
      <c r="F28" s="322" t="s">
        <v>563</v>
      </c>
      <c r="G28" s="315">
        <v>2</v>
      </c>
      <c r="H28" s="680"/>
      <c r="I28" s="316">
        <f t="shared" si="0"/>
        <v>0</v>
      </c>
      <c r="J28" s="323"/>
    </row>
    <row r="29" spans="1:10" s="275" customFormat="1">
      <c r="A29" s="310">
        <f t="shared" si="1"/>
        <v>18</v>
      </c>
      <c r="B29" s="311"/>
      <c r="C29" s="317"/>
      <c r="D29" s="747" t="s">
        <v>4472</v>
      </c>
      <c r="E29" s="321"/>
      <c r="F29" s="322" t="s">
        <v>563</v>
      </c>
      <c r="G29" s="315">
        <v>2</v>
      </c>
      <c r="H29" s="680"/>
      <c r="I29" s="316">
        <f t="shared" si="0"/>
        <v>0</v>
      </c>
      <c r="J29" s="323"/>
    </row>
    <row r="30" spans="1:10" s="275" customFormat="1">
      <c r="A30" s="310">
        <f t="shared" si="1"/>
        <v>19</v>
      </c>
      <c r="B30" s="311"/>
      <c r="C30" s="317"/>
      <c r="D30" s="747" t="s">
        <v>4473</v>
      </c>
      <c r="E30" s="321"/>
      <c r="F30" s="322" t="s">
        <v>563</v>
      </c>
      <c r="G30" s="315">
        <v>1</v>
      </c>
      <c r="H30" s="680"/>
      <c r="I30" s="316">
        <f t="shared" si="0"/>
        <v>0</v>
      </c>
      <c r="J30" s="323"/>
    </row>
    <row r="31" spans="1:10" s="275" customFormat="1">
      <c r="A31" s="310">
        <f t="shared" si="1"/>
        <v>20</v>
      </c>
      <c r="B31" s="311"/>
      <c r="C31" s="317"/>
      <c r="D31" s="747" t="s">
        <v>4474</v>
      </c>
      <c r="E31" s="321"/>
      <c r="F31" s="322" t="s">
        <v>563</v>
      </c>
      <c r="G31" s="315">
        <v>1</v>
      </c>
      <c r="H31" s="680"/>
      <c r="I31" s="316">
        <f t="shared" si="0"/>
        <v>0</v>
      </c>
      <c r="J31" s="323"/>
    </row>
    <row r="32" spans="1:10" s="275" customFormat="1">
      <c r="A32" s="310">
        <f t="shared" si="1"/>
        <v>21</v>
      </c>
      <c r="B32" s="311"/>
      <c r="C32" s="317"/>
      <c r="D32" s="747" t="s">
        <v>4475</v>
      </c>
      <c r="E32" s="321"/>
      <c r="F32" s="322" t="s">
        <v>563</v>
      </c>
      <c r="G32" s="315">
        <v>1</v>
      </c>
      <c r="H32" s="680"/>
      <c r="I32" s="316">
        <f t="shared" si="0"/>
        <v>0</v>
      </c>
      <c r="J32" s="323"/>
    </row>
    <row r="33" spans="1:10" s="275" customFormat="1">
      <c r="A33" s="310">
        <f t="shared" si="1"/>
        <v>22</v>
      </c>
      <c r="B33" s="311"/>
      <c r="C33" s="317"/>
      <c r="D33" s="747" t="s">
        <v>4476</v>
      </c>
      <c r="E33" s="321"/>
      <c r="F33" s="322" t="s">
        <v>563</v>
      </c>
      <c r="G33" s="315">
        <v>1</v>
      </c>
      <c r="H33" s="680"/>
      <c r="I33" s="316">
        <f t="shared" si="0"/>
        <v>0</v>
      </c>
      <c r="J33" s="323"/>
    </row>
    <row r="34" spans="1:10" s="275" customFormat="1">
      <c r="A34" s="310">
        <f t="shared" si="1"/>
        <v>23</v>
      </c>
      <c r="B34" s="311"/>
      <c r="C34" s="317"/>
      <c r="D34" s="320" t="s">
        <v>4477</v>
      </c>
      <c r="E34" s="321"/>
      <c r="F34" s="322" t="s">
        <v>563</v>
      </c>
      <c r="G34" s="315">
        <v>1</v>
      </c>
      <c r="H34" s="680"/>
      <c r="I34" s="316">
        <f t="shared" si="0"/>
        <v>0</v>
      </c>
      <c r="J34" s="323"/>
    </row>
    <row r="35" spans="1:10" s="275" customFormat="1">
      <c r="A35" s="310">
        <f t="shared" si="1"/>
        <v>24</v>
      </c>
      <c r="B35" s="311"/>
      <c r="C35" s="317"/>
      <c r="D35" s="320" t="s">
        <v>4478</v>
      </c>
      <c r="E35" s="321"/>
      <c r="F35" s="322" t="s">
        <v>563</v>
      </c>
      <c r="G35" s="315">
        <v>1</v>
      </c>
      <c r="H35" s="680"/>
      <c r="I35" s="316">
        <f t="shared" si="0"/>
        <v>0</v>
      </c>
      <c r="J35" s="323"/>
    </row>
    <row r="36" spans="1:10" s="275" customFormat="1">
      <c r="A36" s="310">
        <f t="shared" si="1"/>
        <v>25</v>
      </c>
      <c r="B36" s="311"/>
      <c r="C36" s="317"/>
      <c r="D36" s="320" t="s">
        <v>4479</v>
      </c>
      <c r="E36" s="321"/>
      <c r="F36" s="322" t="s">
        <v>563</v>
      </c>
      <c r="G36" s="315">
        <v>1</v>
      </c>
      <c r="H36" s="680"/>
      <c r="I36" s="316">
        <f t="shared" si="0"/>
        <v>0</v>
      </c>
      <c r="J36" s="323"/>
    </row>
    <row r="37" spans="1:10" s="275" customFormat="1" ht="20.100000000000001" customHeight="1">
      <c r="A37" s="310">
        <f t="shared" si="1"/>
        <v>26</v>
      </c>
      <c r="B37" s="311"/>
      <c r="C37" s="317"/>
      <c r="D37" s="318" t="s">
        <v>4480</v>
      </c>
      <c r="E37" s="321"/>
      <c r="F37" s="322" t="s">
        <v>425</v>
      </c>
      <c r="G37" s="681"/>
      <c r="H37" s="680"/>
      <c r="I37" s="316">
        <f t="shared" si="0"/>
        <v>0</v>
      </c>
      <c r="J37" s="323"/>
    </row>
    <row r="38" spans="1:10" s="275" customFormat="1" ht="20.100000000000001" customHeight="1">
      <c r="A38" s="310">
        <f t="shared" si="1"/>
        <v>27</v>
      </c>
      <c r="B38" s="311"/>
      <c r="C38" s="317"/>
      <c r="D38" s="320" t="s">
        <v>4481</v>
      </c>
      <c r="E38" s="714"/>
      <c r="F38" s="322" t="s">
        <v>496</v>
      </c>
      <c r="G38" s="324">
        <v>1</v>
      </c>
      <c r="H38" s="680"/>
      <c r="I38" s="316">
        <f t="shared" si="0"/>
        <v>0</v>
      </c>
      <c r="J38" s="323"/>
    </row>
    <row r="39" spans="1:10" s="275" customFormat="1" ht="21" customHeight="1">
      <c r="A39" s="325"/>
      <c r="B39" s="326"/>
      <c r="C39" s="327">
        <f>C11+1</f>
        <v>2</v>
      </c>
      <c r="D39" s="328" t="s">
        <v>4482</v>
      </c>
      <c r="E39" s="329"/>
      <c r="F39" s="744"/>
      <c r="G39" s="744"/>
      <c r="H39" s="745"/>
      <c r="I39" s="330">
        <f>SUM(I40:I60)</f>
        <v>0</v>
      </c>
    </row>
    <row r="40" spans="1:10" s="337" customFormat="1">
      <c r="A40" s="331">
        <f>A38+1</f>
        <v>28</v>
      </c>
      <c r="B40" s="332"/>
      <c r="C40" s="333"/>
      <c r="D40" s="318"/>
      <c r="E40" s="746"/>
      <c r="F40" s="334"/>
      <c r="G40" s="315"/>
      <c r="H40" s="335"/>
      <c r="I40" s="316"/>
      <c r="J40" s="336"/>
    </row>
    <row r="41" spans="1:10" s="337" customFormat="1" ht="44.25" customHeight="1">
      <c r="A41" s="331">
        <f>A40+1</f>
        <v>29</v>
      </c>
      <c r="B41" s="332"/>
      <c r="C41" s="333" t="s">
        <v>4483</v>
      </c>
      <c r="D41" s="318" t="s">
        <v>4484</v>
      </c>
      <c r="E41" s="714"/>
      <c r="F41" s="334" t="s">
        <v>563</v>
      </c>
      <c r="G41" s="315">
        <v>1</v>
      </c>
      <c r="H41" s="680"/>
      <c r="I41" s="316">
        <f t="shared" ref="I41:I60" si="2">G41*H41</f>
        <v>0</v>
      </c>
      <c r="J41" s="338"/>
    </row>
    <row r="42" spans="1:10" s="337" customFormat="1" ht="38.549999999999997" customHeight="1">
      <c r="A42" s="331">
        <f>A41+1</f>
        <v>30</v>
      </c>
      <c r="B42" s="332"/>
      <c r="C42" s="333"/>
      <c r="D42" s="318" t="s">
        <v>4485</v>
      </c>
      <c r="E42" s="714"/>
      <c r="F42" s="334" t="s">
        <v>563</v>
      </c>
      <c r="G42" s="315">
        <v>1</v>
      </c>
      <c r="H42" s="680"/>
      <c r="I42" s="316">
        <f t="shared" si="2"/>
        <v>0</v>
      </c>
      <c r="J42" s="338"/>
    </row>
    <row r="43" spans="1:10" s="337" customFormat="1" ht="40.5" customHeight="1">
      <c r="A43" s="331">
        <f>A41+1</f>
        <v>30</v>
      </c>
      <c r="B43" s="332"/>
      <c r="C43" s="333" t="s">
        <v>4486</v>
      </c>
      <c r="D43" s="318" t="s">
        <v>4487</v>
      </c>
      <c r="E43" s="714"/>
      <c r="F43" s="334" t="s">
        <v>563</v>
      </c>
      <c r="G43" s="315">
        <v>1</v>
      </c>
      <c r="H43" s="680"/>
      <c r="I43" s="316">
        <f>G43*H43</f>
        <v>0</v>
      </c>
      <c r="J43" s="338"/>
    </row>
    <row r="44" spans="1:10" s="337" customFormat="1" ht="38.549999999999997" customHeight="1">
      <c r="A44" s="331">
        <f>A43+1</f>
        <v>31</v>
      </c>
      <c r="B44" s="339"/>
      <c r="C44" s="333" t="s">
        <v>4488</v>
      </c>
      <c r="D44" s="318" t="s">
        <v>4489</v>
      </c>
      <c r="E44" s="714"/>
      <c r="F44" s="334" t="s">
        <v>563</v>
      </c>
      <c r="G44" s="315">
        <v>1</v>
      </c>
      <c r="H44" s="680"/>
      <c r="I44" s="316">
        <f t="shared" si="2"/>
        <v>0</v>
      </c>
      <c r="J44" s="338"/>
    </row>
    <row r="45" spans="1:10" s="337" customFormat="1" ht="39.6">
      <c r="A45" s="331">
        <f>A44+1</f>
        <v>32</v>
      </c>
      <c r="B45" s="339"/>
      <c r="C45" s="333" t="s">
        <v>4490</v>
      </c>
      <c r="D45" s="740" t="s">
        <v>4491</v>
      </c>
      <c r="E45" s="714"/>
      <c r="F45" s="334" t="s">
        <v>563</v>
      </c>
      <c r="G45" s="315">
        <v>1</v>
      </c>
      <c r="H45" s="680"/>
      <c r="I45" s="316">
        <f t="shared" si="2"/>
        <v>0</v>
      </c>
      <c r="J45" s="338"/>
    </row>
    <row r="46" spans="1:10" s="337" customFormat="1" ht="27.75" customHeight="1">
      <c r="A46" s="331">
        <f>A44+1</f>
        <v>32</v>
      </c>
      <c r="B46" s="339"/>
      <c r="C46" s="340" t="s">
        <v>4492</v>
      </c>
      <c r="D46" s="740" t="s">
        <v>4493</v>
      </c>
      <c r="E46" s="714"/>
      <c r="F46" s="334" t="s">
        <v>563</v>
      </c>
      <c r="G46" s="315">
        <v>1</v>
      </c>
      <c r="H46" s="680"/>
      <c r="I46" s="316">
        <f t="shared" si="2"/>
        <v>0</v>
      </c>
      <c r="J46" s="338"/>
    </row>
    <row r="47" spans="1:10" s="337" customFormat="1" ht="27.75" customHeight="1">
      <c r="A47" s="331">
        <f>A46+1</f>
        <v>33</v>
      </c>
      <c r="B47" s="332"/>
      <c r="C47" s="340" t="s">
        <v>4494</v>
      </c>
      <c r="D47" s="740" t="s">
        <v>4495</v>
      </c>
      <c r="E47" s="714"/>
      <c r="F47" s="334" t="s">
        <v>563</v>
      </c>
      <c r="G47" s="315">
        <v>1</v>
      </c>
      <c r="H47" s="680"/>
      <c r="I47" s="316">
        <f t="shared" si="2"/>
        <v>0</v>
      </c>
      <c r="J47" s="338"/>
    </row>
    <row r="48" spans="1:10" s="337" customFormat="1" ht="27.75" customHeight="1">
      <c r="A48" s="331">
        <f>A47+1</f>
        <v>34</v>
      </c>
      <c r="B48" s="332"/>
      <c r="C48" s="340" t="s">
        <v>4496</v>
      </c>
      <c r="D48" s="740" t="s">
        <v>4497</v>
      </c>
      <c r="E48" s="714"/>
      <c r="F48" s="334" t="s">
        <v>563</v>
      </c>
      <c r="G48" s="315">
        <v>1</v>
      </c>
      <c r="H48" s="680"/>
      <c r="I48" s="316">
        <f t="shared" si="2"/>
        <v>0</v>
      </c>
      <c r="J48" s="338"/>
    </row>
    <row r="49" spans="1:10" s="337" customFormat="1" ht="27.75" customHeight="1">
      <c r="A49" s="331">
        <f>A47+1</f>
        <v>34</v>
      </c>
      <c r="B49" s="332"/>
      <c r="C49" s="340" t="s">
        <v>4498</v>
      </c>
      <c r="D49" s="740" t="s">
        <v>4499</v>
      </c>
      <c r="E49" s="714"/>
      <c r="F49" s="334" t="s">
        <v>563</v>
      </c>
      <c r="G49" s="315">
        <v>1</v>
      </c>
      <c r="H49" s="680"/>
      <c r="I49" s="316">
        <f>G49*H49</f>
        <v>0</v>
      </c>
      <c r="J49" s="338"/>
    </row>
    <row r="50" spans="1:10" s="337" customFormat="1" ht="27.75" customHeight="1">
      <c r="A50" s="331">
        <f>A49+1</f>
        <v>35</v>
      </c>
      <c r="B50" s="332"/>
      <c r="C50" s="340" t="s">
        <v>4500</v>
      </c>
      <c r="D50" s="740" t="s">
        <v>4501</v>
      </c>
      <c r="E50" s="714"/>
      <c r="F50" s="334" t="s">
        <v>563</v>
      </c>
      <c r="G50" s="315">
        <v>1</v>
      </c>
      <c r="H50" s="680"/>
      <c r="I50" s="316">
        <f>G50*H50</f>
        <v>0</v>
      </c>
      <c r="J50" s="338"/>
    </row>
    <row r="51" spans="1:10" s="337" customFormat="1" ht="27.75" customHeight="1">
      <c r="A51" s="331">
        <f>A50+1</f>
        <v>36</v>
      </c>
      <c r="B51" s="332"/>
      <c r="C51" s="341" t="s">
        <v>4502</v>
      </c>
      <c r="D51" s="318" t="s">
        <v>4503</v>
      </c>
      <c r="E51" s="714"/>
      <c r="F51" s="334" t="s">
        <v>563</v>
      </c>
      <c r="G51" s="315">
        <v>1</v>
      </c>
      <c r="H51" s="680"/>
      <c r="I51" s="316">
        <f>G51*H51</f>
        <v>0</v>
      </c>
      <c r="J51" s="338"/>
    </row>
    <row r="52" spans="1:10" s="337" customFormat="1" ht="27.75" customHeight="1">
      <c r="A52" s="331">
        <f>A50+1</f>
        <v>36</v>
      </c>
      <c r="B52" s="332"/>
      <c r="C52" s="340" t="s">
        <v>4504</v>
      </c>
      <c r="D52" s="707" t="s">
        <v>4505</v>
      </c>
      <c r="E52" s="714"/>
      <c r="F52" s="334" t="s">
        <v>563</v>
      </c>
      <c r="G52" s="315">
        <v>1</v>
      </c>
      <c r="H52" s="680"/>
      <c r="I52" s="316">
        <f t="shared" si="2"/>
        <v>0</v>
      </c>
      <c r="J52" s="338"/>
    </row>
    <row r="53" spans="1:10" s="337" customFormat="1" ht="27.75" customHeight="1">
      <c r="A53" s="331">
        <f>A52+1</f>
        <v>37</v>
      </c>
      <c r="B53" s="332"/>
      <c r="C53" s="340"/>
      <c r="D53" s="707" t="s">
        <v>4506</v>
      </c>
      <c r="E53" s="714"/>
      <c r="F53" s="334" t="s">
        <v>563</v>
      </c>
      <c r="G53" s="315">
        <v>1</v>
      </c>
      <c r="H53" s="680"/>
      <c r="I53" s="316">
        <f t="shared" si="2"/>
        <v>0</v>
      </c>
      <c r="J53" s="338"/>
    </row>
    <row r="54" spans="1:10" s="337" customFormat="1" ht="38.549999999999997" customHeight="1">
      <c r="A54" s="331">
        <f>A53+1</f>
        <v>38</v>
      </c>
      <c r="B54" s="332"/>
      <c r="C54" s="340" t="s">
        <v>4507</v>
      </c>
      <c r="D54" s="741" t="s">
        <v>4508</v>
      </c>
      <c r="E54" s="714"/>
      <c r="F54" s="334" t="s">
        <v>563</v>
      </c>
      <c r="G54" s="315">
        <v>1</v>
      </c>
      <c r="H54" s="680"/>
      <c r="I54" s="316">
        <f t="shared" si="2"/>
        <v>0</v>
      </c>
      <c r="J54" s="338"/>
    </row>
    <row r="55" spans="1:10" s="337" customFormat="1" ht="42.45" customHeight="1">
      <c r="A55" s="331">
        <f>A53+1</f>
        <v>38</v>
      </c>
      <c r="B55" s="332"/>
      <c r="C55" s="340"/>
      <c r="D55" s="707" t="s">
        <v>4509</v>
      </c>
      <c r="E55" s="714"/>
      <c r="F55" s="334" t="s">
        <v>563</v>
      </c>
      <c r="G55" s="315">
        <v>1</v>
      </c>
      <c r="H55" s="680"/>
      <c r="I55" s="316">
        <f t="shared" si="2"/>
        <v>0</v>
      </c>
      <c r="J55" s="338"/>
    </row>
    <row r="56" spans="1:10" s="337" customFormat="1" ht="36" customHeight="1">
      <c r="A56" s="331">
        <f>A55+1</f>
        <v>39</v>
      </c>
      <c r="B56" s="339"/>
      <c r="C56" s="340"/>
      <c r="D56" s="707" t="s">
        <v>4510</v>
      </c>
      <c r="E56" s="714"/>
      <c r="F56" s="334" t="s">
        <v>563</v>
      </c>
      <c r="G56" s="315">
        <v>1</v>
      </c>
      <c r="H56" s="680"/>
      <c r="I56" s="316">
        <f t="shared" si="2"/>
        <v>0</v>
      </c>
      <c r="J56" s="338"/>
    </row>
    <row r="57" spans="1:10" s="337" customFormat="1" ht="26.4">
      <c r="A57" s="331">
        <f>A56+1</f>
        <v>40</v>
      </c>
      <c r="B57" s="332"/>
      <c r="C57" s="342"/>
      <c r="D57" s="742" t="s">
        <v>4511</v>
      </c>
      <c r="E57" s="714"/>
      <c r="F57" s="334" t="s">
        <v>563</v>
      </c>
      <c r="G57" s="315">
        <v>1</v>
      </c>
      <c r="H57" s="680"/>
      <c r="I57" s="316">
        <f t="shared" si="2"/>
        <v>0</v>
      </c>
      <c r="J57" s="338"/>
    </row>
    <row r="58" spans="1:10" s="337" customFormat="1" ht="26.4">
      <c r="A58" s="331">
        <f>A56+1</f>
        <v>40</v>
      </c>
      <c r="B58" s="339"/>
      <c r="C58" s="342"/>
      <c r="D58" s="743" t="s">
        <v>4512</v>
      </c>
      <c r="E58" s="714"/>
      <c r="F58" s="334" t="s">
        <v>563</v>
      </c>
      <c r="G58" s="315">
        <v>1</v>
      </c>
      <c r="H58" s="680"/>
      <c r="I58" s="316">
        <f t="shared" si="2"/>
        <v>0</v>
      </c>
      <c r="J58" s="338"/>
    </row>
    <row r="59" spans="1:10" s="337" customFormat="1">
      <c r="A59" s="331">
        <f>A58+1</f>
        <v>41</v>
      </c>
      <c r="B59" s="332"/>
      <c r="C59" s="343"/>
      <c r="D59" s="318" t="s">
        <v>4480</v>
      </c>
      <c r="E59" s="321"/>
      <c r="F59" s="322" t="s">
        <v>425</v>
      </c>
      <c r="G59" s="681"/>
      <c r="H59" s="680"/>
      <c r="I59" s="316">
        <f t="shared" si="2"/>
        <v>0</v>
      </c>
      <c r="J59" s="323"/>
    </row>
    <row r="60" spans="1:10" s="337" customFormat="1">
      <c r="A60" s="331">
        <f>A59+1</f>
        <v>42</v>
      </c>
      <c r="B60" s="339"/>
      <c r="C60" s="343"/>
      <c r="D60" s="318" t="s">
        <v>4481</v>
      </c>
      <c r="E60" s="714"/>
      <c r="F60" s="322" t="s">
        <v>496</v>
      </c>
      <c r="G60" s="324">
        <v>1</v>
      </c>
      <c r="H60" s="680"/>
      <c r="I60" s="316">
        <f t="shared" si="2"/>
        <v>0</v>
      </c>
      <c r="J60" s="323"/>
    </row>
    <row r="61" spans="1:10" s="337" customFormat="1">
      <c r="A61" s="344"/>
      <c r="B61" s="345"/>
      <c r="C61" s="346"/>
      <c r="D61" s="347"/>
      <c r="E61" s="726"/>
      <c r="F61" s="348"/>
      <c r="G61" s="349"/>
      <c r="H61" s="727"/>
      <c r="I61" s="350"/>
    </row>
    <row r="62" spans="1:10" s="337" customFormat="1">
      <c r="A62" s="344"/>
      <c r="B62" s="345"/>
      <c r="C62" s="351">
        <f>C39+1</f>
        <v>3</v>
      </c>
      <c r="D62" s="352" t="s">
        <v>4513</v>
      </c>
      <c r="E62" s="726"/>
      <c r="F62" s="348"/>
      <c r="G62" s="349"/>
      <c r="H62" s="727"/>
      <c r="I62" s="353">
        <f>SUM(I63:I87)</f>
        <v>0</v>
      </c>
    </row>
    <row r="63" spans="1:10" s="337" customFormat="1">
      <c r="A63" s="354">
        <f>A60+1</f>
        <v>43</v>
      </c>
      <c r="B63" s="355"/>
      <c r="C63" s="356"/>
      <c r="D63" s="735" t="s">
        <v>4514</v>
      </c>
      <c r="E63" s="736"/>
      <c r="F63" s="357" t="s">
        <v>563</v>
      </c>
      <c r="G63" s="358">
        <v>6</v>
      </c>
      <c r="H63" s="682"/>
      <c r="I63" s="359">
        <f>G63*H63</f>
        <v>0</v>
      </c>
      <c r="J63" s="360"/>
    </row>
    <row r="64" spans="1:10" s="337" customFormat="1">
      <c r="A64" s="354">
        <f>A63+1</f>
        <v>44</v>
      </c>
      <c r="B64" s="355"/>
      <c r="C64" s="356"/>
      <c r="D64" s="361" t="s">
        <v>4515</v>
      </c>
      <c r="E64" s="737"/>
      <c r="F64" s="357" t="s">
        <v>563</v>
      </c>
      <c r="G64" s="358">
        <v>5</v>
      </c>
      <c r="H64" s="682"/>
      <c r="I64" s="359">
        <f>G64*H64</f>
        <v>0</v>
      </c>
      <c r="J64" s="360"/>
    </row>
    <row r="65" spans="1:10" s="337" customFormat="1" ht="26.4">
      <c r="A65" s="354">
        <f t="shared" ref="A65:A87" si="3">A64+1</f>
        <v>45</v>
      </c>
      <c r="B65" s="339"/>
      <c r="C65" s="362"/>
      <c r="D65" s="363" t="s">
        <v>4516</v>
      </c>
      <c r="E65" s="714"/>
      <c r="F65" s="322" t="s">
        <v>563</v>
      </c>
      <c r="G65" s="324">
        <v>3</v>
      </c>
      <c r="H65" s="682"/>
      <c r="I65" s="364">
        <f>G65*H65</f>
        <v>0</v>
      </c>
      <c r="J65" s="323"/>
    </row>
    <row r="66" spans="1:10" s="337" customFormat="1" ht="26.4">
      <c r="A66" s="354">
        <f t="shared" si="3"/>
        <v>46</v>
      </c>
      <c r="B66" s="339"/>
      <c r="C66" s="365"/>
      <c r="D66" s="363" t="s">
        <v>4517</v>
      </c>
      <c r="E66" s="714"/>
      <c r="F66" s="322" t="s">
        <v>563</v>
      </c>
      <c r="G66" s="324">
        <v>6</v>
      </c>
      <c r="H66" s="682"/>
      <c r="I66" s="366">
        <f>G66*H66</f>
        <v>0</v>
      </c>
      <c r="J66" s="323"/>
    </row>
    <row r="67" spans="1:10" s="337" customFormat="1" ht="26.4">
      <c r="A67" s="354">
        <f t="shared" si="3"/>
        <v>47</v>
      </c>
      <c r="B67" s="339"/>
      <c r="C67" s="365"/>
      <c r="D67" s="363" t="s">
        <v>4518</v>
      </c>
      <c r="E67" s="714"/>
      <c r="F67" s="322" t="s">
        <v>563</v>
      </c>
      <c r="G67" s="324">
        <v>5</v>
      </c>
      <c r="H67" s="682"/>
      <c r="I67" s="366">
        <f t="shared" ref="I67:I85" si="4">G67*H67</f>
        <v>0</v>
      </c>
      <c r="J67" s="323"/>
    </row>
    <row r="68" spans="1:10" s="337" customFormat="1">
      <c r="A68" s="354">
        <f t="shared" si="3"/>
        <v>48</v>
      </c>
      <c r="B68" s="339"/>
      <c r="C68" s="365"/>
      <c r="D68" s="738" t="s">
        <v>4519</v>
      </c>
      <c r="E68" s="739"/>
      <c r="F68" s="322" t="s">
        <v>563</v>
      </c>
      <c r="G68" s="367">
        <v>2</v>
      </c>
      <c r="H68" s="265"/>
      <c r="I68" s="366">
        <f t="shared" si="4"/>
        <v>0</v>
      </c>
      <c r="J68" s="323"/>
    </row>
    <row r="69" spans="1:10" s="337" customFormat="1">
      <c r="A69" s="354">
        <f t="shared" si="3"/>
        <v>49</v>
      </c>
      <c r="B69" s="339"/>
      <c r="C69" s="365"/>
      <c r="D69" s="361" t="s">
        <v>4520</v>
      </c>
      <c r="E69" s="737"/>
      <c r="F69" s="357" t="s">
        <v>563</v>
      </c>
      <c r="G69" s="358">
        <v>1</v>
      </c>
      <c r="H69" s="682"/>
      <c r="I69" s="368">
        <f>G69*H69</f>
        <v>0</v>
      </c>
      <c r="J69" s="323"/>
    </row>
    <row r="70" spans="1:10" s="337" customFormat="1">
      <c r="A70" s="354">
        <f t="shared" si="3"/>
        <v>50</v>
      </c>
      <c r="B70" s="339"/>
      <c r="C70" s="365"/>
      <c r="D70" s="363" t="s">
        <v>4521</v>
      </c>
      <c r="E70" s="714"/>
      <c r="F70" s="322" t="s">
        <v>563</v>
      </c>
      <c r="G70" s="324">
        <v>1</v>
      </c>
      <c r="H70" s="682"/>
      <c r="I70" s="366">
        <f t="shared" si="4"/>
        <v>0</v>
      </c>
      <c r="J70" s="323"/>
    </row>
    <row r="71" spans="1:10" s="337" customFormat="1">
      <c r="A71" s="354">
        <f t="shared" si="3"/>
        <v>51</v>
      </c>
      <c r="B71" s="339"/>
      <c r="C71" s="365"/>
      <c r="D71" s="711" t="s">
        <v>4522</v>
      </c>
      <c r="E71" s="714"/>
      <c r="F71" s="322" t="s">
        <v>563</v>
      </c>
      <c r="G71" s="324">
        <v>1</v>
      </c>
      <c r="H71" s="682"/>
      <c r="I71" s="366">
        <f t="shared" si="4"/>
        <v>0</v>
      </c>
      <c r="J71" s="323"/>
    </row>
    <row r="72" spans="1:10" s="337" customFormat="1">
      <c r="A72" s="354">
        <f t="shared" si="3"/>
        <v>52</v>
      </c>
      <c r="B72" s="339"/>
      <c r="C72" s="365"/>
      <c r="D72" s="711" t="s">
        <v>4523</v>
      </c>
      <c r="E72" s="714"/>
      <c r="F72" s="322" t="s">
        <v>563</v>
      </c>
      <c r="G72" s="324">
        <v>1</v>
      </c>
      <c r="H72" s="682"/>
      <c r="I72" s="366">
        <f t="shared" si="4"/>
        <v>0</v>
      </c>
      <c r="J72" s="323"/>
    </row>
    <row r="73" spans="1:10" s="337" customFormat="1">
      <c r="A73" s="354">
        <f t="shared" si="3"/>
        <v>53</v>
      </c>
      <c r="B73" s="339"/>
      <c r="C73" s="365"/>
      <c r="D73" s="711" t="s">
        <v>4524</v>
      </c>
      <c r="E73" s="714"/>
      <c r="F73" s="322" t="s">
        <v>563</v>
      </c>
      <c r="G73" s="324">
        <v>3</v>
      </c>
      <c r="H73" s="682"/>
      <c r="I73" s="366">
        <f t="shared" si="4"/>
        <v>0</v>
      </c>
      <c r="J73" s="323"/>
    </row>
    <row r="74" spans="1:10" s="337" customFormat="1">
      <c r="A74" s="354">
        <f t="shared" si="3"/>
        <v>54</v>
      </c>
      <c r="B74" s="339"/>
      <c r="C74" s="365"/>
      <c r="D74" s="711" t="s">
        <v>4525</v>
      </c>
      <c r="E74" s="714"/>
      <c r="F74" s="322" t="s">
        <v>563</v>
      </c>
      <c r="G74" s="324">
        <v>2</v>
      </c>
      <c r="H74" s="682"/>
      <c r="I74" s="366">
        <f t="shared" si="4"/>
        <v>0</v>
      </c>
      <c r="J74" s="323"/>
    </row>
    <row r="75" spans="1:10" s="337" customFormat="1">
      <c r="A75" s="354">
        <f t="shared" si="3"/>
        <v>55</v>
      </c>
      <c r="B75" s="339"/>
      <c r="C75" s="365"/>
      <c r="D75" s="711" t="s">
        <v>4526</v>
      </c>
      <c r="E75" s="714"/>
      <c r="F75" s="322" t="s">
        <v>563</v>
      </c>
      <c r="G75" s="324">
        <v>2</v>
      </c>
      <c r="H75" s="682"/>
      <c r="I75" s="366">
        <f t="shared" si="4"/>
        <v>0</v>
      </c>
      <c r="J75" s="323"/>
    </row>
    <row r="76" spans="1:10" s="337" customFormat="1">
      <c r="A76" s="354">
        <f t="shared" si="3"/>
        <v>56</v>
      </c>
      <c r="B76" s="339"/>
      <c r="C76" s="365"/>
      <c r="D76" s="711" t="s">
        <v>4527</v>
      </c>
      <c r="E76" s="714"/>
      <c r="F76" s="322" t="s">
        <v>563</v>
      </c>
      <c r="G76" s="324">
        <v>1</v>
      </c>
      <c r="H76" s="682"/>
      <c r="I76" s="366">
        <f t="shared" si="4"/>
        <v>0</v>
      </c>
      <c r="J76" s="323"/>
    </row>
    <row r="77" spans="1:10" s="337" customFormat="1">
      <c r="A77" s="354">
        <f t="shared" si="3"/>
        <v>57</v>
      </c>
      <c r="B77" s="339"/>
      <c r="C77" s="365"/>
      <c r="D77" s="707" t="s">
        <v>4528</v>
      </c>
      <c r="E77" s="714"/>
      <c r="F77" s="322" t="s">
        <v>563</v>
      </c>
      <c r="G77" s="324">
        <v>1</v>
      </c>
      <c r="H77" s="682"/>
      <c r="I77" s="366">
        <f>G77*H77</f>
        <v>0</v>
      </c>
      <c r="J77" s="323"/>
    </row>
    <row r="78" spans="1:10" s="337" customFormat="1" ht="26.4">
      <c r="A78" s="354">
        <f t="shared" si="3"/>
        <v>58</v>
      </c>
      <c r="B78" s="339"/>
      <c r="C78" s="365"/>
      <c r="D78" s="707" t="s">
        <v>4529</v>
      </c>
      <c r="E78" s="714"/>
      <c r="F78" s="322" t="s">
        <v>563</v>
      </c>
      <c r="G78" s="324">
        <v>2</v>
      </c>
      <c r="H78" s="682"/>
      <c r="I78" s="366">
        <f t="shared" si="4"/>
        <v>0</v>
      </c>
      <c r="J78" s="323"/>
    </row>
    <row r="79" spans="1:10" s="337" customFormat="1" ht="26.4">
      <c r="A79" s="354">
        <f t="shared" si="3"/>
        <v>59</v>
      </c>
      <c r="B79" s="339"/>
      <c r="C79" s="365"/>
      <c r="D79" s="707" t="s">
        <v>4530</v>
      </c>
      <c r="E79" s="708"/>
      <c r="F79" s="334" t="s">
        <v>563</v>
      </c>
      <c r="G79" s="709">
        <v>1</v>
      </c>
      <c r="H79" s="266"/>
      <c r="I79" s="366">
        <f t="shared" si="4"/>
        <v>0</v>
      </c>
      <c r="J79" s="323"/>
    </row>
    <row r="80" spans="1:10" s="337" customFormat="1" ht="26.4">
      <c r="A80" s="354">
        <f t="shared" si="3"/>
        <v>60</v>
      </c>
      <c r="B80" s="339"/>
      <c r="C80" s="365"/>
      <c r="D80" s="707" t="s">
        <v>4531</v>
      </c>
      <c r="E80" s="714"/>
      <c r="F80" s="322" t="s">
        <v>563</v>
      </c>
      <c r="G80" s="324">
        <v>1</v>
      </c>
      <c r="H80" s="682"/>
      <c r="I80" s="366">
        <f t="shared" si="4"/>
        <v>0</v>
      </c>
      <c r="J80" s="323"/>
    </row>
    <row r="81" spans="1:10" s="337" customFormat="1">
      <c r="A81" s="354">
        <f t="shared" si="3"/>
        <v>61</v>
      </c>
      <c r="B81" s="339"/>
      <c r="C81" s="365"/>
      <c r="D81" s="707" t="s">
        <v>4532</v>
      </c>
      <c r="E81" s="714"/>
      <c r="F81" s="322" t="s">
        <v>563</v>
      </c>
      <c r="G81" s="324">
        <v>1</v>
      </c>
      <c r="H81" s="682"/>
      <c r="I81" s="366">
        <f t="shared" si="4"/>
        <v>0</v>
      </c>
      <c r="J81" s="323"/>
    </row>
    <row r="82" spans="1:10" s="337" customFormat="1">
      <c r="A82" s="354">
        <f t="shared" si="3"/>
        <v>62</v>
      </c>
      <c r="B82" s="339"/>
      <c r="C82" s="365"/>
      <c r="D82" s="707" t="s">
        <v>4533</v>
      </c>
      <c r="E82" s="714"/>
      <c r="F82" s="322" t="s">
        <v>563</v>
      </c>
      <c r="G82" s="324">
        <v>1</v>
      </c>
      <c r="H82" s="682"/>
      <c r="I82" s="366">
        <f t="shared" si="4"/>
        <v>0</v>
      </c>
      <c r="J82" s="323"/>
    </row>
    <row r="83" spans="1:10" s="337" customFormat="1">
      <c r="A83" s="354">
        <f t="shared" si="3"/>
        <v>63</v>
      </c>
      <c r="B83" s="339"/>
      <c r="C83" s="365"/>
      <c r="D83" s="707" t="s">
        <v>4534</v>
      </c>
      <c r="E83" s="714"/>
      <c r="F83" s="322" t="s">
        <v>563</v>
      </c>
      <c r="G83" s="324">
        <v>10</v>
      </c>
      <c r="H83" s="266"/>
      <c r="I83" s="366">
        <f t="shared" si="4"/>
        <v>0</v>
      </c>
      <c r="J83" s="323"/>
    </row>
    <row r="84" spans="1:10" s="337" customFormat="1">
      <c r="A84" s="354">
        <f t="shared" si="3"/>
        <v>64</v>
      </c>
      <c r="B84" s="339"/>
      <c r="C84" s="365"/>
      <c r="D84" s="707" t="s">
        <v>4535</v>
      </c>
      <c r="E84" s="714"/>
      <c r="F84" s="322" t="s">
        <v>563</v>
      </c>
      <c r="G84" s="324">
        <v>10</v>
      </c>
      <c r="H84" s="266"/>
      <c r="I84" s="366">
        <f t="shared" si="4"/>
        <v>0</v>
      </c>
      <c r="J84" s="323"/>
    </row>
    <row r="85" spans="1:10" s="337" customFormat="1">
      <c r="A85" s="354">
        <f t="shared" si="3"/>
        <v>65</v>
      </c>
      <c r="B85" s="339"/>
      <c r="C85" s="365"/>
      <c r="D85" s="707" t="s">
        <v>4536</v>
      </c>
      <c r="E85" s="714"/>
      <c r="F85" s="322" t="s">
        <v>563</v>
      </c>
      <c r="G85" s="324">
        <v>12</v>
      </c>
      <c r="H85" s="682"/>
      <c r="I85" s="366">
        <f t="shared" si="4"/>
        <v>0</v>
      </c>
      <c r="J85" s="323"/>
    </row>
    <row r="86" spans="1:10" s="337" customFormat="1">
      <c r="A86" s="354">
        <f t="shared" si="3"/>
        <v>66</v>
      </c>
      <c r="B86" s="339"/>
      <c r="C86" s="365"/>
      <c r="D86" s="318" t="s">
        <v>4480</v>
      </c>
      <c r="E86" s="321"/>
      <c r="F86" s="322" t="s">
        <v>425</v>
      </c>
      <c r="G86" s="681"/>
      <c r="H86" s="682"/>
      <c r="I86" s="369">
        <f>G86*H86</f>
        <v>0</v>
      </c>
      <c r="J86" s="323"/>
    </row>
    <row r="87" spans="1:10" s="337" customFormat="1">
      <c r="A87" s="354">
        <f t="shared" si="3"/>
        <v>67</v>
      </c>
      <c r="B87" s="339"/>
      <c r="C87" s="365"/>
      <c r="D87" s="318" t="s">
        <v>4537</v>
      </c>
      <c r="E87" s="714"/>
      <c r="F87" s="322" t="s">
        <v>496</v>
      </c>
      <c r="G87" s="324">
        <v>1</v>
      </c>
      <c r="H87" s="682"/>
      <c r="I87" s="369">
        <f>G87*H87</f>
        <v>0</v>
      </c>
      <c r="J87" s="323"/>
    </row>
    <row r="88" spans="1:10" s="275" customFormat="1" ht="21" customHeight="1">
      <c r="A88" s="721"/>
      <c r="B88" s="722"/>
      <c r="C88" s="370">
        <f>C62+1</f>
        <v>4</v>
      </c>
      <c r="D88" s="308" t="s">
        <v>4538</v>
      </c>
      <c r="E88" s="371"/>
      <c r="F88" s="723"/>
      <c r="G88" s="724"/>
      <c r="H88" s="725"/>
      <c r="I88" s="372">
        <f>SUM(I89:I102)</f>
        <v>0</v>
      </c>
    </row>
    <row r="89" spans="1:10" s="275" customFormat="1" ht="25.05" customHeight="1">
      <c r="A89" s="705">
        <f>A87+1</f>
        <v>68</v>
      </c>
      <c r="B89" s="710"/>
      <c r="C89" s="373"/>
      <c r="D89" s="734" t="s">
        <v>4539</v>
      </c>
      <c r="E89" s="374"/>
      <c r="F89" s="334" t="s">
        <v>223</v>
      </c>
      <c r="G89" s="715">
        <v>190</v>
      </c>
      <c r="H89" s="267"/>
      <c r="I89" s="369">
        <f>G89*H89</f>
        <v>0</v>
      </c>
      <c r="J89" s="375"/>
    </row>
    <row r="90" spans="1:10" s="275" customFormat="1" ht="25.05" customHeight="1">
      <c r="A90" s="705">
        <f>A89+1</f>
        <v>69</v>
      </c>
      <c r="B90" s="710"/>
      <c r="C90" s="373"/>
      <c r="D90" s="734" t="s">
        <v>4540</v>
      </c>
      <c r="E90" s="374"/>
      <c r="F90" s="334" t="s">
        <v>223</v>
      </c>
      <c r="G90" s="715">
        <v>138</v>
      </c>
      <c r="H90" s="267"/>
      <c r="I90" s="369">
        <f>G90*H90</f>
        <v>0</v>
      </c>
      <c r="J90" s="375"/>
    </row>
    <row r="91" spans="1:10" s="275" customFormat="1" ht="25.05" customHeight="1">
      <c r="A91" s="705">
        <f t="shared" ref="A91:A102" si="5">A90+1</f>
        <v>70</v>
      </c>
      <c r="B91" s="710"/>
      <c r="C91" s="373"/>
      <c r="D91" s="734" t="s">
        <v>4541</v>
      </c>
      <c r="E91" s="374"/>
      <c r="F91" s="334" t="s">
        <v>223</v>
      </c>
      <c r="G91" s="715">
        <v>159</v>
      </c>
      <c r="H91" s="267"/>
      <c r="I91" s="369">
        <f>G91*H91</f>
        <v>0</v>
      </c>
      <c r="J91" s="375"/>
    </row>
    <row r="92" spans="1:10" s="275" customFormat="1" ht="25.05" customHeight="1">
      <c r="A92" s="705">
        <f t="shared" si="5"/>
        <v>71</v>
      </c>
      <c r="B92" s="710"/>
      <c r="C92" s="373"/>
      <c r="D92" s="734" t="s">
        <v>4542</v>
      </c>
      <c r="E92" s="374"/>
      <c r="F92" s="334" t="s">
        <v>223</v>
      </c>
      <c r="G92" s="715">
        <v>78</v>
      </c>
      <c r="H92" s="267"/>
      <c r="I92" s="369">
        <f>G92*H92</f>
        <v>0</v>
      </c>
      <c r="J92" s="375"/>
    </row>
    <row r="93" spans="1:10" s="275" customFormat="1" ht="25.05" customHeight="1">
      <c r="A93" s="705">
        <f t="shared" si="5"/>
        <v>72</v>
      </c>
      <c r="B93" s="710"/>
      <c r="C93" s="373"/>
      <c r="D93" s="734" t="s">
        <v>4543</v>
      </c>
      <c r="E93" s="374"/>
      <c r="F93" s="334" t="s">
        <v>223</v>
      </c>
      <c r="G93" s="715">
        <v>12</v>
      </c>
      <c r="H93" s="267"/>
      <c r="I93" s="369">
        <f>G93*H93</f>
        <v>0</v>
      </c>
      <c r="J93" s="375"/>
    </row>
    <row r="94" spans="1:10" s="275" customFormat="1" ht="26.4">
      <c r="A94" s="705">
        <f t="shared" si="5"/>
        <v>73</v>
      </c>
      <c r="B94" s="332"/>
      <c r="C94" s="376"/>
      <c r="D94" s="318" t="s">
        <v>4544</v>
      </c>
      <c r="E94" s="321"/>
      <c r="F94" s="322" t="s">
        <v>223</v>
      </c>
      <c r="G94" s="324">
        <v>137</v>
      </c>
      <c r="H94" s="682"/>
      <c r="I94" s="369">
        <f t="shared" ref="I94:I102" si="6">G94*H94</f>
        <v>0</v>
      </c>
      <c r="J94" s="377"/>
    </row>
    <row r="95" spans="1:10" s="275" customFormat="1" ht="26.4">
      <c r="A95" s="705">
        <f t="shared" si="5"/>
        <v>74</v>
      </c>
      <c r="B95" s="332"/>
      <c r="C95" s="376"/>
      <c r="D95" s="318" t="s">
        <v>4545</v>
      </c>
      <c r="E95" s="321"/>
      <c r="F95" s="322" t="s">
        <v>223</v>
      </c>
      <c r="G95" s="324">
        <v>36</v>
      </c>
      <c r="H95" s="682"/>
      <c r="I95" s="369">
        <f>G95*H95</f>
        <v>0</v>
      </c>
      <c r="J95" s="377"/>
    </row>
    <row r="96" spans="1:10" s="275" customFormat="1" ht="26.4">
      <c r="A96" s="705">
        <f t="shared" si="5"/>
        <v>75</v>
      </c>
      <c r="B96" s="332"/>
      <c r="C96" s="376"/>
      <c r="D96" s="318" t="s">
        <v>4546</v>
      </c>
      <c r="E96" s="321"/>
      <c r="F96" s="322" t="s">
        <v>223</v>
      </c>
      <c r="G96" s="324">
        <v>45</v>
      </c>
      <c r="H96" s="682"/>
      <c r="I96" s="369">
        <f t="shared" si="6"/>
        <v>0</v>
      </c>
      <c r="J96" s="377"/>
    </row>
    <row r="97" spans="1:10" s="275" customFormat="1" ht="15" customHeight="1">
      <c r="A97" s="705">
        <f t="shared" si="5"/>
        <v>76</v>
      </c>
      <c r="B97" s="332"/>
      <c r="C97" s="376"/>
      <c r="D97" s="318" t="s">
        <v>4547</v>
      </c>
      <c r="E97" s="321"/>
      <c r="F97" s="322" t="s">
        <v>496</v>
      </c>
      <c r="G97" s="324">
        <v>1</v>
      </c>
      <c r="H97" s="682"/>
      <c r="I97" s="369">
        <f t="shared" si="6"/>
        <v>0</v>
      </c>
      <c r="J97" s="377"/>
    </row>
    <row r="98" spans="1:10" s="275" customFormat="1" ht="15" customHeight="1">
      <c r="A98" s="705">
        <f t="shared" si="5"/>
        <v>77</v>
      </c>
      <c r="B98" s="332"/>
      <c r="C98" s="376"/>
      <c r="D98" s="318" t="s">
        <v>4548</v>
      </c>
      <c r="E98" s="321"/>
      <c r="F98" s="322" t="s">
        <v>496</v>
      </c>
      <c r="G98" s="324">
        <v>1</v>
      </c>
      <c r="H98" s="682"/>
      <c r="I98" s="369">
        <f t="shared" si="6"/>
        <v>0</v>
      </c>
      <c r="J98" s="377"/>
    </row>
    <row r="99" spans="1:10" s="275" customFormat="1" ht="15" customHeight="1">
      <c r="A99" s="705">
        <f t="shared" si="5"/>
        <v>78</v>
      </c>
      <c r="B99" s="332"/>
      <c r="C99" s="376"/>
      <c r="D99" s="318" t="s">
        <v>4549</v>
      </c>
      <c r="E99" s="321"/>
      <c r="F99" s="322" t="s">
        <v>496</v>
      </c>
      <c r="G99" s="324">
        <v>1</v>
      </c>
      <c r="H99" s="682"/>
      <c r="I99" s="369">
        <f t="shared" si="6"/>
        <v>0</v>
      </c>
      <c r="J99" s="377"/>
    </row>
    <row r="100" spans="1:10" s="275" customFormat="1" ht="15" customHeight="1">
      <c r="A100" s="705">
        <f t="shared" si="5"/>
        <v>79</v>
      </c>
      <c r="B100" s="332"/>
      <c r="C100" s="376"/>
      <c r="D100" s="318" t="s">
        <v>4550</v>
      </c>
      <c r="E100" s="321"/>
      <c r="F100" s="322" t="s">
        <v>223</v>
      </c>
      <c r="G100" s="324">
        <f>SUM(G89:G96)</f>
        <v>795</v>
      </c>
      <c r="H100" s="682"/>
      <c r="I100" s="369">
        <f t="shared" si="6"/>
        <v>0</v>
      </c>
      <c r="J100" s="377"/>
    </row>
    <row r="101" spans="1:10" s="275" customFormat="1">
      <c r="A101" s="705">
        <f t="shared" si="5"/>
        <v>80</v>
      </c>
      <c r="B101" s="332"/>
      <c r="C101" s="376"/>
      <c r="D101" s="318" t="s">
        <v>4480</v>
      </c>
      <c r="E101" s="321"/>
      <c r="F101" s="322" t="s">
        <v>425</v>
      </c>
      <c r="G101" s="681"/>
      <c r="H101" s="682"/>
      <c r="I101" s="369">
        <f t="shared" si="6"/>
        <v>0</v>
      </c>
      <c r="J101" s="323"/>
    </row>
    <row r="102" spans="1:10" s="275" customFormat="1">
      <c r="A102" s="705">
        <f t="shared" si="5"/>
        <v>81</v>
      </c>
      <c r="B102" s="332"/>
      <c r="C102" s="365"/>
      <c r="D102" s="318" t="s">
        <v>4537</v>
      </c>
      <c r="E102" s="714"/>
      <c r="F102" s="322" t="s">
        <v>496</v>
      </c>
      <c r="G102" s="324">
        <v>1</v>
      </c>
      <c r="H102" s="682"/>
      <c r="I102" s="369">
        <f t="shared" si="6"/>
        <v>0</v>
      </c>
      <c r="J102" s="323"/>
    </row>
    <row r="103" spans="1:10" s="337" customFormat="1">
      <c r="A103" s="344"/>
      <c r="B103" s="345"/>
      <c r="C103" s="346"/>
      <c r="D103" s="347"/>
      <c r="E103" s="726"/>
      <c r="F103" s="348"/>
      <c r="G103" s="349"/>
      <c r="H103" s="727"/>
      <c r="I103" s="350"/>
    </row>
    <row r="104" spans="1:10" s="729" customFormat="1" ht="21" customHeight="1">
      <c r="A104" s="721"/>
      <c r="B104" s="722"/>
      <c r="C104" s="370">
        <f>C88+1</f>
        <v>5</v>
      </c>
      <c r="D104" s="308" t="s">
        <v>4551</v>
      </c>
      <c r="E104" s="371"/>
      <c r="F104" s="723"/>
      <c r="G104" s="724"/>
      <c r="H104" s="725"/>
      <c r="I104" s="372">
        <f>SUM(I105:I115)</f>
        <v>0</v>
      </c>
    </row>
    <row r="105" spans="1:10" s="729" customFormat="1" ht="27.75" customHeight="1">
      <c r="A105" s="705">
        <f>A102+1</f>
        <v>82</v>
      </c>
      <c r="B105" s="710"/>
      <c r="C105" s="373"/>
      <c r="D105" s="707" t="s">
        <v>4552</v>
      </c>
      <c r="E105" s="374"/>
      <c r="F105" s="334" t="s">
        <v>223</v>
      </c>
      <c r="G105" s="709">
        <f t="shared" ref="G105:G110" si="7">G89</f>
        <v>190</v>
      </c>
      <c r="H105" s="266"/>
      <c r="I105" s="335">
        <f>G105*H105</f>
        <v>0</v>
      </c>
      <c r="J105" s="728"/>
    </row>
    <row r="106" spans="1:10" s="729" customFormat="1" ht="30.75" customHeight="1">
      <c r="A106" s="705">
        <f>A105+1</f>
        <v>83</v>
      </c>
      <c r="B106" s="710"/>
      <c r="C106" s="373"/>
      <c r="D106" s="707" t="s">
        <v>4553</v>
      </c>
      <c r="E106" s="374"/>
      <c r="F106" s="334" t="s">
        <v>223</v>
      </c>
      <c r="G106" s="709">
        <f t="shared" si="7"/>
        <v>138</v>
      </c>
      <c r="H106" s="266"/>
      <c r="I106" s="335">
        <f>G106*H106</f>
        <v>0</v>
      </c>
      <c r="J106" s="728"/>
    </row>
    <row r="107" spans="1:10" s="729" customFormat="1" ht="27.75" customHeight="1">
      <c r="A107" s="705">
        <f t="shared" ref="A107:A115" si="8">A106+1</f>
        <v>84</v>
      </c>
      <c r="B107" s="710"/>
      <c r="C107" s="373"/>
      <c r="D107" s="707" t="s">
        <v>4554</v>
      </c>
      <c r="E107" s="374"/>
      <c r="F107" s="334" t="s">
        <v>223</v>
      </c>
      <c r="G107" s="709">
        <f t="shared" si="7"/>
        <v>159</v>
      </c>
      <c r="H107" s="266"/>
      <c r="I107" s="335">
        <f t="shared" ref="I107:I115" si="9">G107*H107</f>
        <v>0</v>
      </c>
      <c r="J107" s="728"/>
    </row>
    <row r="108" spans="1:10" s="729" customFormat="1" ht="33" customHeight="1">
      <c r="A108" s="705">
        <f t="shared" si="8"/>
        <v>85</v>
      </c>
      <c r="B108" s="710"/>
      <c r="C108" s="373"/>
      <c r="D108" s="707" t="s">
        <v>4555</v>
      </c>
      <c r="E108" s="374"/>
      <c r="F108" s="334" t="s">
        <v>223</v>
      </c>
      <c r="G108" s="709">
        <f t="shared" si="7"/>
        <v>78</v>
      </c>
      <c r="H108" s="266"/>
      <c r="I108" s="335">
        <f t="shared" si="9"/>
        <v>0</v>
      </c>
      <c r="J108" s="728"/>
    </row>
    <row r="109" spans="1:10" s="729" customFormat="1" ht="33" customHeight="1">
      <c r="A109" s="705">
        <f t="shared" si="8"/>
        <v>86</v>
      </c>
      <c r="B109" s="710"/>
      <c r="C109" s="373"/>
      <c r="D109" s="707" t="s">
        <v>4556</v>
      </c>
      <c r="E109" s="374"/>
      <c r="F109" s="334" t="s">
        <v>223</v>
      </c>
      <c r="G109" s="709">
        <f t="shared" si="7"/>
        <v>12</v>
      </c>
      <c r="H109" s="266"/>
      <c r="I109" s="335">
        <f>G109*H109</f>
        <v>0</v>
      </c>
      <c r="J109" s="728"/>
    </row>
    <row r="110" spans="1:10" s="275" customFormat="1" ht="39.6">
      <c r="A110" s="705">
        <f t="shared" si="8"/>
        <v>87</v>
      </c>
      <c r="B110" s="332"/>
      <c r="C110" s="376"/>
      <c r="D110" s="732" t="s">
        <v>4557</v>
      </c>
      <c r="E110" s="733"/>
      <c r="F110" s="322" t="s">
        <v>223</v>
      </c>
      <c r="G110" s="315">
        <f t="shared" si="7"/>
        <v>137</v>
      </c>
      <c r="H110" s="680"/>
      <c r="I110" s="335">
        <f t="shared" si="9"/>
        <v>0</v>
      </c>
      <c r="J110" s="378"/>
    </row>
    <row r="111" spans="1:10" s="275" customFormat="1" ht="39.6">
      <c r="A111" s="705">
        <f t="shared" si="8"/>
        <v>88</v>
      </c>
      <c r="B111" s="332"/>
      <c r="C111" s="376"/>
      <c r="D111" s="732" t="s">
        <v>4558</v>
      </c>
      <c r="E111" s="733"/>
      <c r="F111" s="322" t="s">
        <v>223</v>
      </c>
      <c r="G111" s="315">
        <v>36</v>
      </c>
      <c r="H111" s="680"/>
      <c r="I111" s="335">
        <f t="shared" si="9"/>
        <v>0</v>
      </c>
      <c r="J111" s="378"/>
    </row>
    <row r="112" spans="1:10" s="275" customFormat="1" ht="39.6">
      <c r="A112" s="705">
        <f t="shared" si="8"/>
        <v>89</v>
      </c>
      <c r="B112" s="332"/>
      <c r="C112" s="376"/>
      <c r="D112" s="732" t="s">
        <v>4559</v>
      </c>
      <c r="E112" s="733"/>
      <c r="F112" s="322" t="s">
        <v>223</v>
      </c>
      <c r="G112" s="315">
        <f>G96</f>
        <v>45</v>
      </c>
      <c r="H112" s="680"/>
      <c r="I112" s="335">
        <f t="shared" si="9"/>
        <v>0</v>
      </c>
      <c r="J112" s="378"/>
    </row>
    <row r="113" spans="1:10" s="275" customFormat="1" ht="13.5" customHeight="1">
      <c r="A113" s="705">
        <f t="shared" si="8"/>
        <v>90</v>
      </c>
      <c r="B113" s="332"/>
      <c r="C113" s="376"/>
      <c r="D113" s="732" t="s">
        <v>4560</v>
      </c>
      <c r="E113" s="733"/>
      <c r="F113" s="322" t="s">
        <v>496</v>
      </c>
      <c r="G113" s="315">
        <v>1</v>
      </c>
      <c r="H113" s="680"/>
      <c r="I113" s="335">
        <f t="shared" si="9"/>
        <v>0</v>
      </c>
      <c r="J113" s="338"/>
    </row>
    <row r="114" spans="1:10">
      <c r="A114" s="705">
        <f t="shared" si="8"/>
        <v>91</v>
      </c>
      <c r="B114" s="332"/>
      <c r="C114" s="376"/>
      <c r="D114" s="731" t="s">
        <v>4480</v>
      </c>
      <c r="E114" s="714"/>
      <c r="F114" s="322" t="s">
        <v>425</v>
      </c>
      <c r="G114" s="683"/>
      <c r="H114" s="680"/>
      <c r="I114" s="335">
        <f t="shared" si="9"/>
        <v>0</v>
      </c>
      <c r="J114" s="730"/>
    </row>
    <row r="115" spans="1:10">
      <c r="A115" s="705">
        <f t="shared" si="8"/>
        <v>92</v>
      </c>
      <c r="B115" s="332"/>
      <c r="C115" s="365"/>
      <c r="D115" s="318" t="s">
        <v>4561</v>
      </c>
      <c r="E115" s="714"/>
      <c r="F115" s="322" t="s">
        <v>496</v>
      </c>
      <c r="G115" s="315">
        <v>1</v>
      </c>
      <c r="H115" s="680"/>
      <c r="I115" s="335">
        <f t="shared" si="9"/>
        <v>0</v>
      </c>
      <c r="J115" s="730"/>
    </row>
    <row r="116" spans="1:10" s="337" customFormat="1">
      <c r="A116" s="344"/>
      <c r="B116" s="345"/>
      <c r="C116" s="346"/>
      <c r="D116" s="347"/>
      <c r="E116" s="726"/>
      <c r="F116" s="348"/>
      <c r="G116" s="349"/>
      <c r="H116" s="727"/>
      <c r="I116" s="350"/>
    </row>
    <row r="117" spans="1:10" s="275" customFormat="1" ht="21" customHeight="1">
      <c r="A117" s="721"/>
      <c r="B117" s="722"/>
      <c r="C117" s="370">
        <f>C104+1</f>
        <v>6</v>
      </c>
      <c r="D117" s="308" t="s">
        <v>4562</v>
      </c>
      <c r="E117" s="371"/>
      <c r="F117" s="723"/>
      <c r="G117" s="724"/>
      <c r="H117" s="725"/>
      <c r="I117" s="372">
        <f>SUM(I118:I132)</f>
        <v>0</v>
      </c>
    </row>
    <row r="118" spans="1:10" s="275" customFormat="1" ht="39" customHeight="1">
      <c r="A118" s="331">
        <f>A115+1</f>
        <v>93</v>
      </c>
      <c r="B118" s="332"/>
      <c r="C118" s="365"/>
      <c r="D118" s="318" t="s">
        <v>4563</v>
      </c>
      <c r="E118" s="714"/>
      <c r="F118" s="322" t="s">
        <v>563</v>
      </c>
      <c r="G118" s="324">
        <v>1</v>
      </c>
      <c r="H118" s="682"/>
      <c r="I118" s="366">
        <f t="shared" ref="I118:I123" si="10">G118*H118</f>
        <v>0</v>
      </c>
      <c r="J118" s="323"/>
    </row>
    <row r="119" spans="1:10" s="275" customFormat="1" ht="42.45" customHeight="1">
      <c r="A119" s="331">
        <f>A118+1</f>
        <v>94</v>
      </c>
      <c r="B119" s="332"/>
      <c r="C119" s="365"/>
      <c r="D119" s="318" t="s">
        <v>4564</v>
      </c>
      <c r="E119" s="714"/>
      <c r="F119" s="322" t="s">
        <v>563</v>
      </c>
      <c r="G119" s="324">
        <v>5</v>
      </c>
      <c r="H119" s="682"/>
      <c r="I119" s="366">
        <f t="shared" si="10"/>
        <v>0</v>
      </c>
      <c r="J119" s="323"/>
    </row>
    <row r="120" spans="1:10" s="337" customFormat="1" ht="39.450000000000003" customHeight="1">
      <c r="A120" s="331">
        <f t="shared" ref="A120:A132" si="11">A119+1</f>
        <v>95</v>
      </c>
      <c r="B120" s="332"/>
      <c r="C120" s="365"/>
      <c r="D120" s="318" t="s">
        <v>4565</v>
      </c>
      <c r="E120" s="714"/>
      <c r="F120" s="322" t="s">
        <v>563</v>
      </c>
      <c r="G120" s="324">
        <v>2</v>
      </c>
      <c r="H120" s="682"/>
      <c r="I120" s="366">
        <f t="shared" si="10"/>
        <v>0</v>
      </c>
      <c r="J120" s="323"/>
    </row>
    <row r="121" spans="1:10" s="337" customFormat="1" ht="39.450000000000003" customHeight="1">
      <c r="A121" s="331">
        <f t="shared" si="11"/>
        <v>96</v>
      </c>
      <c r="B121" s="332"/>
      <c r="C121" s="365"/>
      <c r="D121" s="318" t="s">
        <v>4566</v>
      </c>
      <c r="E121" s="714"/>
      <c r="F121" s="322" t="s">
        <v>563</v>
      </c>
      <c r="G121" s="324">
        <v>1</v>
      </c>
      <c r="H121" s="682"/>
      <c r="I121" s="366">
        <f>G121*H121</f>
        <v>0</v>
      </c>
      <c r="J121" s="323"/>
    </row>
    <row r="122" spans="1:10" s="337" customFormat="1" ht="39.450000000000003" customHeight="1">
      <c r="A122" s="331">
        <f t="shared" si="11"/>
        <v>97</v>
      </c>
      <c r="B122" s="332"/>
      <c r="C122" s="365"/>
      <c r="D122" s="318" t="s">
        <v>4567</v>
      </c>
      <c r="E122" s="714"/>
      <c r="F122" s="322" t="s">
        <v>563</v>
      </c>
      <c r="G122" s="324">
        <v>1</v>
      </c>
      <c r="H122" s="682"/>
      <c r="I122" s="366">
        <f t="shared" si="10"/>
        <v>0</v>
      </c>
      <c r="J122" s="323"/>
    </row>
    <row r="123" spans="1:10" s="337" customFormat="1" ht="39.450000000000003" customHeight="1">
      <c r="A123" s="331">
        <f t="shared" si="11"/>
        <v>98</v>
      </c>
      <c r="B123" s="332"/>
      <c r="C123" s="365"/>
      <c r="D123" s="318" t="s">
        <v>4568</v>
      </c>
      <c r="E123" s="714"/>
      <c r="F123" s="322" t="s">
        <v>563</v>
      </c>
      <c r="G123" s="324">
        <v>2</v>
      </c>
      <c r="H123" s="682"/>
      <c r="I123" s="366">
        <f t="shared" si="10"/>
        <v>0</v>
      </c>
      <c r="J123" s="323"/>
    </row>
    <row r="124" spans="1:10" s="337" customFormat="1" ht="39.450000000000003" customHeight="1">
      <c r="A124" s="331">
        <f t="shared" si="11"/>
        <v>99</v>
      </c>
      <c r="B124" s="332"/>
      <c r="C124" s="365"/>
      <c r="D124" s="318" t="s">
        <v>4569</v>
      </c>
      <c r="E124" s="714"/>
      <c r="F124" s="322" t="s">
        <v>563</v>
      </c>
      <c r="G124" s="324">
        <v>2</v>
      </c>
      <c r="H124" s="682"/>
      <c r="I124" s="366">
        <f>G124*H124</f>
        <v>0</v>
      </c>
      <c r="J124" s="323"/>
    </row>
    <row r="125" spans="1:10" s="337" customFormat="1" ht="39.450000000000003" customHeight="1">
      <c r="A125" s="331">
        <f t="shared" si="11"/>
        <v>100</v>
      </c>
      <c r="B125" s="332"/>
      <c r="C125" s="365"/>
      <c r="D125" s="318" t="s">
        <v>4570</v>
      </c>
      <c r="E125" s="714"/>
      <c r="F125" s="322" t="s">
        <v>563</v>
      </c>
      <c r="G125" s="324">
        <v>6</v>
      </c>
      <c r="H125" s="682"/>
      <c r="I125" s="366">
        <f t="shared" ref="I125:I132" si="12">G125*H125</f>
        <v>0</v>
      </c>
      <c r="J125" s="323"/>
    </row>
    <row r="126" spans="1:10" s="337" customFormat="1" ht="39.450000000000003" customHeight="1">
      <c r="A126" s="331">
        <f t="shared" si="11"/>
        <v>101</v>
      </c>
      <c r="B126" s="332"/>
      <c r="C126" s="365"/>
      <c r="D126" s="318" t="s">
        <v>4571</v>
      </c>
      <c r="E126" s="714"/>
      <c r="F126" s="322" t="s">
        <v>563</v>
      </c>
      <c r="G126" s="324">
        <v>1</v>
      </c>
      <c r="H126" s="682"/>
      <c r="I126" s="366">
        <f>G126*H126</f>
        <v>0</v>
      </c>
      <c r="J126" s="323"/>
    </row>
    <row r="127" spans="1:10" s="337" customFormat="1" ht="39.450000000000003" customHeight="1">
      <c r="A127" s="331">
        <f t="shared" si="11"/>
        <v>102</v>
      </c>
      <c r="B127" s="332"/>
      <c r="C127" s="365"/>
      <c r="D127" s="318" t="s">
        <v>4572</v>
      </c>
      <c r="E127" s="714"/>
      <c r="F127" s="322" t="s">
        <v>563</v>
      </c>
      <c r="G127" s="324">
        <v>8</v>
      </c>
      <c r="H127" s="682"/>
      <c r="I127" s="366">
        <f t="shared" si="12"/>
        <v>0</v>
      </c>
      <c r="J127" s="323"/>
    </row>
    <row r="128" spans="1:10" s="337" customFormat="1" ht="39.450000000000003" customHeight="1">
      <c r="A128" s="331">
        <f>A127+1</f>
        <v>103</v>
      </c>
      <c r="B128" s="332"/>
      <c r="C128" s="365"/>
      <c r="D128" s="318" t="s">
        <v>4573</v>
      </c>
      <c r="E128" s="714"/>
      <c r="F128" s="322" t="s">
        <v>563</v>
      </c>
      <c r="G128" s="324">
        <v>2</v>
      </c>
      <c r="H128" s="682"/>
      <c r="I128" s="366">
        <f t="shared" si="12"/>
        <v>0</v>
      </c>
      <c r="J128" s="323"/>
    </row>
    <row r="129" spans="1:10" s="337" customFormat="1" ht="39.450000000000003" customHeight="1">
      <c r="A129" s="331">
        <f t="shared" si="11"/>
        <v>104</v>
      </c>
      <c r="B129" s="332"/>
      <c r="C129" s="365"/>
      <c r="D129" s="318" t="s">
        <v>4574</v>
      </c>
      <c r="E129" s="714"/>
      <c r="F129" s="322" t="s">
        <v>563</v>
      </c>
      <c r="G129" s="324">
        <v>1</v>
      </c>
      <c r="H129" s="682"/>
      <c r="I129" s="366">
        <f t="shared" si="12"/>
        <v>0</v>
      </c>
      <c r="J129" s="323"/>
    </row>
    <row r="130" spans="1:10" s="337" customFormat="1" ht="39.450000000000003" customHeight="1">
      <c r="A130" s="331">
        <f t="shared" si="11"/>
        <v>105</v>
      </c>
      <c r="B130" s="332"/>
      <c r="C130" s="365"/>
      <c r="D130" s="318" t="s">
        <v>4575</v>
      </c>
      <c r="E130" s="714"/>
      <c r="F130" s="322" t="s">
        <v>563</v>
      </c>
      <c r="G130" s="324">
        <v>3</v>
      </c>
      <c r="H130" s="682"/>
      <c r="I130" s="366">
        <f>G130*H130</f>
        <v>0</v>
      </c>
      <c r="J130" s="323"/>
    </row>
    <row r="131" spans="1:10" s="337" customFormat="1">
      <c r="A131" s="331">
        <f t="shared" si="11"/>
        <v>106</v>
      </c>
      <c r="B131" s="332"/>
      <c r="C131" s="365"/>
      <c r="D131" s="318" t="s">
        <v>4480</v>
      </c>
      <c r="E131" s="714"/>
      <c r="F131" s="322" t="s">
        <v>425</v>
      </c>
      <c r="G131" s="681"/>
      <c r="H131" s="682"/>
      <c r="I131" s="366">
        <f t="shared" si="12"/>
        <v>0</v>
      </c>
      <c r="J131" s="323"/>
    </row>
    <row r="132" spans="1:10" s="337" customFormat="1">
      <c r="A132" s="331">
        <f t="shared" si="11"/>
        <v>107</v>
      </c>
      <c r="B132" s="332"/>
      <c r="C132" s="365"/>
      <c r="D132" s="318" t="s">
        <v>4576</v>
      </c>
      <c r="E132" s="714"/>
      <c r="F132" s="322" t="s">
        <v>496</v>
      </c>
      <c r="G132" s="324">
        <v>1</v>
      </c>
      <c r="H132" s="682"/>
      <c r="I132" s="366">
        <f t="shared" si="12"/>
        <v>0</v>
      </c>
      <c r="J132" s="323"/>
    </row>
    <row r="133" spans="1:10" s="337" customFormat="1">
      <c r="A133" s="344"/>
      <c r="B133" s="379"/>
      <c r="C133" s="346"/>
      <c r="D133" s="347"/>
      <c r="E133" s="726"/>
      <c r="F133" s="348"/>
      <c r="G133" s="349"/>
      <c r="H133" s="727"/>
      <c r="I133" s="350"/>
    </row>
    <row r="134" spans="1:10" s="337" customFormat="1">
      <c r="A134" s="721"/>
      <c r="B134" s="722"/>
      <c r="C134" s="370">
        <f>C117+1</f>
        <v>7</v>
      </c>
      <c r="D134" s="308" t="s">
        <v>4577</v>
      </c>
      <c r="E134" s="371"/>
      <c r="F134" s="723"/>
      <c r="G134" s="724"/>
      <c r="H134" s="725"/>
      <c r="I134" s="380">
        <f>SUM(I135:I141)</f>
        <v>0</v>
      </c>
      <c r="J134" s="275"/>
    </row>
    <row r="135" spans="1:10" s="337" customFormat="1" ht="34.5" customHeight="1">
      <c r="A135" s="705">
        <f>A132+1</f>
        <v>108</v>
      </c>
      <c r="B135" s="706"/>
      <c r="C135" s="373"/>
      <c r="D135" s="707" t="s">
        <v>4578</v>
      </c>
      <c r="E135" s="708"/>
      <c r="F135" s="334" t="s">
        <v>563</v>
      </c>
      <c r="G135" s="709">
        <f>SUM(G118:G130)</f>
        <v>35</v>
      </c>
      <c r="H135" s="266"/>
      <c r="I135" s="316">
        <f>G135*H135</f>
        <v>0</v>
      </c>
      <c r="J135" s="375"/>
    </row>
    <row r="136" spans="1:10" s="337" customFormat="1">
      <c r="A136" s="705">
        <f t="shared" ref="A136:A141" si="13">A135+1</f>
        <v>109</v>
      </c>
      <c r="B136" s="706"/>
      <c r="C136" s="373"/>
      <c r="D136" s="707" t="s">
        <v>4579</v>
      </c>
      <c r="E136" s="708"/>
      <c r="F136" s="334" t="s">
        <v>563</v>
      </c>
      <c r="G136" s="709">
        <f>G135</f>
        <v>35</v>
      </c>
      <c r="H136" s="266"/>
      <c r="I136" s="316">
        <f t="shared" ref="I136:I141" si="14">G136*H136</f>
        <v>0</v>
      </c>
      <c r="J136" s="381"/>
    </row>
    <row r="137" spans="1:10" s="337" customFormat="1" ht="26.4">
      <c r="A137" s="705">
        <f t="shared" si="13"/>
        <v>110</v>
      </c>
      <c r="B137" s="706"/>
      <c r="C137" s="373"/>
      <c r="D137" s="707" t="s">
        <v>4580</v>
      </c>
      <c r="E137" s="708"/>
      <c r="F137" s="334" t="s">
        <v>563</v>
      </c>
      <c r="G137" s="709">
        <f>G135*2</f>
        <v>70</v>
      </c>
      <c r="H137" s="266"/>
      <c r="I137" s="316">
        <f t="shared" si="14"/>
        <v>0</v>
      </c>
      <c r="J137" s="381"/>
    </row>
    <row r="138" spans="1:10" s="337" customFormat="1">
      <c r="A138" s="705">
        <f t="shared" si="13"/>
        <v>111</v>
      </c>
      <c r="B138" s="706"/>
      <c r="C138" s="373"/>
      <c r="D138" s="707" t="s">
        <v>4581</v>
      </c>
      <c r="E138" s="708"/>
      <c r="F138" s="334" t="s">
        <v>563</v>
      </c>
      <c r="G138" s="709">
        <f>G135</f>
        <v>35</v>
      </c>
      <c r="H138" s="266"/>
      <c r="I138" s="316">
        <f t="shared" si="14"/>
        <v>0</v>
      </c>
      <c r="J138" s="381"/>
    </row>
    <row r="139" spans="1:10" s="337" customFormat="1">
      <c r="A139" s="705">
        <f t="shared" si="13"/>
        <v>112</v>
      </c>
      <c r="B139" s="706"/>
      <c r="C139" s="373"/>
      <c r="D139" s="707" t="s">
        <v>4582</v>
      </c>
      <c r="E139" s="708"/>
      <c r="F139" s="334" t="s">
        <v>563</v>
      </c>
      <c r="G139" s="709">
        <f>G135</f>
        <v>35</v>
      </c>
      <c r="H139" s="266"/>
      <c r="I139" s="316">
        <f t="shared" si="14"/>
        <v>0</v>
      </c>
      <c r="J139" s="381"/>
    </row>
    <row r="140" spans="1:10" s="337" customFormat="1">
      <c r="A140" s="705">
        <f t="shared" si="13"/>
        <v>113</v>
      </c>
      <c r="B140" s="706"/>
      <c r="C140" s="373"/>
      <c r="D140" s="707" t="s">
        <v>4480</v>
      </c>
      <c r="E140" s="708"/>
      <c r="F140" s="322" t="s">
        <v>425</v>
      </c>
      <c r="G140" s="683"/>
      <c r="H140" s="266"/>
      <c r="I140" s="316">
        <f t="shared" si="14"/>
        <v>0</v>
      </c>
      <c r="J140" s="381"/>
    </row>
    <row r="141" spans="1:10" s="337" customFormat="1">
      <c r="A141" s="705">
        <f t="shared" si="13"/>
        <v>114</v>
      </c>
      <c r="B141" s="706"/>
      <c r="C141" s="365"/>
      <c r="D141" s="707" t="s">
        <v>4583</v>
      </c>
      <c r="E141" s="708"/>
      <c r="F141" s="334" t="s">
        <v>496</v>
      </c>
      <c r="G141" s="315">
        <v>1</v>
      </c>
      <c r="H141" s="680"/>
      <c r="I141" s="316">
        <f t="shared" si="14"/>
        <v>0</v>
      </c>
      <c r="J141" s="375"/>
    </row>
    <row r="142" spans="1:10" s="337" customFormat="1">
      <c r="A142" s="716"/>
      <c r="B142" s="717"/>
      <c r="C142" s="346"/>
      <c r="D142" s="718"/>
      <c r="E142" s="719"/>
      <c r="F142" s="382"/>
      <c r="G142" s="383"/>
      <c r="H142" s="720"/>
      <c r="I142" s="384"/>
      <c r="J142" s="385"/>
    </row>
    <row r="143" spans="1:10" s="337" customFormat="1">
      <c r="A143" s="721"/>
      <c r="B143" s="722"/>
      <c r="C143" s="370">
        <f>C134+1</f>
        <v>8</v>
      </c>
      <c r="D143" s="308" t="s">
        <v>4584</v>
      </c>
      <c r="E143" s="371"/>
      <c r="F143" s="723"/>
      <c r="G143" s="724"/>
      <c r="H143" s="725"/>
      <c r="I143" s="380">
        <f>SUM(I144:I155)</f>
        <v>0</v>
      </c>
      <c r="J143" s="275"/>
    </row>
    <row r="144" spans="1:10" s="337" customFormat="1">
      <c r="A144" s="705">
        <f>A141+1</f>
        <v>115</v>
      </c>
      <c r="B144" s="710"/>
      <c r="C144" s="373"/>
      <c r="D144" s="711" t="s">
        <v>4585</v>
      </c>
      <c r="E144" s="712"/>
      <c r="F144" s="712" t="s">
        <v>563</v>
      </c>
      <c r="G144" s="713">
        <v>6</v>
      </c>
      <c r="H144" s="268"/>
      <c r="I144" s="386">
        <f>G144*H144</f>
        <v>0</v>
      </c>
      <c r="J144" s="323"/>
    </row>
    <row r="145" spans="1:10" s="337" customFormat="1">
      <c r="A145" s="705">
        <f>A144+1</f>
        <v>116</v>
      </c>
      <c r="B145" s="710"/>
      <c r="C145" s="373"/>
      <c r="D145" s="363" t="s">
        <v>4586</v>
      </c>
      <c r="E145" s="714"/>
      <c r="F145" s="322" t="s">
        <v>563</v>
      </c>
      <c r="G145" s="324">
        <v>2</v>
      </c>
      <c r="H145" s="682"/>
      <c r="I145" s="366">
        <f>G145*H145</f>
        <v>0</v>
      </c>
      <c r="J145" s="323"/>
    </row>
    <row r="146" spans="1:10" s="337" customFormat="1">
      <c r="A146" s="705">
        <f t="shared" ref="A146:A155" si="15">A145+1</f>
        <v>117</v>
      </c>
      <c r="B146" s="710"/>
      <c r="C146" s="373"/>
      <c r="D146" s="363" t="s">
        <v>4587</v>
      </c>
      <c r="E146" s="714"/>
      <c r="F146" s="322" t="s">
        <v>563</v>
      </c>
      <c r="G146" s="324">
        <v>2</v>
      </c>
      <c r="H146" s="682"/>
      <c r="I146" s="366">
        <f>G146*H146</f>
        <v>0</v>
      </c>
      <c r="J146" s="323"/>
    </row>
    <row r="147" spans="1:10" s="337" customFormat="1">
      <c r="A147" s="705">
        <f t="shared" si="15"/>
        <v>118</v>
      </c>
      <c r="B147" s="710"/>
      <c r="C147" s="373"/>
      <c r="D147" s="387" t="s">
        <v>4588</v>
      </c>
      <c r="E147" s="374"/>
      <c r="F147" s="712" t="s">
        <v>563</v>
      </c>
      <c r="G147" s="715">
        <v>4</v>
      </c>
      <c r="H147" s="267"/>
      <c r="I147" s="366">
        <f>G147*H147</f>
        <v>0</v>
      </c>
      <c r="J147" s="375"/>
    </row>
    <row r="148" spans="1:10" s="337" customFormat="1" ht="39.6">
      <c r="A148" s="705">
        <f t="shared" si="15"/>
        <v>119</v>
      </c>
      <c r="B148" s="706"/>
      <c r="C148" s="373"/>
      <c r="D148" s="707" t="s">
        <v>4589</v>
      </c>
      <c r="E148" s="708"/>
      <c r="F148" s="334" t="s">
        <v>563</v>
      </c>
      <c r="G148" s="709">
        <v>2</v>
      </c>
      <c r="H148" s="266"/>
      <c r="I148" s="316">
        <f>G148*H148</f>
        <v>0</v>
      </c>
      <c r="J148" s="375"/>
    </row>
    <row r="149" spans="1:10" s="337" customFormat="1" ht="26.4">
      <c r="A149" s="705">
        <f t="shared" si="15"/>
        <v>120</v>
      </c>
      <c r="B149" s="706"/>
      <c r="C149" s="373"/>
      <c r="D149" s="707" t="s">
        <v>4590</v>
      </c>
      <c r="E149" s="708"/>
      <c r="F149" s="334" t="s">
        <v>563</v>
      </c>
      <c r="G149" s="709">
        <v>2</v>
      </c>
      <c r="H149" s="266"/>
      <c r="I149" s="316">
        <f t="shared" ref="I149:I155" si="16">G149*H149</f>
        <v>0</v>
      </c>
      <c r="J149" s="381"/>
    </row>
    <row r="150" spans="1:10" s="337" customFormat="1">
      <c r="A150" s="705">
        <f t="shared" si="15"/>
        <v>121</v>
      </c>
      <c r="B150" s="706"/>
      <c r="C150" s="373"/>
      <c r="D150" s="707" t="s">
        <v>4535</v>
      </c>
      <c r="E150" s="708"/>
      <c r="F150" s="334" t="s">
        <v>563</v>
      </c>
      <c r="G150" s="709">
        <v>4</v>
      </c>
      <c r="H150" s="266"/>
      <c r="I150" s="316">
        <f t="shared" si="16"/>
        <v>0</v>
      </c>
      <c r="J150" s="381"/>
    </row>
    <row r="151" spans="1:10" s="337" customFormat="1">
      <c r="A151" s="705">
        <f t="shared" si="15"/>
        <v>122</v>
      </c>
      <c r="B151" s="706"/>
      <c r="C151" s="373"/>
      <c r="D151" s="707" t="s">
        <v>4534</v>
      </c>
      <c r="E151" s="708"/>
      <c r="F151" s="334" t="s">
        <v>563</v>
      </c>
      <c r="G151" s="709">
        <v>4</v>
      </c>
      <c r="H151" s="266"/>
      <c r="I151" s="316">
        <f t="shared" si="16"/>
        <v>0</v>
      </c>
      <c r="J151" s="381"/>
    </row>
    <row r="152" spans="1:10" s="337" customFormat="1">
      <c r="A152" s="705">
        <f t="shared" si="15"/>
        <v>123</v>
      </c>
      <c r="B152" s="706"/>
      <c r="C152" s="373"/>
      <c r="D152" s="707" t="s">
        <v>4591</v>
      </c>
      <c r="E152" s="708"/>
      <c r="F152" s="334" t="s">
        <v>563</v>
      </c>
      <c r="G152" s="709">
        <v>4</v>
      </c>
      <c r="H152" s="266"/>
      <c r="I152" s="316">
        <f t="shared" si="16"/>
        <v>0</v>
      </c>
      <c r="J152" s="381"/>
    </row>
    <row r="153" spans="1:10" s="337" customFormat="1">
      <c r="A153" s="705">
        <f t="shared" si="15"/>
        <v>124</v>
      </c>
      <c r="B153" s="706"/>
      <c r="C153" s="373"/>
      <c r="D153" s="707" t="s">
        <v>4592</v>
      </c>
      <c r="E153" s="708"/>
      <c r="F153" s="334" t="s">
        <v>563</v>
      </c>
      <c r="G153" s="709">
        <v>4</v>
      </c>
      <c r="H153" s="266"/>
      <c r="I153" s="316">
        <f t="shared" si="16"/>
        <v>0</v>
      </c>
      <c r="J153" s="381"/>
    </row>
    <row r="154" spans="1:10" s="337" customFormat="1">
      <c r="A154" s="705">
        <f t="shared" si="15"/>
        <v>125</v>
      </c>
      <c r="B154" s="706"/>
      <c r="C154" s="373"/>
      <c r="D154" s="707" t="s">
        <v>4480</v>
      </c>
      <c r="E154" s="708"/>
      <c r="F154" s="322" t="s">
        <v>425</v>
      </c>
      <c r="G154" s="683"/>
      <c r="H154" s="266"/>
      <c r="I154" s="316">
        <f t="shared" si="16"/>
        <v>0</v>
      </c>
      <c r="J154" s="381"/>
    </row>
    <row r="155" spans="1:10" s="337" customFormat="1">
      <c r="A155" s="705">
        <f t="shared" si="15"/>
        <v>126</v>
      </c>
      <c r="B155" s="706"/>
      <c r="C155" s="365"/>
      <c r="D155" s="707" t="s">
        <v>4583</v>
      </c>
      <c r="E155" s="708"/>
      <c r="F155" s="334" t="s">
        <v>496</v>
      </c>
      <c r="G155" s="315">
        <v>1</v>
      </c>
      <c r="H155" s="680"/>
      <c r="I155" s="316">
        <f t="shared" si="16"/>
        <v>0</v>
      </c>
      <c r="J155" s="375"/>
    </row>
    <row r="156" spans="1:10" ht="21" customHeight="1">
      <c r="A156" s="699"/>
      <c r="B156" s="700"/>
      <c r="C156" s="701">
        <f>C143+1</f>
        <v>9</v>
      </c>
      <c r="D156" s="702" t="s">
        <v>4593</v>
      </c>
      <c r="E156" s="703"/>
      <c r="F156" s="388"/>
      <c r="G156" s="389"/>
      <c r="H156" s="704"/>
      <c r="I156" s="309">
        <f>SUM(I157:I165)</f>
        <v>0</v>
      </c>
    </row>
    <row r="157" spans="1:10" s="691" customFormat="1" ht="26.4">
      <c r="A157" s="331">
        <f>A155+1</f>
        <v>127</v>
      </c>
      <c r="B157" s="332"/>
      <c r="C157" s="376"/>
      <c r="D157" s="692" t="s">
        <v>4594</v>
      </c>
      <c r="E157" s="693"/>
      <c r="F157" s="694" t="s">
        <v>4595</v>
      </c>
      <c r="G157" s="695">
        <v>1</v>
      </c>
      <c r="H157" s="682"/>
      <c r="I157" s="366">
        <f>G157*H157</f>
        <v>0</v>
      </c>
      <c r="J157" s="690"/>
    </row>
    <row r="158" spans="1:10" s="691" customFormat="1" ht="26.4">
      <c r="A158" s="331">
        <f>A157+1</f>
        <v>128</v>
      </c>
      <c r="B158" s="332"/>
      <c r="C158" s="376"/>
      <c r="D158" s="692" t="s">
        <v>4596</v>
      </c>
      <c r="E158" s="693"/>
      <c r="F158" s="694" t="s">
        <v>4595</v>
      </c>
      <c r="G158" s="695">
        <v>1</v>
      </c>
      <c r="H158" s="682"/>
      <c r="I158" s="366">
        <f t="shared" ref="I158:I165" si="17">G158*H158</f>
        <v>0</v>
      </c>
      <c r="J158" s="690"/>
    </row>
    <row r="159" spans="1:10" s="691" customFormat="1" ht="26.4">
      <c r="A159" s="331">
        <f t="shared" ref="A159:A165" si="18">A158+1</f>
        <v>129</v>
      </c>
      <c r="B159" s="332"/>
      <c r="C159" s="376"/>
      <c r="D159" s="692" t="s">
        <v>4597</v>
      </c>
      <c r="E159" s="693"/>
      <c r="F159" s="694" t="s">
        <v>4595</v>
      </c>
      <c r="G159" s="695">
        <v>1</v>
      </c>
      <c r="H159" s="682"/>
      <c r="I159" s="366">
        <f t="shared" si="17"/>
        <v>0</v>
      </c>
      <c r="J159" s="690"/>
    </row>
    <row r="160" spans="1:10" s="691" customFormat="1" ht="26.4">
      <c r="A160" s="331">
        <f t="shared" si="18"/>
        <v>130</v>
      </c>
      <c r="B160" s="332"/>
      <c r="C160" s="376"/>
      <c r="D160" s="692" t="s">
        <v>4598</v>
      </c>
      <c r="E160" s="693"/>
      <c r="F160" s="694" t="s">
        <v>418</v>
      </c>
      <c r="G160" s="695">
        <v>72</v>
      </c>
      <c r="H160" s="682"/>
      <c r="I160" s="366">
        <f t="shared" si="17"/>
        <v>0</v>
      </c>
      <c r="J160" s="690"/>
    </row>
    <row r="161" spans="1:10" s="691" customFormat="1" ht="26.4">
      <c r="A161" s="331">
        <f t="shared" si="18"/>
        <v>131</v>
      </c>
      <c r="B161" s="332"/>
      <c r="C161" s="376"/>
      <c r="D161" s="692" t="s">
        <v>4599</v>
      </c>
      <c r="E161" s="693"/>
      <c r="F161" s="694" t="s">
        <v>4595</v>
      </c>
      <c r="G161" s="695">
        <v>1</v>
      </c>
      <c r="H161" s="682"/>
      <c r="I161" s="366">
        <f t="shared" si="17"/>
        <v>0</v>
      </c>
      <c r="J161" s="690"/>
    </row>
    <row r="162" spans="1:10" s="691" customFormat="1" ht="26.4">
      <c r="A162" s="331">
        <f t="shared" si="18"/>
        <v>132</v>
      </c>
      <c r="B162" s="332"/>
      <c r="C162" s="376"/>
      <c r="D162" s="692" t="s">
        <v>4600</v>
      </c>
      <c r="E162" s="693"/>
      <c r="F162" s="694" t="s">
        <v>4595</v>
      </c>
      <c r="G162" s="695">
        <v>1</v>
      </c>
      <c r="H162" s="682"/>
      <c r="I162" s="366">
        <f t="shared" si="17"/>
        <v>0</v>
      </c>
      <c r="J162" s="690"/>
    </row>
    <row r="163" spans="1:10" s="691" customFormat="1">
      <c r="A163" s="331">
        <f>A162+1</f>
        <v>133</v>
      </c>
      <c r="B163" s="332"/>
      <c r="C163" s="376"/>
      <c r="D163" s="692" t="s">
        <v>4601</v>
      </c>
      <c r="E163" s="693"/>
      <c r="F163" s="694" t="s">
        <v>563</v>
      </c>
      <c r="G163" s="695">
        <v>30</v>
      </c>
      <c r="H163" s="682"/>
      <c r="I163" s="366">
        <f t="shared" si="17"/>
        <v>0</v>
      </c>
      <c r="J163" s="690"/>
    </row>
    <row r="164" spans="1:10" s="691" customFormat="1" ht="26.4">
      <c r="A164" s="331">
        <f t="shared" si="18"/>
        <v>134</v>
      </c>
      <c r="B164" s="332"/>
      <c r="C164" s="376"/>
      <c r="D164" s="692" t="s">
        <v>4602</v>
      </c>
      <c r="E164" s="693"/>
      <c r="F164" s="694" t="s">
        <v>4595</v>
      </c>
      <c r="G164" s="695">
        <v>1</v>
      </c>
      <c r="H164" s="682"/>
      <c r="I164" s="366">
        <f t="shared" si="17"/>
        <v>0</v>
      </c>
      <c r="J164" s="690"/>
    </row>
    <row r="165" spans="1:10" s="691" customFormat="1">
      <c r="A165" s="331">
        <f t="shared" si="18"/>
        <v>135</v>
      </c>
      <c r="B165" s="332"/>
      <c r="C165" s="696"/>
      <c r="D165" s="690" t="s">
        <v>4603</v>
      </c>
      <c r="E165" s="697"/>
      <c r="F165" s="697" t="s">
        <v>4595</v>
      </c>
      <c r="G165" s="698">
        <v>1</v>
      </c>
      <c r="H165" s="269"/>
      <c r="I165" s="366">
        <f t="shared" si="17"/>
        <v>0</v>
      </c>
      <c r="J165" s="690"/>
    </row>
    <row r="167" spans="1:10">
      <c r="I167" s="689">
        <f>I156+I143+I134+I117+I104+I88+I62+I39+I11</f>
        <v>0</v>
      </c>
    </row>
  </sheetData>
  <sheetProtection algorithmName="SHA-512" hashValue="L5cVCgmWfE0d1DI1t4xbtYfaeyQqOkCj4MOobK6RLKQB7QjUfV6poc900+TRjbfnFrgQQwA2Ci9g6VGW6E2UfA==" saltValue="JBzYDikyr1FM3DIWwqHeyQ==" spinCount="100000" sheet="1" objects="1" scenarios="1" selectLockedCells="1"/>
  <pageMargins left="0.7" right="0.7" top="0.78740157499999996" bottom="0.78740157499999996" header="0.3" footer="0.3"/>
  <pageSetup paperSize="9" scale="8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137"/>
  <sheetViews>
    <sheetView showGridLines="0" topLeftCell="A115" workbookViewId="0">
      <selection activeCell="I129" sqref="I129"/>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110</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644</v>
      </c>
      <c r="F9" s="864"/>
      <c r="G9" s="864"/>
      <c r="H9" s="864"/>
      <c r="L9" s="20"/>
    </row>
    <row r="10" spans="2:46" s="1" customFormat="1" ht="12" customHeight="1">
      <c r="B10" s="20"/>
      <c r="D10" s="16" t="s">
        <v>439</v>
      </c>
      <c r="L10" s="20"/>
    </row>
    <row r="11" spans="2:46" s="1" customFormat="1" ht="16.5" customHeight="1">
      <c r="B11" s="20"/>
      <c r="E11" s="863" t="s">
        <v>2806</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ROUND(J126,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ROUND((SUM(BE126:BE136)),  2)</f>
        <v>0</v>
      </c>
      <c r="I35" s="44">
        <v>0.21</v>
      </c>
      <c r="J35" s="40">
        <f>ROUND(((SUM(BE126:BE136))*I35),  2)</f>
        <v>0</v>
      </c>
      <c r="L35" s="20"/>
    </row>
    <row r="36" spans="2:12" s="1" customFormat="1" ht="14.4" customHeight="1">
      <c r="B36" s="20"/>
      <c r="E36" s="16" t="s">
        <v>39</v>
      </c>
      <c r="F36" s="40">
        <f>ROUND((SUM(BF126:BF136)),  2)</f>
        <v>0</v>
      </c>
      <c r="I36" s="44">
        <v>0.12</v>
      </c>
      <c r="J36" s="40">
        <f>ROUND(((SUM(BF126:BF136))*I36),  2)</f>
        <v>0</v>
      </c>
      <c r="L36" s="20"/>
    </row>
    <row r="37" spans="2:12" s="1" customFormat="1" ht="14.4" hidden="1" customHeight="1">
      <c r="B37" s="20"/>
      <c r="E37" s="16" t="s">
        <v>40</v>
      </c>
      <c r="F37" s="40">
        <f>ROUND((SUM(BG126:BG136)),  2)</f>
        <v>0</v>
      </c>
      <c r="I37" s="44">
        <v>0.21</v>
      </c>
      <c r="J37" s="40">
        <f>0</f>
        <v>0</v>
      </c>
      <c r="L37" s="20"/>
    </row>
    <row r="38" spans="2:12" s="1" customFormat="1" ht="14.4" hidden="1" customHeight="1">
      <c r="B38" s="20"/>
      <c r="E38" s="16" t="s">
        <v>41</v>
      </c>
      <c r="F38" s="40">
        <f>ROUND((SUM(BH126:BH136)),  2)</f>
        <v>0</v>
      </c>
      <c r="I38" s="44">
        <v>0.12</v>
      </c>
      <c r="J38" s="40">
        <f>0</f>
        <v>0</v>
      </c>
      <c r="L38" s="20"/>
    </row>
    <row r="39" spans="2:12" s="1" customFormat="1" ht="14.4" hidden="1" customHeight="1">
      <c r="B39" s="20"/>
      <c r="E39" s="16" t="s">
        <v>42</v>
      </c>
      <c r="F39" s="40">
        <f>ROUND((SUM(BI126:BI136)),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644</v>
      </c>
      <c r="F87" s="864"/>
      <c r="G87" s="864"/>
      <c r="H87" s="864"/>
      <c r="L87" s="20"/>
    </row>
    <row r="88" spans="2:12" s="1" customFormat="1" ht="12" customHeight="1">
      <c r="B88" s="20"/>
      <c r="C88" s="16" t="s">
        <v>439</v>
      </c>
      <c r="L88" s="20"/>
    </row>
    <row r="89" spans="2:12" s="1" customFormat="1" ht="16.5" customHeight="1">
      <c r="B89" s="20"/>
      <c r="E89" s="863" t="str">
        <f>E11</f>
        <v>SO-03.7 - Elektroinstalace</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J126</f>
        <v>0</v>
      </c>
      <c r="L98" s="20"/>
      <c r="AU98" s="10" t="s">
        <v>155</v>
      </c>
    </row>
    <row r="99" spans="2:47" s="3" customFormat="1" ht="25.05" customHeight="1">
      <c r="B99" s="56"/>
      <c r="D99" s="57" t="s">
        <v>162</v>
      </c>
      <c r="E99" s="58"/>
      <c r="F99" s="58"/>
      <c r="G99" s="58"/>
      <c r="H99" s="58"/>
      <c r="I99" s="58"/>
      <c r="J99" s="59">
        <f>J127</f>
        <v>0</v>
      </c>
      <c r="L99" s="56"/>
    </row>
    <row r="100" spans="2:47" s="4" customFormat="1" ht="19.95" customHeight="1">
      <c r="B100" s="60"/>
      <c r="D100" s="61" t="s">
        <v>638</v>
      </c>
      <c r="E100" s="62"/>
      <c r="F100" s="62"/>
      <c r="G100" s="62"/>
      <c r="H100" s="62"/>
      <c r="I100" s="62"/>
      <c r="J100" s="63">
        <f>J128</f>
        <v>0</v>
      </c>
      <c r="L100" s="60"/>
    </row>
    <row r="101" spans="2:47" s="3" customFormat="1" ht="25.05" customHeight="1">
      <c r="B101" s="56"/>
      <c r="D101" s="57" t="s">
        <v>164</v>
      </c>
      <c r="E101" s="58"/>
      <c r="F101" s="58"/>
      <c r="G101" s="58"/>
      <c r="H101" s="58"/>
      <c r="I101" s="58"/>
      <c r="J101" s="59">
        <f>J130</f>
        <v>0</v>
      </c>
      <c r="L101" s="56"/>
    </row>
    <row r="102" spans="2:47" s="4" customFormat="1" ht="19.95" customHeight="1">
      <c r="B102" s="60"/>
      <c r="D102" s="61" t="s">
        <v>166</v>
      </c>
      <c r="E102" s="62"/>
      <c r="F102" s="62"/>
      <c r="G102" s="62"/>
      <c r="H102" s="62"/>
      <c r="I102" s="62"/>
      <c r="J102" s="63">
        <f>J131</f>
        <v>0</v>
      </c>
      <c r="L102" s="60"/>
    </row>
    <row r="103" spans="2:47" s="4" customFormat="1" ht="19.95" customHeight="1">
      <c r="B103" s="60"/>
      <c r="D103" s="61" t="s">
        <v>167</v>
      </c>
      <c r="E103" s="62"/>
      <c r="F103" s="62"/>
      <c r="G103" s="62"/>
      <c r="H103" s="62"/>
      <c r="I103" s="62"/>
      <c r="J103" s="63">
        <f>J133</f>
        <v>0</v>
      </c>
      <c r="L103" s="60"/>
    </row>
    <row r="104" spans="2:47" s="4" customFormat="1" ht="19.95" customHeight="1">
      <c r="B104" s="60"/>
      <c r="D104" s="61" t="s">
        <v>168</v>
      </c>
      <c r="E104" s="62"/>
      <c r="F104" s="62"/>
      <c r="G104" s="62"/>
      <c r="H104" s="62"/>
      <c r="I104" s="62"/>
      <c r="J104" s="63">
        <f>J135</f>
        <v>0</v>
      </c>
      <c r="L104" s="60"/>
    </row>
    <row r="105" spans="2:47" s="1" customFormat="1" ht="21.75" customHeight="1">
      <c r="B105" s="20"/>
      <c r="L105" s="20"/>
    </row>
    <row r="106" spans="2:47" s="1" customFormat="1" ht="7.05" customHeight="1">
      <c r="B106" s="26"/>
      <c r="C106" s="27"/>
      <c r="D106" s="27"/>
      <c r="E106" s="27"/>
      <c r="F106" s="27"/>
      <c r="G106" s="27"/>
      <c r="H106" s="27"/>
      <c r="I106" s="27"/>
      <c r="J106" s="27"/>
      <c r="K106" s="27"/>
      <c r="L106" s="20"/>
    </row>
    <row r="110" spans="2:47" s="1" customFormat="1" ht="7.05" customHeight="1">
      <c r="B110" s="28"/>
      <c r="C110" s="29"/>
      <c r="D110" s="29"/>
      <c r="E110" s="29"/>
      <c r="F110" s="29"/>
      <c r="G110" s="29"/>
      <c r="H110" s="29"/>
      <c r="I110" s="29"/>
      <c r="J110" s="29"/>
      <c r="K110" s="29"/>
      <c r="L110" s="20"/>
    </row>
    <row r="111" spans="2:47" s="1" customFormat="1" ht="25.05" customHeight="1">
      <c r="B111" s="20"/>
      <c r="C111" s="14" t="s">
        <v>169</v>
      </c>
      <c r="L111" s="20"/>
    </row>
    <row r="112" spans="2:47" s="1" customFormat="1" ht="7.05" customHeight="1">
      <c r="B112" s="20"/>
      <c r="L112" s="20"/>
    </row>
    <row r="113" spans="2:63" s="1" customFormat="1" ht="12" customHeight="1">
      <c r="B113" s="20"/>
      <c r="C113" s="16" t="s">
        <v>14</v>
      </c>
      <c r="L113" s="20"/>
    </row>
    <row r="114" spans="2:63" s="1" customFormat="1" ht="16.5" customHeight="1">
      <c r="B114" s="20"/>
      <c r="E114" s="865" t="str">
        <f>E7</f>
        <v xml:space="preserve">Rekonstrukce a modernizace fotbalového hřiště SK Union Břevnov </v>
      </c>
      <c r="F114" s="866"/>
      <c r="G114" s="866"/>
      <c r="H114" s="866"/>
      <c r="L114" s="20"/>
    </row>
    <row r="115" spans="2:63" ht="12" customHeight="1">
      <c r="B115" s="13"/>
      <c r="C115" s="16" t="s">
        <v>149</v>
      </c>
      <c r="L115" s="13"/>
    </row>
    <row r="116" spans="2:63" s="1" customFormat="1" ht="16.5" customHeight="1">
      <c r="B116" s="20"/>
      <c r="E116" s="865" t="s">
        <v>644</v>
      </c>
      <c r="F116" s="864"/>
      <c r="G116" s="864"/>
      <c r="H116" s="864"/>
      <c r="L116" s="20"/>
    </row>
    <row r="117" spans="2:63" s="1" customFormat="1" ht="12" customHeight="1">
      <c r="B117" s="20"/>
      <c r="C117" s="16" t="s">
        <v>439</v>
      </c>
      <c r="L117" s="20"/>
    </row>
    <row r="118" spans="2:63" s="1" customFormat="1" ht="16.5" customHeight="1">
      <c r="B118" s="20"/>
      <c r="E118" s="863" t="str">
        <f>E11</f>
        <v>SO-03.7 - Elektroinstalace</v>
      </c>
      <c r="F118" s="864"/>
      <c r="G118" s="864"/>
      <c r="H118" s="864"/>
      <c r="L118" s="20"/>
    </row>
    <row r="119" spans="2:63" s="1" customFormat="1" ht="7.05" customHeight="1">
      <c r="B119" s="20"/>
      <c r="L119" s="20"/>
    </row>
    <row r="120" spans="2:63" s="1" customFormat="1" ht="12" customHeight="1">
      <c r="B120" s="20"/>
      <c r="C120" s="16" t="s">
        <v>17</v>
      </c>
      <c r="F120" s="15" t="str">
        <f>F14</f>
        <v>Praha 6</v>
      </c>
      <c r="I120" s="16" t="s">
        <v>19</v>
      </c>
      <c r="J120" s="30">
        <f>IF(J14="","",J14)</f>
        <v>46065</v>
      </c>
      <c r="L120" s="20"/>
    </row>
    <row r="121" spans="2:63" s="1" customFormat="1" ht="7.05" customHeight="1">
      <c r="B121" s="20"/>
      <c r="L121" s="20"/>
    </row>
    <row r="122" spans="2:63" s="1" customFormat="1" ht="25.65" customHeight="1">
      <c r="B122" s="20"/>
      <c r="C122" s="16" t="s">
        <v>20</v>
      </c>
      <c r="F122" s="15" t="str">
        <f>E17</f>
        <v>Městská část Praha 6</v>
      </c>
      <c r="I122" s="16" t="s">
        <v>26</v>
      </c>
      <c r="J122" s="19" t="str">
        <f>E23</f>
        <v>Sportovní projekty s.r.o.</v>
      </c>
      <c r="L122" s="20"/>
    </row>
    <row r="123" spans="2:63" s="1" customFormat="1" ht="15.15" customHeight="1">
      <c r="B123" s="20"/>
      <c r="C123" s="16" t="s">
        <v>24</v>
      </c>
      <c r="F123" s="15" t="str">
        <f>IF(E20="","",E20)</f>
        <v xml:space="preserve">Vyplň údaj </v>
      </c>
      <c r="I123" s="16" t="s">
        <v>29</v>
      </c>
      <c r="J123" s="19" t="str">
        <f>E26</f>
        <v>F.Pecka</v>
      </c>
      <c r="L123" s="20"/>
    </row>
    <row r="124" spans="2:63" s="1" customFormat="1" ht="10.199999999999999" customHeight="1">
      <c r="B124" s="20"/>
      <c r="L124" s="20"/>
    </row>
    <row r="125" spans="2:63" s="5" customFormat="1" ht="29.25" customHeight="1">
      <c r="B125" s="64"/>
      <c r="C125" s="65" t="s">
        <v>170</v>
      </c>
      <c r="D125" s="66" t="s">
        <v>58</v>
      </c>
      <c r="E125" s="66" t="s">
        <v>54</v>
      </c>
      <c r="F125" s="66" t="s">
        <v>55</v>
      </c>
      <c r="G125" s="66" t="s">
        <v>171</v>
      </c>
      <c r="H125" s="66" t="s">
        <v>172</v>
      </c>
      <c r="I125" s="66" t="s">
        <v>173</v>
      </c>
      <c r="J125" s="67" t="s">
        <v>153</v>
      </c>
      <c r="K125" s="68" t="s">
        <v>174</v>
      </c>
      <c r="L125" s="64"/>
      <c r="M125" s="34" t="s">
        <v>1</v>
      </c>
      <c r="N125" s="35" t="s">
        <v>37</v>
      </c>
      <c r="O125" s="35" t="s">
        <v>175</v>
      </c>
      <c r="P125" s="35" t="s">
        <v>176</v>
      </c>
      <c r="Q125" s="35" t="s">
        <v>177</v>
      </c>
      <c r="R125" s="35" t="s">
        <v>178</v>
      </c>
      <c r="S125" s="35" t="s">
        <v>179</v>
      </c>
      <c r="T125" s="36" t="s">
        <v>180</v>
      </c>
    </row>
    <row r="126" spans="2:63" s="1" customFormat="1" ht="22.8" customHeight="1">
      <c r="B126" s="20"/>
      <c r="C126" s="38" t="s">
        <v>181</v>
      </c>
      <c r="J126" s="69">
        <f>BK126</f>
        <v>0</v>
      </c>
      <c r="L126" s="20"/>
      <c r="M126" s="37"/>
      <c r="N126" s="31"/>
      <c r="O126" s="31"/>
      <c r="P126" s="70">
        <f>P127+P130</f>
        <v>0</v>
      </c>
      <c r="Q126" s="31"/>
      <c r="R126" s="70">
        <f>R127+R130</f>
        <v>0</v>
      </c>
      <c r="S126" s="31"/>
      <c r="T126" s="71">
        <f>T127+T130</f>
        <v>0</v>
      </c>
      <c r="AT126" s="10" t="s">
        <v>72</v>
      </c>
      <c r="AU126" s="10" t="s">
        <v>155</v>
      </c>
      <c r="BK126" s="72">
        <f>BK127+BK130</f>
        <v>0</v>
      </c>
    </row>
    <row r="127" spans="2:63" s="6" customFormat="1" ht="25.95" customHeight="1">
      <c r="B127" s="73"/>
      <c r="D127" s="74" t="s">
        <v>72</v>
      </c>
      <c r="E127" s="75" t="s">
        <v>399</v>
      </c>
      <c r="F127" s="75" t="s">
        <v>400</v>
      </c>
      <c r="I127" s="76"/>
      <c r="J127" s="77">
        <f>BK127</f>
        <v>0</v>
      </c>
      <c r="L127" s="73"/>
      <c r="M127" s="78"/>
      <c r="P127" s="79">
        <f>P128</f>
        <v>0</v>
      </c>
      <c r="R127" s="79">
        <f>R128</f>
        <v>0</v>
      </c>
      <c r="T127" s="80">
        <f>T128</f>
        <v>0</v>
      </c>
      <c r="AR127" s="74" t="s">
        <v>83</v>
      </c>
      <c r="AT127" s="81" t="s">
        <v>72</v>
      </c>
      <c r="AU127" s="81" t="s">
        <v>73</v>
      </c>
      <c r="AY127" s="74" t="s">
        <v>184</v>
      </c>
      <c r="BK127" s="82">
        <f>BK128</f>
        <v>0</v>
      </c>
    </row>
    <row r="128" spans="2:63" s="6" customFormat="1" ht="22.8" customHeight="1">
      <c r="B128" s="73"/>
      <c r="D128" s="74" t="s">
        <v>72</v>
      </c>
      <c r="E128" s="83" t="s">
        <v>639</v>
      </c>
      <c r="F128" s="83" t="s">
        <v>640</v>
      </c>
      <c r="I128" s="76"/>
      <c r="J128" s="84">
        <f>BK128</f>
        <v>0</v>
      </c>
      <c r="L128" s="73"/>
      <c r="M128" s="78"/>
      <c r="P128" s="79">
        <f>P129</f>
        <v>0</v>
      </c>
      <c r="R128" s="79">
        <f>R129</f>
        <v>0</v>
      </c>
      <c r="T128" s="80">
        <f>T129</f>
        <v>0</v>
      </c>
      <c r="AR128" s="74" t="s">
        <v>83</v>
      </c>
      <c r="AT128" s="81" t="s">
        <v>72</v>
      </c>
      <c r="AU128" s="81" t="s">
        <v>81</v>
      </c>
      <c r="AY128" s="74" t="s">
        <v>184</v>
      </c>
      <c r="BK128" s="82">
        <f>BK129</f>
        <v>0</v>
      </c>
    </row>
    <row r="129" spans="2:65" s="1" customFormat="1" ht="16.5" customHeight="1">
      <c r="B129" s="20"/>
      <c r="C129" s="85" t="s">
        <v>81</v>
      </c>
      <c r="D129" s="85" t="s">
        <v>186</v>
      </c>
      <c r="E129" s="86" t="s">
        <v>2807</v>
      </c>
      <c r="F129" s="87" t="s">
        <v>2808</v>
      </c>
      <c r="G129" s="88" t="s">
        <v>496</v>
      </c>
      <c r="H129" s="89">
        <v>1</v>
      </c>
      <c r="I129" s="90">
        <f>SUM('SO-03.7'!G155)</f>
        <v>0</v>
      </c>
      <c r="J129" s="91">
        <f>ROUND(I129*H129,2)</f>
        <v>0</v>
      </c>
      <c r="K129" s="92"/>
      <c r="L129" s="20"/>
      <c r="M129" s="93" t="s">
        <v>1</v>
      </c>
      <c r="N129" s="94" t="s">
        <v>38</v>
      </c>
      <c r="P129" s="95">
        <f>O129*H129</f>
        <v>0</v>
      </c>
      <c r="Q129" s="95">
        <v>0</v>
      </c>
      <c r="R129" s="95">
        <f>Q129*H129</f>
        <v>0</v>
      </c>
      <c r="S129" s="95">
        <v>0</v>
      </c>
      <c r="T129" s="96">
        <f>S129*H129</f>
        <v>0</v>
      </c>
      <c r="AR129" s="97" t="s">
        <v>259</v>
      </c>
      <c r="AT129" s="97" t="s">
        <v>186</v>
      </c>
      <c r="AU129" s="97" t="s">
        <v>83</v>
      </c>
      <c r="AY129" s="10" t="s">
        <v>184</v>
      </c>
      <c r="BE129" s="98">
        <f>IF(N129="základní",J129,0)</f>
        <v>0</v>
      </c>
      <c r="BF129" s="98">
        <f>IF(N129="snížená",J129,0)</f>
        <v>0</v>
      </c>
      <c r="BG129" s="98">
        <f>IF(N129="zákl. přenesená",J129,0)</f>
        <v>0</v>
      </c>
      <c r="BH129" s="98">
        <f>IF(N129="sníž. přenesená",J129,0)</f>
        <v>0</v>
      </c>
      <c r="BI129" s="98">
        <f>IF(N129="nulová",J129,0)</f>
        <v>0</v>
      </c>
      <c r="BJ129" s="10" t="s">
        <v>81</v>
      </c>
      <c r="BK129" s="98">
        <f>ROUND(I129*H129,2)</f>
        <v>0</v>
      </c>
      <c r="BL129" s="10" t="s">
        <v>259</v>
      </c>
      <c r="BM129" s="97" t="s">
        <v>2809</v>
      </c>
    </row>
    <row r="130" spans="2:65" s="6" customFormat="1" ht="25.95" customHeight="1">
      <c r="B130" s="73"/>
      <c r="D130" s="74" t="s">
        <v>72</v>
      </c>
      <c r="E130" s="75" t="s">
        <v>411</v>
      </c>
      <c r="F130" s="75" t="s">
        <v>412</v>
      </c>
      <c r="I130" s="76"/>
      <c r="J130" s="77">
        <f>BK130</f>
        <v>0</v>
      </c>
      <c r="L130" s="73"/>
      <c r="M130" s="78"/>
      <c r="P130" s="79">
        <f>P131+P133+P135</f>
        <v>0</v>
      </c>
      <c r="R130" s="79">
        <f>R131+R133+R135</f>
        <v>0</v>
      </c>
      <c r="T130" s="80">
        <f>T131+T133+T135</f>
        <v>0</v>
      </c>
      <c r="AR130" s="74" t="s">
        <v>207</v>
      </c>
      <c r="AT130" s="81" t="s">
        <v>72</v>
      </c>
      <c r="AU130" s="81" t="s">
        <v>73</v>
      </c>
      <c r="AY130" s="74" t="s">
        <v>184</v>
      </c>
      <c r="BK130" s="82">
        <f>BK131+BK133+BK135</f>
        <v>0</v>
      </c>
    </row>
    <row r="131" spans="2:65" s="6" customFormat="1" ht="22.8" customHeight="1">
      <c r="B131" s="73"/>
      <c r="D131" s="74" t="s">
        <v>72</v>
      </c>
      <c r="E131" s="83" t="s">
        <v>421</v>
      </c>
      <c r="F131" s="83" t="s">
        <v>422</v>
      </c>
      <c r="I131" s="76"/>
      <c r="J131" s="84">
        <f>BK131</f>
        <v>0</v>
      </c>
      <c r="L131" s="73"/>
      <c r="M131" s="78"/>
      <c r="P131" s="79">
        <f>P132</f>
        <v>0</v>
      </c>
      <c r="R131" s="79">
        <f>R132</f>
        <v>0</v>
      </c>
      <c r="T131" s="80">
        <f>T132</f>
        <v>0</v>
      </c>
      <c r="AR131" s="74" t="s">
        <v>207</v>
      </c>
      <c r="AT131" s="81" t="s">
        <v>72</v>
      </c>
      <c r="AU131" s="81" t="s">
        <v>81</v>
      </c>
      <c r="AY131" s="74" t="s">
        <v>184</v>
      </c>
      <c r="BK131" s="82">
        <f>BK132</f>
        <v>0</v>
      </c>
    </row>
    <row r="132" spans="2:65" s="1" customFormat="1" ht="16.5" customHeight="1">
      <c r="B132" s="20"/>
      <c r="C132" s="85" t="s">
        <v>83</v>
      </c>
      <c r="D132" s="85" t="s">
        <v>186</v>
      </c>
      <c r="E132" s="86" t="s">
        <v>424</v>
      </c>
      <c r="F132" s="87" t="s">
        <v>422</v>
      </c>
      <c r="G132" s="88" t="s">
        <v>425</v>
      </c>
      <c r="H132" s="120"/>
      <c r="I132" s="90"/>
      <c r="J132" s="91">
        <f>ROUND(I132*H132,2)</f>
        <v>0</v>
      </c>
      <c r="K132" s="92"/>
      <c r="L132" s="20"/>
      <c r="M132" s="93" t="s">
        <v>1</v>
      </c>
      <c r="N132" s="94" t="s">
        <v>38</v>
      </c>
      <c r="P132" s="95">
        <f>O132*H132</f>
        <v>0</v>
      </c>
      <c r="Q132" s="95">
        <v>0</v>
      </c>
      <c r="R132" s="95">
        <f>Q132*H132</f>
        <v>0</v>
      </c>
      <c r="S132" s="95">
        <v>0</v>
      </c>
      <c r="T132" s="96">
        <f>S132*H132</f>
        <v>0</v>
      </c>
      <c r="AR132" s="97" t="s">
        <v>419</v>
      </c>
      <c r="AT132" s="97" t="s">
        <v>186</v>
      </c>
      <c r="AU132" s="97" t="s">
        <v>83</v>
      </c>
      <c r="AY132" s="10" t="s">
        <v>184</v>
      </c>
      <c r="BE132" s="98">
        <f>IF(N132="základní",J132,0)</f>
        <v>0</v>
      </c>
      <c r="BF132" s="98">
        <f>IF(N132="snížená",J132,0)</f>
        <v>0</v>
      </c>
      <c r="BG132" s="98">
        <f>IF(N132="zákl. přenesená",J132,0)</f>
        <v>0</v>
      </c>
      <c r="BH132" s="98">
        <f>IF(N132="sníž. přenesená",J132,0)</f>
        <v>0</v>
      </c>
      <c r="BI132" s="98">
        <f>IF(N132="nulová",J132,0)</f>
        <v>0</v>
      </c>
      <c r="BJ132" s="10" t="s">
        <v>81</v>
      </c>
      <c r="BK132" s="98">
        <f>ROUND(I132*H132,2)</f>
        <v>0</v>
      </c>
      <c r="BL132" s="10" t="s">
        <v>419</v>
      </c>
      <c r="BM132" s="97" t="s">
        <v>2810</v>
      </c>
    </row>
    <row r="133" spans="2:65" s="6" customFormat="1" ht="22.8" customHeight="1">
      <c r="B133" s="73"/>
      <c r="D133" s="74" t="s">
        <v>72</v>
      </c>
      <c r="E133" s="83" t="s">
        <v>427</v>
      </c>
      <c r="F133" s="83" t="s">
        <v>428</v>
      </c>
      <c r="I133" s="76"/>
      <c r="J133" s="84">
        <f>BK133</f>
        <v>0</v>
      </c>
      <c r="L133" s="73"/>
      <c r="M133" s="78"/>
      <c r="P133" s="79">
        <f>P134</f>
        <v>0</v>
      </c>
      <c r="R133" s="79">
        <f>R134</f>
        <v>0</v>
      </c>
      <c r="T133" s="80">
        <f>T134</f>
        <v>0</v>
      </c>
      <c r="AR133" s="74" t="s">
        <v>207</v>
      </c>
      <c r="AT133" s="81" t="s">
        <v>72</v>
      </c>
      <c r="AU133" s="81" t="s">
        <v>81</v>
      </c>
      <c r="AY133" s="74" t="s">
        <v>184</v>
      </c>
      <c r="BK133" s="82">
        <f>BK134</f>
        <v>0</v>
      </c>
    </row>
    <row r="134" spans="2:65" s="1" customFormat="1" ht="16.5" customHeight="1">
      <c r="B134" s="20"/>
      <c r="C134" s="85" t="s">
        <v>195</v>
      </c>
      <c r="D134" s="85" t="s">
        <v>186</v>
      </c>
      <c r="E134" s="86" t="s">
        <v>430</v>
      </c>
      <c r="F134" s="87" t="s">
        <v>428</v>
      </c>
      <c r="G134" s="88" t="s">
        <v>425</v>
      </c>
      <c r="H134" s="120"/>
      <c r="I134" s="90"/>
      <c r="J134" s="91">
        <f>ROUND(I134*H134,2)</f>
        <v>0</v>
      </c>
      <c r="K134" s="92"/>
      <c r="L134" s="20"/>
      <c r="M134" s="93" t="s">
        <v>1</v>
      </c>
      <c r="N134" s="94" t="s">
        <v>38</v>
      </c>
      <c r="P134" s="95">
        <f>O134*H134</f>
        <v>0</v>
      </c>
      <c r="Q134" s="95">
        <v>0</v>
      </c>
      <c r="R134" s="95">
        <f>Q134*H134</f>
        <v>0</v>
      </c>
      <c r="S134" s="95">
        <v>0</v>
      </c>
      <c r="T134" s="96">
        <f>S134*H134</f>
        <v>0</v>
      </c>
      <c r="AR134" s="97" t="s">
        <v>419</v>
      </c>
      <c r="AT134" s="97" t="s">
        <v>186</v>
      </c>
      <c r="AU134" s="97" t="s">
        <v>83</v>
      </c>
      <c r="AY134" s="10" t="s">
        <v>184</v>
      </c>
      <c r="BE134" s="98">
        <f>IF(N134="základní",J134,0)</f>
        <v>0</v>
      </c>
      <c r="BF134" s="98">
        <f>IF(N134="snížená",J134,0)</f>
        <v>0</v>
      </c>
      <c r="BG134" s="98">
        <f>IF(N134="zákl. přenesená",J134,0)</f>
        <v>0</v>
      </c>
      <c r="BH134" s="98">
        <f>IF(N134="sníž. přenesená",J134,0)</f>
        <v>0</v>
      </c>
      <c r="BI134" s="98">
        <f>IF(N134="nulová",J134,0)</f>
        <v>0</v>
      </c>
      <c r="BJ134" s="10" t="s">
        <v>81</v>
      </c>
      <c r="BK134" s="98">
        <f>ROUND(I134*H134,2)</f>
        <v>0</v>
      </c>
      <c r="BL134" s="10" t="s">
        <v>419</v>
      </c>
      <c r="BM134" s="97" t="s">
        <v>2811</v>
      </c>
    </row>
    <row r="135" spans="2:65" s="6" customFormat="1" ht="22.8" customHeight="1">
      <c r="B135" s="73"/>
      <c r="D135" s="74" t="s">
        <v>72</v>
      </c>
      <c r="E135" s="83" t="s">
        <v>432</v>
      </c>
      <c r="F135" s="83" t="s">
        <v>433</v>
      </c>
      <c r="I135" s="76"/>
      <c r="J135" s="84">
        <f>BK135</f>
        <v>0</v>
      </c>
      <c r="L135" s="73"/>
      <c r="M135" s="78"/>
      <c r="P135" s="79">
        <f>P136</f>
        <v>0</v>
      </c>
      <c r="R135" s="79">
        <f>R136</f>
        <v>0</v>
      </c>
      <c r="T135" s="80">
        <f>T136</f>
        <v>0</v>
      </c>
      <c r="AR135" s="74" t="s">
        <v>207</v>
      </c>
      <c r="AT135" s="81" t="s">
        <v>72</v>
      </c>
      <c r="AU135" s="81" t="s">
        <v>81</v>
      </c>
      <c r="AY135" s="74" t="s">
        <v>184</v>
      </c>
      <c r="BK135" s="82">
        <f>BK136</f>
        <v>0</v>
      </c>
    </row>
    <row r="136" spans="2:65" s="1" customFormat="1" ht="16.5" customHeight="1">
      <c r="B136" s="20"/>
      <c r="C136" s="85" t="s">
        <v>190</v>
      </c>
      <c r="D136" s="85" t="s">
        <v>186</v>
      </c>
      <c r="E136" s="86" t="s">
        <v>435</v>
      </c>
      <c r="F136" s="87" t="s">
        <v>436</v>
      </c>
      <c r="G136" s="88" t="s">
        <v>425</v>
      </c>
      <c r="H136" s="120"/>
      <c r="I136" s="90"/>
      <c r="J136" s="91">
        <f>ROUND(I136*H136,2)</f>
        <v>0</v>
      </c>
      <c r="K136" s="92"/>
      <c r="L136" s="20"/>
      <c r="M136" s="121" t="s">
        <v>1</v>
      </c>
      <c r="N136" s="122" t="s">
        <v>38</v>
      </c>
      <c r="O136" s="123"/>
      <c r="P136" s="124">
        <f>O136*H136</f>
        <v>0</v>
      </c>
      <c r="Q136" s="124">
        <v>0</v>
      </c>
      <c r="R136" s="124">
        <f>Q136*H136</f>
        <v>0</v>
      </c>
      <c r="S136" s="124">
        <v>0</v>
      </c>
      <c r="T136" s="125">
        <f>S136*H136</f>
        <v>0</v>
      </c>
      <c r="AR136" s="97" t="s">
        <v>419</v>
      </c>
      <c r="AT136" s="97" t="s">
        <v>186</v>
      </c>
      <c r="AU136" s="97" t="s">
        <v>83</v>
      </c>
      <c r="AY136" s="10" t="s">
        <v>184</v>
      </c>
      <c r="BE136" s="98">
        <f>IF(N136="základní",J136,0)</f>
        <v>0</v>
      </c>
      <c r="BF136" s="98">
        <f>IF(N136="snížená",J136,0)</f>
        <v>0</v>
      </c>
      <c r="BG136" s="98">
        <f>IF(N136="zákl. přenesená",J136,0)</f>
        <v>0</v>
      </c>
      <c r="BH136" s="98">
        <f>IF(N136="sníž. přenesená",J136,0)</f>
        <v>0</v>
      </c>
      <c r="BI136" s="98">
        <f>IF(N136="nulová",J136,0)</f>
        <v>0</v>
      </c>
      <c r="BJ136" s="10" t="s">
        <v>81</v>
      </c>
      <c r="BK136" s="98">
        <f>ROUND(I136*H136,2)</f>
        <v>0</v>
      </c>
      <c r="BL136" s="10" t="s">
        <v>419</v>
      </c>
      <c r="BM136" s="97" t="s">
        <v>2812</v>
      </c>
    </row>
    <row r="137" spans="2:65" s="1" customFormat="1" ht="7.05" customHeight="1">
      <c r="B137" s="26"/>
      <c r="C137" s="27"/>
      <c r="D137" s="27"/>
      <c r="E137" s="27"/>
      <c r="F137" s="27"/>
      <c r="G137" s="27"/>
      <c r="H137" s="27"/>
      <c r="I137" s="27"/>
      <c r="J137" s="27"/>
      <c r="K137" s="27"/>
      <c r="L137" s="20"/>
    </row>
  </sheetData>
  <sheetProtection algorithmName="SHA-512" hashValue="Ny3QXPN+dy2/EzfWeVSxxHbXRwkBGMMtODrqDvF9+KE+LWEA+Di+dZsrCJgU7G/CsVTEJDJfNiFiCr1kJ45FwQ==" saltValue="VoFEszIkIC2kPAXIvx3pqyobZvqlt+J/8LkD+yQaAUT7c+ikv0GG0sciIvNQh2LRL8bFiN9g2PRHPzYdCJsNkA==" spinCount="100000" sheet="1" objects="1" scenarios="1" formatColumns="0" formatRows="0" autoFilter="0"/>
  <autoFilter ref="C125:K136" xr:uid="{00000000-0009-0000-0000-000008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FA093-EDA1-4B95-A20B-9BF36B14434E}">
  <dimension ref="A1:M5090"/>
  <sheetViews>
    <sheetView topLeftCell="A100" workbookViewId="0">
      <selection activeCell="H119" sqref="H119"/>
    </sheetView>
  </sheetViews>
  <sheetFormatPr defaultColWidth="11.28515625" defaultRowHeight="12" outlineLevelRow="1"/>
  <cols>
    <col min="1" max="1" width="4.28515625" style="138" customWidth="1"/>
    <col min="2" max="2" width="15.28515625" style="143" bestFit="1" customWidth="1"/>
    <col min="3" max="3" width="89" style="143" customWidth="1"/>
    <col min="4" max="4" width="7" style="138" bestFit="1" customWidth="1"/>
    <col min="5" max="5" width="12.85546875" style="138" customWidth="1"/>
    <col min="6" max="6" width="12" style="138" customWidth="1"/>
    <col min="7" max="7" width="15.5703125" style="138" customWidth="1"/>
    <col min="8" max="8" width="14.85546875" style="138" bestFit="1" customWidth="1"/>
    <col min="9" max="11" width="11.28515625" style="138"/>
    <col min="12" max="13" width="11.28515625" style="138" hidden="1" customWidth="1"/>
    <col min="14" max="16384" width="11.28515625" style="138"/>
  </cols>
  <sheetData>
    <row r="1" spans="1:13" ht="15.6">
      <c r="A1" s="872" t="s">
        <v>3921</v>
      </c>
      <c r="B1" s="872"/>
      <c r="C1" s="872"/>
      <c r="D1" s="872"/>
      <c r="E1" s="872"/>
      <c r="F1" s="872"/>
      <c r="G1" s="872"/>
      <c r="H1" s="137"/>
      <c r="I1" s="137"/>
    </row>
    <row r="2" spans="1:13">
      <c r="A2" s="139" t="s">
        <v>3922</v>
      </c>
      <c r="B2" s="140" t="str">
        <f>[2]Stavba!CisloStavby</f>
        <v>0001</v>
      </c>
      <c r="C2" s="873" t="str">
        <f>[2]Stavba!NazevStavby</f>
        <v>UNION Břevnov</v>
      </c>
      <c r="D2" s="873"/>
      <c r="E2" s="873"/>
      <c r="F2" s="873"/>
      <c r="G2" s="873"/>
      <c r="H2" s="873"/>
      <c r="I2" s="873"/>
      <c r="J2" s="873"/>
      <c r="K2" s="873"/>
    </row>
    <row r="3" spans="1:13">
      <c r="A3" s="139" t="s">
        <v>3923</v>
      </c>
      <c r="B3" s="140" t="str">
        <f>cisloobjektu</f>
        <v>25.011</v>
      </c>
      <c r="C3" s="874" t="str">
        <f>[2]Stavba!E3</f>
        <v>ELEKTROINSTALACE</v>
      </c>
      <c r="D3" s="874"/>
      <c r="E3" s="874"/>
      <c r="F3" s="874"/>
      <c r="G3" s="874"/>
      <c r="H3" s="874"/>
      <c r="I3" s="874"/>
      <c r="J3" s="874"/>
      <c r="K3" s="874"/>
    </row>
    <row r="4" spans="1:13">
      <c r="A4" s="141" t="s">
        <v>3924</v>
      </c>
      <c r="B4" s="142" t="str">
        <f>CisloStavebnihoRozpoctu</f>
        <v>01</v>
      </c>
      <c r="C4" s="875" t="str">
        <f>NazevStavebnihoRozpoctu</f>
        <v>projektový rozpočet</v>
      </c>
      <c r="D4" s="876"/>
      <c r="E4" s="876"/>
      <c r="F4" s="876"/>
      <c r="G4" s="876"/>
      <c r="H4" s="876"/>
      <c r="I4" s="876"/>
      <c r="J4" s="876"/>
      <c r="K4" s="877"/>
    </row>
    <row r="5" spans="1:13">
      <c r="D5" s="144"/>
      <c r="H5" s="137"/>
      <c r="I5" s="137"/>
    </row>
    <row r="6" spans="1:13" ht="24">
      <c r="A6" s="145" t="s">
        <v>3925</v>
      </c>
      <c r="B6" s="146" t="s">
        <v>3926</v>
      </c>
      <c r="C6" s="146" t="s">
        <v>3927</v>
      </c>
      <c r="D6" s="147" t="s">
        <v>171</v>
      </c>
      <c r="E6" s="145" t="s">
        <v>3928</v>
      </c>
      <c r="F6" s="145" t="s">
        <v>3929</v>
      </c>
      <c r="G6" s="148" t="s">
        <v>3930</v>
      </c>
      <c r="H6" s="149" t="s">
        <v>3931</v>
      </c>
      <c r="I6" s="149" t="s">
        <v>3932</v>
      </c>
      <c r="J6" s="150" t="s">
        <v>3933</v>
      </c>
      <c r="K6" s="150" t="s">
        <v>3934</v>
      </c>
      <c r="L6" s="150" t="s">
        <v>37</v>
      </c>
      <c r="M6" s="150" t="s">
        <v>3935</v>
      </c>
    </row>
    <row r="7" spans="1:13">
      <c r="A7" s="151"/>
      <c r="B7" s="152"/>
      <c r="C7" s="152"/>
      <c r="D7" s="153"/>
      <c r="E7" s="154"/>
      <c r="F7" s="155"/>
      <c r="G7" s="155"/>
      <c r="H7" s="156"/>
      <c r="I7" s="156"/>
      <c r="J7" s="155"/>
      <c r="K7" s="155"/>
      <c r="L7" s="155"/>
      <c r="M7" s="155"/>
    </row>
    <row r="8" spans="1:13" s="165" customFormat="1">
      <c r="A8" s="157" t="s">
        <v>3936</v>
      </c>
      <c r="B8" s="158" t="s">
        <v>3937</v>
      </c>
      <c r="C8" s="159" t="s">
        <v>3938</v>
      </c>
      <c r="D8" s="160"/>
      <c r="E8" s="161"/>
      <c r="F8" s="162"/>
      <c r="G8" s="162">
        <f>SUM(G9:G108)</f>
        <v>0</v>
      </c>
      <c r="H8" s="162"/>
      <c r="I8" s="162">
        <f>SUM(I9:I108)</f>
        <v>0</v>
      </c>
      <c r="J8" s="162"/>
      <c r="K8" s="163">
        <f>SUM(K9:K108)</f>
        <v>0</v>
      </c>
      <c r="L8" s="164"/>
      <c r="M8" s="164">
        <f>SUM(M9:M108)</f>
        <v>0</v>
      </c>
    </row>
    <row r="9" spans="1:13" s="165" customFormat="1" ht="12.75" customHeight="1" outlineLevel="1">
      <c r="A9" s="166">
        <v>1</v>
      </c>
      <c r="B9" s="168" t="s">
        <v>4296</v>
      </c>
      <c r="C9" s="168" t="s">
        <v>4297</v>
      </c>
      <c r="D9" s="169" t="s">
        <v>563</v>
      </c>
      <c r="E9" s="249">
        <v>9</v>
      </c>
      <c r="F9" s="171">
        <f t="shared" ref="F9:F72" si="0">H9+J9</f>
        <v>0</v>
      </c>
      <c r="G9" s="171">
        <f t="shared" ref="G9:G72" si="1">E9*F9</f>
        <v>0</v>
      </c>
      <c r="H9" s="256"/>
      <c r="I9" s="171">
        <f t="shared" ref="I9:I72" si="2">ROUND(E9*H9,2)</f>
        <v>0</v>
      </c>
      <c r="J9" s="256"/>
      <c r="K9" s="172">
        <f t="shared" ref="K9:K72" si="3">ROUND(E9*J9,2)</f>
        <v>0</v>
      </c>
      <c r="L9" s="173">
        <v>21</v>
      </c>
      <c r="M9" s="173">
        <f t="shared" ref="M9:M72" si="4">G9*(1+L9/100)</f>
        <v>0</v>
      </c>
    </row>
    <row r="10" spans="1:13" s="165" customFormat="1" ht="12.75" customHeight="1" outlineLevel="1">
      <c r="A10" s="166">
        <v>2</v>
      </c>
      <c r="B10" s="168" t="s">
        <v>4298</v>
      </c>
      <c r="C10" s="168" t="s">
        <v>4299</v>
      </c>
      <c r="D10" s="169" t="s">
        <v>563</v>
      </c>
      <c r="E10" s="249">
        <v>17</v>
      </c>
      <c r="F10" s="171">
        <f t="shared" si="0"/>
        <v>0</v>
      </c>
      <c r="G10" s="171">
        <f t="shared" si="1"/>
        <v>0</v>
      </c>
      <c r="H10" s="256"/>
      <c r="I10" s="171">
        <f t="shared" si="2"/>
        <v>0</v>
      </c>
      <c r="J10" s="256"/>
      <c r="K10" s="172">
        <f t="shared" si="3"/>
        <v>0</v>
      </c>
      <c r="L10" s="173">
        <v>21</v>
      </c>
      <c r="M10" s="173">
        <f t="shared" si="4"/>
        <v>0</v>
      </c>
    </row>
    <row r="11" spans="1:13" s="165" customFormat="1" ht="12.75" customHeight="1" outlineLevel="1">
      <c r="A11" s="166">
        <v>3</v>
      </c>
      <c r="B11" s="168" t="s">
        <v>4300</v>
      </c>
      <c r="C11" s="168" t="s">
        <v>4301</v>
      </c>
      <c r="D11" s="169" t="s">
        <v>563</v>
      </c>
      <c r="E11" s="249">
        <v>6</v>
      </c>
      <c r="F11" s="171">
        <f t="shared" si="0"/>
        <v>0</v>
      </c>
      <c r="G11" s="171">
        <f t="shared" si="1"/>
        <v>0</v>
      </c>
      <c r="H11" s="256"/>
      <c r="I11" s="171">
        <f t="shared" si="2"/>
        <v>0</v>
      </c>
      <c r="J11" s="256"/>
      <c r="K11" s="172">
        <f t="shared" si="3"/>
        <v>0</v>
      </c>
      <c r="L11" s="173">
        <v>21</v>
      </c>
      <c r="M11" s="173">
        <f t="shared" si="4"/>
        <v>0</v>
      </c>
    </row>
    <row r="12" spans="1:13" s="165" customFormat="1" ht="12.75" customHeight="1" outlineLevel="1">
      <c r="A12" s="166">
        <v>4</v>
      </c>
      <c r="B12" s="168" t="s">
        <v>4302</v>
      </c>
      <c r="C12" s="168" t="s">
        <v>4303</v>
      </c>
      <c r="D12" s="169" t="s">
        <v>563</v>
      </c>
      <c r="E12" s="249">
        <v>1</v>
      </c>
      <c r="F12" s="171">
        <f t="shared" si="0"/>
        <v>0</v>
      </c>
      <c r="G12" s="171">
        <f t="shared" si="1"/>
        <v>0</v>
      </c>
      <c r="H12" s="256"/>
      <c r="I12" s="171">
        <f t="shared" si="2"/>
        <v>0</v>
      </c>
      <c r="J12" s="256"/>
      <c r="K12" s="172">
        <f t="shared" si="3"/>
        <v>0</v>
      </c>
      <c r="L12" s="173">
        <v>21</v>
      </c>
      <c r="M12" s="173">
        <f t="shared" si="4"/>
        <v>0</v>
      </c>
    </row>
    <row r="13" spans="1:13" s="165" customFormat="1" ht="12.75" customHeight="1" outlineLevel="1">
      <c r="A13" s="166">
        <v>5</v>
      </c>
      <c r="B13" s="168" t="s">
        <v>4304</v>
      </c>
      <c r="C13" s="168" t="s">
        <v>4305</v>
      </c>
      <c r="D13" s="169" t="s">
        <v>563</v>
      </c>
      <c r="E13" s="249">
        <v>1</v>
      </c>
      <c r="F13" s="171">
        <f t="shared" si="0"/>
        <v>0</v>
      </c>
      <c r="G13" s="171">
        <f t="shared" si="1"/>
        <v>0</v>
      </c>
      <c r="H13" s="256"/>
      <c r="I13" s="171">
        <f t="shared" si="2"/>
        <v>0</v>
      </c>
      <c r="J13" s="256"/>
      <c r="K13" s="172">
        <f t="shared" si="3"/>
        <v>0</v>
      </c>
      <c r="L13" s="173">
        <v>21</v>
      </c>
      <c r="M13" s="173">
        <f t="shared" si="4"/>
        <v>0</v>
      </c>
    </row>
    <row r="14" spans="1:13" s="165" customFormat="1" ht="12.75" customHeight="1" outlineLevel="1">
      <c r="A14" s="166">
        <v>6</v>
      </c>
      <c r="B14" s="168" t="s">
        <v>4306</v>
      </c>
      <c r="C14" s="168" t="s">
        <v>4307</v>
      </c>
      <c r="D14" s="169" t="s">
        <v>563</v>
      </c>
      <c r="E14" s="249">
        <v>9</v>
      </c>
      <c r="F14" s="171">
        <f t="shared" si="0"/>
        <v>0</v>
      </c>
      <c r="G14" s="171">
        <f t="shared" si="1"/>
        <v>0</v>
      </c>
      <c r="H14" s="256"/>
      <c r="I14" s="171">
        <f t="shared" si="2"/>
        <v>0</v>
      </c>
      <c r="J14" s="256"/>
      <c r="K14" s="172">
        <f t="shared" si="3"/>
        <v>0</v>
      </c>
      <c r="L14" s="173">
        <v>21</v>
      </c>
      <c r="M14" s="173">
        <f t="shared" si="4"/>
        <v>0</v>
      </c>
    </row>
    <row r="15" spans="1:13" s="165" customFormat="1" ht="12.75" customHeight="1" outlineLevel="1">
      <c r="A15" s="166">
        <v>7</v>
      </c>
      <c r="B15" s="168" t="s">
        <v>4308</v>
      </c>
      <c r="C15" s="168" t="s">
        <v>4309</v>
      </c>
      <c r="D15" s="169" t="s">
        <v>563</v>
      </c>
      <c r="E15" s="249">
        <v>5</v>
      </c>
      <c r="F15" s="171">
        <f t="shared" si="0"/>
        <v>0</v>
      </c>
      <c r="G15" s="171">
        <f t="shared" si="1"/>
        <v>0</v>
      </c>
      <c r="H15" s="256"/>
      <c r="I15" s="171">
        <f t="shared" si="2"/>
        <v>0</v>
      </c>
      <c r="J15" s="256"/>
      <c r="K15" s="172">
        <f t="shared" si="3"/>
        <v>0</v>
      </c>
      <c r="L15" s="173">
        <v>21</v>
      </c>
      <c r="M15" s="173">
        <f t="shared" si="4"/>
        <v>0</v>
      </c>
    </row>
    <row r="16" spans="1:13" s="165" customFormat="1" ht="12.75" customHeight="1" outlineLevel="1">
      <c r="A16" s="166">
        <v>8</v>
      </c>
      <c r="B16" s="168" t="s">
        <v>4310</v>
      </c>
      <c r="C16" s="168" t="s">
        <v>4311</v>
      </c>
      <c r="D16" s="169" t="s">
        <v>563</v>
      </c>
      <c r="E16" s="249">
        <v>34</v>
      </c>
      <c r="F16" s="171">
        <f t="shared" si="0"/>
        <v>0</v>
      </c>
      <c r="G16" s="171">
        <f t="shared" si="1"/>
        <v>0</v>
      </c>
      <c r="H16" s="256"/>
      <c r="I16" s="171">
        <f t="shared" si="2"/>
        <v>0</v>
      </c>
      <c r="J16" s="256"/>
      <c r="K16" s="172">
        <f t="shared" si="3"/>
        <v>0</v>
      </c>
      <c r="L16" s="173">
        <v>21</v>
      </c>
      <c r="M16" s="173">
        <f t="shared" si="4"/>
        <v>0</v>
      </c>
    </row>
    <row r="17" spans="1:13" s="165" customFormat="1" ht="12.75" customHeight="1" outlineLevel="1">
      <c r="A17" s="166">
        <v>9</v>
      </c>
      <c r="B17" s="168" t="s">
        <v>4312</v>
      </c>
      <c r="C17" s="168" t="s">
        <v>4313</v>
      </c>
      <c r="D17" s="169" t="s">
        <v>563</v>
      </c>
      <c r="E17" s="249">
        <v>4</v>
      </c>
      <c r="F17" s="171">
        <f t="shared" si="0"/>
        <v>0</v>
      </c>
      <c r="G17" s="171">
        <f t="shared" si="1"/>
        <v>0</v>
      </c>
      <c r="H17" s="256"/>
      <c r="I17" s="171">
        <f t="shared" si="2"/>
        <v>0</v>
      </c>
      <c r="J17" s="256"/>
      <c r="K17" s="172">
        <f t="shared" si="3"/>
        <v>0</v>
      </c>
      <c r="L17" s="173">
        <v>21</v>
      </c>
      <c r="M17" s="173">
        <f t="shared" si="4"/>
        <v>0</v>
      </c>
    </row>
    <row r="18" spans="1:13" s="165" customFormat="1" ht="12.75" customHeight="1" outlineLevel="1">
      <c r="A18" s="166">
        <v>10</v>
      </c>
      <c r="B18" s="168" t="s">
        <v>4314</v>
      </c>
      <c r="C18" s="168" t="s">
        <v>4315</v>
      </c>
      <c r="D18" s="169" t="s">
        <v>563</v>
      </c>
      <c r="E18" s="249">
        <v>1</v>
      </c>
      <c r="F18" s="171">
        <f t="shared" si="0"/>
        <v>0</v>
      </c>
      <c r="G18" s="171">
        <f t="shared" si="1"/>
        <v>0</v>
      </c>
      <c r="H18" s="256"/>
      <c r="I18" s="171">
        <f t="shared" si="2"/>
        <v>0</v>
      </c>
      <c r="J18" s="256"/>
      <c r="K18" s="172">
        <f t="shared" si="3"/>
        <v>0</v>
      </c>
      <c r="L18" s="173">
        <v>21</v>
      </c>
      <c r="M18" s="173">
        <f t="shared" si="4"/>
        <v>0</v>
      </c>
    </row>
    <row r="19" spans="1:13" s="165" customFormat="1" ht="12.75" customHeight="1" outlineLevel="1">
      <c r="A19" s="166">
        <v>11</v>
      </c>
      <c r="B19" s="168" t="s">
        <v>4316</v>
      </c>
      <c r="C19" s="168" t="s">
        <v>4317</v>
      </c>
      <c r="D19" s="169" t="s">
        <v>563</v>
      </c>
      <c r="E19" s="249">
        <v>1</v>
      </c>
      <c r="F19" s="171">
        <f t="shared" si="0"/>
        <v>0</v>
      </c>
      <c r="G19" s="171">
        <f t="shared" si="1"/>
        <v>0</v>
      </c>
      <c r="H19" s="256"/>
      <c r="I19" s="171">
        <f t="shared" si="2"/>
        <v>0</v>
      </c>
      <c r="J19" s="256"/>
      <c r="K19" s="172">
        <f t="shared" si="3"/>
        <v>0</v>
      </c>
      <c r="L19" s="173">
        <v>21</v>
      </c>
      <c r="M19" s="173">
        <f t="shared" si="4"/>
        <v>0</v>
      </c>
    </row>
    <row r="20" spans="1:13" s="165" customFormat="1" ht="12.75" customHeight="1" outlineLevel="1">
      <c r="A20" s="166">
        <v>12</v>
      </c>
      <c r="B20" s="168" t="s">
        <v>4318</v>
      </c>
      <c r="C20" s="168" t="s">
        <v>4319</v>
      </c>
      <c r="D20" s="169" t="s">
        <v>563</v>
      </c>
      <c r="E20" s="249">
        <v>1</v>
      </c>
      <c r="F20" s="171">
        <f t="shared" si="0"/>
        <v>0</v>
      </c>
      <c r="G20" s="171">
        <f t="shared" si="1"/>
        <v>0</v>
      </c>
      <c r="H20" s="256"/>
      <c r="I20" s="171">
        <f t="shared" si="2"/>
        <v>0</v>
      </c>
      <c r="J20" s="256"/>
      <c r="K20" s="172">
        <f t="shared" si="3"/>
        <v>0</v>
      </c>
      <c r="L20" s="173">
        <v>21</v>
      </c>
      <c r="M20" s="173">
        <f t="shared" si="4"/>
        <v>0</v>
      </c>
    </row>
    <row r="21" spans="1:13" s="165" customFormat="1" ht="12.75" customHeight="1" outlineLevel="1">
      <c r="A21" s="166">
        <v>13</v>
      </c>
      <c r="B21" s="168" t="s">
        <v>4320</v>
      </c>
      <c r="C21" s="168" t="s">
        <v>4321</v>
      </c>
      <c r="D21" s="169" t="s">
        <v>563</v>
      </c>
      <c r="E21" s="249">
        <v>1</v>
      </c>
      <c r="F21" s="171">
        <f t="shared" si="0"/>
        <v>0</v>
      </c>
      <c r="G21" s="171">
        <f t="shared" si="1"/>
        <v>0</v>
      </c>
      <c r="H21" s="256"/>
      <c r="I21" s="171">
        <f t="shared" si="2"/>
        <v>0</v>
      </c>
      <c r="J21" s="256"/>
      <c r="K21" s="172">
        <f t="shared" si="3"/>
        <v>0</v>
      </c>
      <c r="L21" s="173">
        <v>21</v>
      </c>
      <c r="M21" s="173">
        <f t="shared" si="4"/>
        <v>0</v>
      </c>
    </row>
    <row r="22" spans="1:13" s="165" customFormat="1" ht="12.75" customHeight="1" outlineLevel="1">
      <c r="A22" s="166">
        <v>14</v>
      </c>
      <c r="B22" s="168" t="s">
        <v>4322</v>
      </c>
      <c r="C22" s="168" t="s">
        <v>4323</v>
      </c>
      <c r="D22" s="169" t="s">
        <v>563</v>
      </c>
      <c r="E22" s="249">
        <v>1</v>
      </c>
      <c r="F22" s="171">
        <f t="shared" si="0"/>
        <v>0</v>
      </c>
      <c r="G22" s="171">
        <f t="shared" si="1"/>
        <v>0</v>
      </c>
      <c r="H22" s="256"/>
      <c r="I22" s="171">
        <f t="shared" si="2"/>
        <v>0</v>
      </c>
      <c r="J22" s="256"/>
      <c r="K22" s="172">
        <f t="shared" si="3"/>
        <v>0</v>
      </c>
      <c r="L22" s="173">
        <v>21</v>
      </c>
      <c r="M22" s="173">
        <f t="shared" si="4"/>
        <v>0</v>
      </c>
    </row>
    <row r="23" spans="1:13" s="165" customFormat="1" ht="12.75" customHeight="1" outlineLevel="1">
      <c r="A23" s="166">
        <v>15</v>
      </c>
      <c r="B23" s="168" t="s">
        <v>4324</v>
      </c>
      <c r="C23" s="168" t="s">
        <v>4325</v>
      </c>
      <c r="D23" s="169" t="s">
        <v>563</v>
      </c>
      <c r="E23" s="249">
        <v>1</v>
      </c>
      <c r="F23" s="171">
        <f t="shared" si="0"/>
        <v>0</v>
      </c>
      <c r="G23" s="171">
        <f t="shared" si="1"/>
        <v>0</v>
      </c>
      <c r="H23" s="256"/>
      <c r="I23" s="171">
        <f t="shared" si="2"/>
        <v>0</v>
      </c>
      <c r="J23" s="256"/>
      <c r="K23" s="172">
        <f t="shared" si="3"/>
        <v>0</v>
      </c>
      <c r="L23" s="173">
        <v>21</v>
      </c>
      <c r="M23" s="173">
        <f t="shared" si="4"/>
        <v>0</v>
      </c>
    </row>
    <row r="24" spans="1:13" s="165" customFormat="1" ht="12.75" customHeight="1" outlineLevel="1">
      <c r="A24" s="166">
        <v>16</v>
      </c>
      <c r="B24" s="168" t="s">
        <v>4326</v>
      </c>
      <c r="C24" s="168" t="s">
        <v>4327</v>
      </c>
      <c r="D24" s="169" t="s">
        <v>563</v>
      </c>
      <c r="E24" s="249">
        <v>1</v>
      </c>
      <c r="F24" s="171">
        <f t="shared" si="0"/>
        <v>0</v>
      </c>
      <c r="G24" s="171">
        <f t="shared" si="1"/>
        <v>0</v>
      </c>
      <c r="H24" s="256"/>
      <c r="I24" s="171">
        <f t="shared" si="2"/>
        <v>0</v>
      </c>
      <c r="J24" s="256"/>
      <c r="K24" s="172">
        <f t="shared" si="3"/>
        <v>0</v>
      </c>
      <c r="L24" s="173">
        <v>21</v>
      </c>
      <c r="M24" s="173">
        <f t="shared" si="4"/>
        <v>0</v>
      </c>
    </row>
    <row r="25" spans="1:13" s="165" customFormat="1" ht="12.75" customHeight="1" outlineLevel="1">
      <c r="A25" s="166">
        <v>17</v>
      </c>
      <c r="B25" s="168" t="s">
        <v>4328</v>
      </c>
      <c r="C25" s="168" t="s">
        <v>4329</v>
      </c>
      <c r="D25" s="169" t="s">
        <v>563</v>
      </c>
      <c r="E25" s="249">
        <v>1</v>
      </c>
      <c r="F25" s="171">
        <f t="shared" si="0"/>
        <v>0</v>
      </c>
      <c r="G25" s="171">
        <f t="shared" si="1"/>
        <v>0</v>
      </c>
      <c r="H25" s="256"/>
      <c r="I25" s="171">
        <f t="shared" si="2"/>
        <v>0</v>
      </c>
      <c r="J25" s="256"/>
      <c r="K25" s="172">
        <f t="shared" si="3"/>
        <v>0</v>
      </c>
      <c r="L25" s="173">
        <v>21</v>
      </c>
      <c r="M25" s="173">
        <f t="shared" si="4"/>
        <v>0</v>
      </c>
    </row>
    <row r="26" spans="1:13" s="165" customFormat="1" ht="12.75" customHeight="1" outlineLevel="1">
      <c r="A26" s="166">
        <v>18</v>
      </c>
      <c r="B26" s="168" t="s">
        <v>4330</v>
      </c>
      <c r="C26" s="168" t="s">
        <v>4331</v>
      </c>
      <c r="D26" s="169" t="s">
        <v>563</v>
      </c>
      <c r="E26" s="249">
        <v>2</v>
      </c>
      <c r="F26" s="171">
        <f t="shared" si="0"/>
        <v>0</v>
      </c>
      <c r="G26" s="171">
        <f t="shared" si="1"/>
        <v>0</v>
      </c>
      <c r="H26" s="256"/>
      <c r="I26" s="171">
        <f t="shared" si="2"/>
        <v>0</v>
      </c>
      <c r="J26" s="256"/>
      <c r="K26" s="172">
        <f t="shared" si="3"/>
        <v>0</v>
      </c>
      <c r="L26" s="173">
        <v>21</v>
      </c>
      <c r="M26" s="173">
        <f t="shared" si="4"/>
        <v>0</v>
      </c>
    </row>
    <row r="27" spans="1:13" s="165" customFormat="1" ht="12.75" customHeight="1" outlineLevel="1">
      <c r="A27" s="166">
        <v>19</v>
      </c>
      <c r="B27" s="168" t="s">
        <v>4332</v>
      </c>
      <c r="C27" s="168" t="s">
        <v>4333</v>
      </c>
      <c r="D27" s="169" t="s">
        <v>563</v>
      </c>
      <c r="E27" s="249">
        <v>1</v>
      </c>
      <c r="F27" s="171">
        <f t="shared" si="0"/>
        <v>0</v>
      </c>
      <c r="G27" s="171">
        <f t="shared" si="1"/>
        <v>0</v>
      </c>
      <c r="H27" s="256"/>
      <c r="I27" s="171">
        <f t="shared" si="2"/>
        <v>0</v>
      </c>
      <c r="J27" s="256"/>
      <c r="K27" s="172">
        <f t="shared" si="3"/>
        <v>0</v>
      </c>
      <c r="L27" s="173">
        <v>21</v>
      </c>
      <c r="M27" s="173">
        <f t="shared" si="4"/>
        <v>0</v>
      </c>
    </row>
    <row r="28" spans="1:13" s="165" customFormat="1" ht="12.75" customHeight="1" outlineLevel="1">
      <c r="A28" s="166">
        <v>20</v>
      </c>
      <c r="B28" s="168" t="s">
        <v>4334</v>
      </c>
      <c r="C28" s="168" t="s">
        <v>4335</v>
      </c>
      <c r="D28" s="169" t="s">
        <v>563</v>
      </c>
      <c r="E28" s="249">
        <v>1</v>
      </c>
      <c r="F28" s="171">
        <f t="shared" si="0"/>
        <v>0</v>
      </c>
      <c r="G28" s="171">
        <f t="shared" si="1"/>
        <v>0</v>
      </c>
      <c r="H28" s="256"/>
      <c r="I28" s="171">
        <f t="shared" si="2"/>
        <v>0</v>
      </c>
      <c r="J28" s="256"/>
      <c r="K28" s="172">
        <f t="shared" si="3"/>
        <v>0</v>
      </c>
      <c r="L28" s="173">
        <v>21</v>
      </c>
      <c r="M28" s="173">
        <f t="shared" si="4"/>
        <v>0</v>
      </c>
    </row>
    <row r="29" spans="1:13" s="165" customFormat="1" ht="12.75" customHeight="1" outlineLevel="1">
      <c r="A29" s="166">
        <v>21</v>
      </c>
      <c r="B29" s="168" t="s">
        <v>4336</v>
      </c>
      <c r="C29" s="168" t="s">
        <v>4337</v>
      </c>
      <c r="D29" s="169" t="s">
        <v>563</v>
      </c>
      <c r="E29" s="249">
        <v>1</v>
      </c>
      <c r="F29" s="171">
        <f t="shared" si="0"/>
        <v>0</v>
      </c>
      <c r="G29" s="171">
        <f t="shared" si="1"/>
        <v>0</v>
      </c>
      <c r="H29" s="256"/>
      <c r="I29" s="171">
        <f t="shared" si="2"/>
        <v>0</v>
      </c>
      <c r="J29" s="256"/>
      <c r="K29" s="172">
        <f t="shared" si="3"/>
        <v>0</v>
      </c>
      <c r="L29" s="173">
        <v>21</v>
      </c>
      <c r="M29" s="173">
        <f t="shared" si="4"/>
        <v>0</v>
      </c>
    </row>
    <row r="30" spans="1:13" s="165" customFormat="1" ht="12.75" customHeight="1" outlineLevel="1">
      <c r="A30" s="166">
        <v>22</v>
      </c>
      <c r="B30" s="168" t="s">
        <v>4338</v>
      </c>
      <c r="C30" s="168" t="s">
        <v>4339</v>
      </c>
      <c r="D30" s="169" t="s">
        <v>563</v>
      </c>
      <c r="E30" s="249">
        <v>2</v>
      </c>
      <c r="F30" s="171">
        <f t="shared" si="0"/>
        <v>0</v>
      </c>
      <c r="G30" s="171">
        <f t="shared" si="1"/>
        <v>0</v>
      </c>
      <c r="H30" s="256"/>
      <c r="I30" s="171">
        <f t="shared" si="2"/>
        <v>0</v>
      </c>
      <c r="J30" s="256"/>
      <c r="K30" s="172">
        <f t="shared" si="3"/>
        <v>0</v>
      </c>
      <c r="L30" s="173">
        <v>21</v>
      </c>
      <c r="M30" s="173">
        <f t="shared" si="4"/>
        <v>0</v>
      </c>
    </row>
    <row r="31" spans="1:13" s="165" customFormat="1" ht="12.75" customHeight="1" outlineLevel="1">
      <c r="A31" s="166">
        <v>23</v>
      </c>
      <c r="B31" s="168" t="s">
        <v>4340</v>
      </c>
      <c r="C31" s="168" t="s">
        <v>4341</v>
      </c>
      <c r="D31" s="169" t="s">
        <v>563</v>
      </c>
      <c r="E31" s="249">
        <v>3</v>
      </c>
      <c r="F31" s="171">
        <f t="shared" si="0"/>
        <v>0</v>
      </c>
      <c r="G31" s="171">
        <f t="shared" si="1"/>
        <v>0</v>
      </c>
      <c r="H31" s="256"/>
      <c r="I31" s="171">
        <f t="shared" si="2"/>
        <v>0</v>
      </c>
      <c r="J31" s="256"/>
      <c r="K31" s="172">
        <f t="shared" si="3"/>
        <v>0</v>
      </c>
      <c r="L31" s="173">
        <v>21</v>
      </c>
      <c r="M31" s="173">
        <f t="shared" si="4"/>
        <v>0</v>
      </c>
    </row>
    <row r="32" spans="1:13" s="165" customFormat="1" ht="12.75" customHeight="1" outlineLevel="1">
      <c r="A32" s="166">
        <v>24</v>
      </c>
      <c r="B32" s="168" t="s">
        <v>4125</v>
      </c>
      <c r="C32" s="168" t="s">
        <v>4126</v>
      </c>
      <c r="D32" s="169" t="s">
        <v>563</v>
      </c>
      <c r="E32" s="249">
        <v>1</v>
      </c>
      <c r="F32" s="171">
        <f t="shared" si="0"/>
        <v>0</v>
      </c>
      <c r="G32" s="171">
        <f t="shared" si="1"/>
        <v>0</v>
      </c>
      <c r="H32" s="256"/>
      <c r="I32" s="171">
        <f t="shared" si="2"/>
        <v>0</v>
      </c>
      <c r="J32" s="256"/>
      <c r="K32" s="172">
        <f t="shared" si="3"/>
        <v>0</v>
      </c>
      <c r="L32" s="173">
        <v>21</v>
      </c>
      <c r="M32" s="173">
        <f t="shared" si="4"/>
        <v>0</v>
      </c>
    </row>
    <row r="33" spans="1:13" s="165" customFormat="1" ht="12.75" customHeight="1" outlineLevel="1">
      <c r="A33" s="166">
        <v>25</v>
      </c>
      <c r="B33" s="168" t="s">
        <v>4342</v>
      </c>
      <c r="C33" s="168" t="s">
        <v>4343</v>
      </c>
      <c r="D33" s="169" t="s">
        <v>563</v>
      </c>
      <c r="E33" s="249">
        <v>1</v>
      </c>
      <c r="F33" s="171">
        <f t="shared" si="0"/>
        <v>0</v>
      </c>
      <c r="G33" s="171">
        <f t="shared" si="1"/>
        <v>0</v>
      </c>
      <c r="H33" s="256"/>
      <c r="I33" s="171">
        <f t="shared" si="2"/>
        <v>0</v>
      </c>
      <c r="J33" s="256"/>
      <c r="K33" s="172">
        <f t="shared" si="3"/>
        <v>0</v>
      </c>
      <c r="L33" s="173">
        <v>21</v>
      </c>
      <c r="M33" s="173">
        <f t="shared" si="4"/>
        <v>0</v>
      </c>
    </row>
    <row r="34" spans="1:13" s="165" customFormat="1" ht="12.75" customHeight="1" outlineLevel="1">
      <c r="A34" s="166">
        <v>26</v>
      </c>
      <c r="B34" s="168" t="s">
        <v>4344</v>
      </c>
      <c r="C34" s="168" t="s">
        <v>4345</v>
      </c>
      <c r="D34" s="169" t="s">
        <v>563</v>
      </c>
      <c r="E34" s="249">
        <v>9</v>
      </c>
      <c r="F34" s="171">
        <f t="shared" si="0"/>
        <v>0</v>
      </c>
      <c r="G34" s="171">
        <f t="shared" si="1"/>
        <v>0</v>
      </c>
      <c r="H34" s="256"/>
      <c r="I34" s="171">
        <f t="shared" si="2"/>
        <v>0</v>
      </c>
      <c r="J34" s="256"/>
      <c r="K34" s="172">
        <f t="shared" si="3"/>
        <v>0</v>
      </c>
      <c r="L34" s="173">
        <v>21</v>
      </c>
      <c r="M34" s="173">
        <f t="shared" si="4"/>
        <v>0</v>
      </c>
    </row>
    <row r="35" spans="1:13" s="165" customFormat="1" ht="12.75" customHeight="1" outlineLevel="1">
      <c r="A35" s="166">
        <v>27</v>
      </c>
      <c r="B35" s="168" t="s">
        <v>4346</v>
      </c>
      <c r="C35" s="168" t="s">
        <v>4347</v>
      </c>
      <c r="D35" s="169" t="s">
        <v>563</v>
      </c>
      <c r="E35" s="249">
        <v>9</v>
      </c>
      <c r="F35" s="171">
        <f t="shared" si="0"/>
        <v>0</v>
      </c>
      <c r="G35" s="171">
        <f t="shared" si="1"/>
        <v>0</v>
      </c>
      <c r="H35" s="256"/>
      <c r="I35" s="171">
        <f t="shared" si="2"/>
        <v>0</v>
      </c>
      <c r="J35" s="256"/>
      <c r="K35" s="172">
        <f t="shared" si="3"/>
        <v>0</v>
      </c>
      <c r="L35" s="173">
        <v>21</v>
      </c>
      <c r="M35" s="173">
        <f t="shared" si="4"/>
        <v>0</v>
      </c>
    </row>
    <row r="36" spans="1:13" s="165" customFormat="1" ht="12.75" customHeight="1" outlineLevel="1">
      <c r="A36" s="166">
        <v>28</v>
      </c>
      <c r="B36" s="168" t="s">
        <v>4348</v>
      </c>
      <c r="C36" s="168" t="s">
        <v>4349</v>
      </c>
      <c r="D36" s="169" t="s">
        <v>563</v>
      </c>
      <c r="E36" s="249">
        <v>7</v>
      </c>
      <c r="F36" s="171">
        <f t="shared" si="0"/>
        <v>0</v>
      </c>
      <c r="G36" s="171">
        <f t="shared" si="1"/>
        <v>0</v>
      </c>
      <c r="H36" s="256"/>
      <c r="I36" s="171">
        <f t="shared" si="2"/>
        <v>0</v>
      </c>
      <c r="J36" s="256"/>
      <c r="K36" s="172">
        <f t="shared" si="3"/>
        <v>0</v>
      </c>
      <c r="L36" s="173">
        <v>21</v>
      </c>
      <c r="M36" s="173">
        <f t="shared" si="4"/>
        <v>0</v>
      </c>
    </row>
    <row r="37" spans="1:13" s="165" customFormat="1" ht="12.75" customHeight="1" outlineLevel="1">
      <c r="A37" s="166">
        <v>29</v>
      </c>
      <c r="B37" s="168" t="s">
        <v>4350</v>
      </c>
      <c r="C37" s="168" t="s">
        <v>4351</v>
      </c>
      <c r="D37" s="169" t="s">
        <v>563</v>
      </c>
      <c r="E37" s="249">
        <v>3</v>
      </c>
      <c r="F37" s="171">
        <f t="shared" si="0"/>
        <v>0</v>
      </c>
      <c r="G37" s="171">
        <f t="shared" si="1"/>
        <v>0</v>
      </c>
      <c r="H37" s="256"/>
      <c r="I37" s="171">
        <f t="shared" si="2"/>
        <v>0</v>
      </c>
      <c r="J37" s="256"/>
      <c r="K37" s="172">
        <f t="shared" si="3"/>
        <v>0</v>
      </c>
      <c r="L37" s="173">
        <v>21</v>
      </c>
      <c r="M37" s="173">
        <f t="shared" si="4"/>
        <v>0</v>
      </c>
    </row>
    <row r="38" spans="1:13" s="165" customFormat="1" ht="12.75" customHeight="1" outlineLevel="1">
      <c r="A38" s="166">
        <v>30</v>
      </c>
      <c r="B38" s="168" t="s">
        <v>4352</v>
      </c>
      <c r="C38" s="168" t="s">
        <v>4353</v>
      </c>
      <c r="D38" s="169" t="s">
        <v>563</v>
      </c>
      <c r="E38" s="249">
        <v>13</v>
      </c>
      <c r="F38" s="171">
        <f t="shared" si="0"/>
        <v>0</v>
      </c>
      <c r="G38" s="171">
        <f t="shared" si="1"/>
        <v>0</v>
      </c>
      <c r="H38" s="256"/>
      <c r="I38" s="171">
        <f t="shared" si="2"/>
        <v>0</v>
      </c>
      <c r="J38" s="256"/>
      <c r="K38" s="172">
        <f t="shared" si="3"/>
        <v>0</v>
      </c>
      <c r="L38" s="173">
        <v>21</v>
      </c>
      <c r="M38" s="173">
        <f t="shared" si="4"/>
        <v>0</v>
      </c>
    </row>
    <row r="39" spans="1:13" s="165" customFormat="1" ht="12.75" customHeight="1" outlineLevel="1">
      <c r="A39" s="166">
        <v>31</v>
      </c>
      <c r="B39" s="168" t="s">
        <v>4354</v>
      </c>
      <c r="C39" s="168" t="s">
        <v>4355</v>
      </c>
      <c r="D39" s="169" t="s">
        <v>563</v>
      </c>
      <c r="E39" s="249">
        <v>1</v>
      </c>
      <c r="F39" s="171">
        <f t="shared" si="0"/>
        <v>0</v>
      </c>
      <c r="G39" s="171">
        <f t="shared" si="1"/>
        <v>0</v>
      </c>
      <c r="H39" s="256"/>
      <c r="I39" s="171">
        <f t="shared" si="2"/>
        <v>0</v>
      </c>
      <c r="J39" s="256"/>
      <c r="K39" s="172">
        <f t="shared" si="3"/>
        <v>0</v>
      </c>
      <c r="L39" s="173">
        <v>21</v>
      </c>
      <c r="M39" s="173">
        <f t="shared" si="4"/>
        <v>0</v>
      </c>
    </row>
    <row r="40" spans="1:13" s="165" customFormat="1" ht="12.75" customHeight="1" outlineLevel="1">
      <c r="A40" s="166">
        <v>32</v>
      </c>
      <c r="B40" s="168" t="s">
        <v>4356</v>
      </c>
      <c r="C40" s="168" t="s">
        <v>4357</v>
      </c>
      <c r="D40" s="169" t="s">
        <v>563</v>
      </c>
      <c r="E40" s="249">
        <v>1</v>
      </c>
      <c r="F40" s="171">
        <f t="shared" si="0"/>
        <v>0</v>
      </c>
      <c r="G40" s="171">
        <f t="shared" si="1"/>
        <v>0</v>
      </c>
      <c r="H40" s="256"/>
      <c r="I40" s="171">
        <f t="shared" si="2"/>
        <v>0</v>
      </c>
      <c r="J40" s="256"/>
      <c r="K40" s="172">
        <f t="shared" si="3"/>
        <v>0</v>
      </c>
      <c r="L40" s="173">
        <v>21</v>
      </c>
      <c r="M40" s="173">
        <f t="shared" si="4"/>
        <v>0</v>
      </c>
    </row>
    <row r="41" spans="1:13" s="165" customFormat="1" ht="12.75" customHeight="1" outlineLevel="1">
      <c r="A41" s="166">
        <v>33</v>
      </c>
      <c r="B41" s="168" t="s">
        <v>4358</v>
      </c>
      <c r="C41" s="168" t="s">
        <v>4359</v>
      </c>
      <c r="D41" s="169" t="s">
        <v>563</v>
      </c>
      <c r="E41" s="249">
        <v>3</v>
      </c>
      <c r="F41" s="171">
        <f t="shared" si="0"/>
        <v>0</v>
      </c>
      <c r="G41" s="171">
        <f t="shared" si="1"/>
        <v>0</v>
      </c>
      <c r="H41" s="256"/>
      <c r="I41" s="171">
        <f t="shared" si="2"/>
        <v>0</v>
      </c>
      <c r="J41" s="256"/>
      <c r="K41" s="172">
        <f t="shared" si="3"/>
        <v>0</v>
      </c>
      <c r="L41" s="173">
        <v>21</v>
      </c>
      <c r="M41" s="173">
        <f t="shared" si="4"/>
        <v>0</v>
      </c>
    </row>
    <row r="42" spans="1:13" s="165" customFormat="1" ht="12.75" customHeight="1" outlineLevel="1">
      <c r="A42" s="166">
        <v>34</v>
      </c>
      <c r="B42" s="168" t="s">
        <v>4360</v>
      </c>
      <c r="C42" s="168" t="s">
        <v>4361</v>
      </c>
      <c r="D42" s="169" t="s">
        <v>563</v>
      </c>
      <c r="E42" s="249">
        <v>181</v>
      </c>
      <c r="F42" s="171">
        <f t="shared" si="0"/>
        <v>0</v>
      </c>
      <c r="G42" s="171">
        <f t="shared" si="1"/>
        <v>0</v>
      </c>
      <c r="H42" s="256"/>
      <c r="I42" s="171">
        <f t="shared" si="2"/>
        <v>0</v>
      </c>
      <c r="J42" s="256"/>
      <c r="K42" s="172">
        <f t="shared" si="3"/>
        <v>0</v>
      </c>
      <c r="L42" s="173">
        <v>21</v>
      </c>
      <c r="M42" s="173">
        <f t="shared" si="4"/>
        <v>0</v>
      </c>
    </row>
    <row r="43" spans="1:13" s="165" customFormat="1" ht="12.75" customHeight="1" outlineLevel="1">
      <c r="A43" s="166">
        <v>35</v>
      </c>
      <c r="B43" s="168"/>
      <c r="C43" s="168" t="s">
        <v>4362</v>
      </c>
      <c r="D43" s="169" t="s">
        <v>563</v>
      </c>
      <c r="E43" s="249">
        <v>80</v>
      </c>
      <c r="F43" s="171">
        <f t="shared" si="0"/>
        <v>0</v>
      </c>
      <c r="G43" s="171">
        <f t="shared" si="1"/>
        <v>0</v>
      </c>
      <c r="H43" s="256"/>
      <c r="I43" s="171">
        <f t="shared" si="2"/>
        <v>0</v>
      </c>
      <c r="J43" s="256"/>
      <c r="K43" s="172">
        <f t="shared" si="3"/>
        <v>0</v>
      </c>
      <c r="L43" s="173">
        <v>21</v>
      </c>
      <c r="M43" s="173">
        <f t="shared" si="4"/>
        <v>0</v>
      </c>
    </row>
    <row r="44" spans="1:13" s="165" customFormat="1" outlineLevel="1">
      <c r="A44" s="166">
        <v>36</v>
      </c>
      <c r="B44" s="167" t="s">
        <v>4363</v>
      </c>
      <c r="C44" s="168" t="s">
        <v>4364</v>
      </c>
      <c r="D44" s="169" t="s">
        <v>563</v>
      </c>
      <c r="E44" s="249">
        <v>1</v>
      </c>
      <c r="F44" s="171">
        <f t="shared" si="0"/>
        <v>0</v>
      </c>
      <c r="G44" s="171">
        <f t="shared" si="1"/>
        <v>0</v>
      </c>
      <c r="H44" s="256"/>
      <c r="I44" s="171">
        <f t="shared" si="2"/>
        <v>0</v>
      </c>
      <c r="J44" s="256"/>
      <c r="K44" s="172">
        <f t="shared" si="3"/>
        <v>0</v>
      </c>
      <c r="L44" s="173">
        <v>21</v>
      </c>
      <c r="M44" s="173">
        <f t="shared" si="4"/>
        <v>0</v>
      </c>
    </row>
    <row r="45" spans="1:13" s="165" customFormat="1" outlineLevel="1">
      <c r="A45" s="166">
        <v>37</v>
      </c>
      <c r="B45" s="167" t="s">
        <v>4365</v>
      </c>
      <c r="C45" s="168" t="s">
        <v>4366</v>
      </c>
      <c r="D45" s="169" t="s">
        <v>563</v>
      </c>
      <c r="E45" s="249">
        <v>1</v>
      </c>
      <c r="F45" s="171">
        <f t="shared" si="0"/>
        <v>0</v>
      </c>
      <c r="G45" s="171">
        <f t="shared" si="1"/>
        <v>0</v>
      </c>
      <c r="H45" s="256"/>
      <c r="I45" s="171">
        <f t="shared" si="2"/>
        <v>0</v>
      </c>
      <c r="J45" s="256"/>
      <c r="K45" s="172">
        <f t="shared" si="3"/>
        <v>0</v>
      </c>
      <c r="L45" s="173">
        <v>21</v>
      </c>
      <c r="M45" s="173">
        <f t="shared" si="4"/>
        <v>0</v>
      </c>
    </row>
    <row r="46" spans="1:13" s="165" customFormat="1" outlineLevel="1">
      <c r="A46" s="166">
        <v>38</v>
      </c>
      <c r="B46" s="167"/>
      <c r="C46" s="168" t="s">
        <v>4367</v>
      </c>
      <c r="D46" s="169" t="s">
        <v>563</v>
      </c>
      <c r="E46" s="249">
        <v>1</v>
      </c>
      <c r="F46" s="171">
        <f t="shared" si="0"/>
        <v>0</v>
      </c>
      <c r="G46" s="171">
        <f t="shared" si="1"/>
        <v>0</v>
      </c>
      <c r="H46" s="256"/>
      <c r="I46" s="171">
        <f t="shared" si="2"/>
        <v>0</v>
      </c>
      <c r="J46" s="256"/>
      <c r="K46" s="172">
        <f t="shared" si="3"/>
        <v>0</v>
      </c>
      <c r="L46" s="173">
        <v>21</v>
      </c>
      <c r="M46" s="173">
        <f t="shared" si="4"/>
        <v>0</v>
      </c>
    </row>
    <row r="47" spans="1:13" s="165" customFormat="1" outlineLevel="1">
      <c r="A47" s="166">
        <v>39</v>
      </c>
      <c r="B47" s="167"/>
      <c r="C47" s="168" t="s">
        <v>4368</v>
      </c>
      <c r="D47" s="169" t="s">
        <v>563</v>
      </c>
      <c r="E47" s="249">
        <v>1</v>
      </c>
      <c r="F47" s="171">
        <f t="shared" si="0"/>
        <v>0</v>
      </c>
      <c r="G47" s="171">
        <f t="shared" si="1"/>
        <v>0</v>
      </c>
      <c r="H47" s="256"/>
      <c r="I47" s="171">
        <f t="shared" si="2"/>
        <v>0</v>
      </c>
      <c r="J47" s="256"/>
      <c r="K47" s="172">
        <f t="shared" si="3"/>
        <v>0</v>
      </c>
      <c r="L47" s="173">
        <v>21</v>
      </c>
      <c r="M47" s="173">
        <f t="shared" si="4"/>
        <v>0</v>
      </c>
    </row>
    <row r="48" spans="1:13" s="165" customFormat="1" outlineLevel="1">
      <c r="A48" s="166">
        <v>40</v>
      </c>
      <c r="B48" s="167"/>
      <c r="C48" s="168" t="s">
        <v>4369</v>
      </c>
      <c r="D48" s="169" t="s">
        <v>563</v>
      </c>
      <c r="E48" s="249">
        <v>14</v>
      </c>
      <c r="F48" s="171">
        <f t="shared" si="0"/>
        <v>0</v>
      </c>
      <c r="G48" s="171">
        <f t="shared" si="1"/>
        <v>0</v>
      </c>
      <c r="H48" s="256"/>
      <c r="I48" s="171">
        <f t="shared" si="2"/>
        <v>0</v>
      </c>
      <c r="J48" s="256"/>
      <c r="K48" s="172">
        <f t="shared" si="3"/>
        <v>0</v>
      </c>
      <c r="L48" s="173">
        <v>21</v>
      </c>
      <c r="M48" s="173">
        <f t="shared" si="4"/>
        <v>0</v>
      </c>
    </row>
    <row r="49" spans="1:13" s="165" customFormat="1" outlineLevel="1">
      <c r="A49" s="166">
        <v>41</v>
      </c>
      <c r="B49" s="167"/>
      <c r="C49" s="168" t="s">
        <v>4370</v>
      </c>
      <c r="D49" s="169" t="s">
        <v>563</v>
      </c>
      <c r="E49" s="249">
        <v>14</v>
      </c>
      <c r="F49" s="171">
        <f t="shared" si="0"/>
        <v>0</v>
      </c>
      <c r="G49" s="171">
        <f t="shared" si="1"/>
        <v>0</v>
      </c>
      <c r="H49" s="256"/>
      <c r="I49" s="171">
        <f t="shared" si="2"/>
        <v>0</v>
      </c>
      <c r="J49" s="256"/>
      <c r="K49" s="172">
        <f t="shared" si="3"/>
        <v>0</v>
      </c>
      <c r="L49" s="173">
        <v>21</v>
      </c>
      <c r="M49" s="173">
        <f t="shared" si="4"/>
        <v>0</v>
      </c>
    </row>
    <row r="50" spans="1:13" s="165" customFormat="1" outlineLevel="1">
      <c r="A50" s="166">
        <v>42</v>
      </c>
      <c r="B50" s="167"/>
      <c r="C50" s="168" t="s">
        <v>4371</v>
      </c>
      <c r="D50" s="169" t="s">
        <v>563</v>
      </c>
      <c r="E50" s="249">
        <v>12</v>
      </c>
      <c r="F50" s="171">
        <f t="shared" si="0"/>
        <v>0</v>
      </c>
      <c r="G50" s="171">
        <f t="shared" si="1"/>
        <v>0</v>
      </c>
      <c r="H50" s="256"/>
      <c r="I50" s="171">
        <f t="shared" si="2"/>
        <v>0</v>
      </c>
      <c r="J50" s="256"/>
      <c r="K50" s="172">
        <f t="shared" si="3"/>
        <v>0</v>
      </c>
      <c r="L50" s="173">
        <v>21</v>
      </c>
      <c r="M50" s="173">
        <f t="shared" si="4"/>
        <v>0</v>
      </c>
    </row>
    <row r="51" spans="1:13" s="165" customFormat="1" outlineLevel="1">
      <c r="A51" s="166">
        <v>43</v>
      </c>
      <c r="B51" s="167"/>
      <c r="C51" s="168" t="s">
        <v>4370</v>
      </c>
      <c r="D51" s="169" t="s">
        <v>563</v>
      </c>
      <c r="E51" s="249">
        <v>12</v>
      </c>
      <c r="F51" s="171">
        <f t="shared" si="0"/>
        <v>0</v>
      </c>
      <c r="G51" s="171">
        <f t="shared" si="1"/>
        <v>0</v>
      </c>
      <c r="H51" s="256"/>
      <c r="I51" s="171">
        <f t="shared" si="2"/>
        <v>0</v>
      </c>
      <c r="J51" s="256"/>
      <c r="K51" s="172">
        <f t="shared" si="3"/>
        <v>0</v>
      </c>
      <c r="L51" s="173">
        <v>21</v>
      </c>
      <c r="M51" s="173">
        <f t="shared" si="4"/>
        <v>0</v>
      </c>
    </row>
    <row r="52" spans="1:13" s="165" customFormat="1" outlineLevel="1">
      <c r="A52" s="166">
        <v>44</v>
      </c>
      <c r="B52" s="167"/>
      <c r="C52" s="168" t="s">
        <v>4372</v>
      </c>
      <c r="D52" s="169" t="s">
        <v>563</v>
      </c>
      <c r="E52" s="249">
        <v>42</v>
      </c>
      <c r="F52" s="171">
        <f t="shared" si="0"/>
        <v>0</v>
      </c>
      <c r="G52" s="171">
        <f t="shared" si="1"/>
        <v>0</v>
      </c>
      <c r="H52" s="256"/>
      <c r="I52" s="171">
        <f t="shared" si="2"/>
        <v>0</v>
      </c>
      <c r="J52" s="256"/>
      <c r="K52" s="172">
        <f t="shared" si="3"/>
        <v>0</v>
      </c>
      <c r="L52" s="173">
        <v>21</v>
      </c>
      <c r="M52" s="173">
        <f t="shared" si="4"/>
        <v>0</v>
      </c>
    </row>
    <row r="53" spans="1:13" s="165" customFormat="1" outlineLevel="1">
      <c r="A53" s="166">
        <v>45</v>
      </c>
      <c r="B53" s="167"/>
      <c r="C53" s="168" t="s">
        <v>4370</v>
      </c>
      <c r="D53" s="169" t="s">
        <v>563</v>
      </c>
      <c r="E53" s="249">
        <v>42</v>
      </c>
      <c r="F53" s="171">
        <f t="shared" si="0"/>
        <v>0</v>
      </c>
      <c r="G53" s="171">
        <f t="shared" si="1"/>
        <v>0</v>
      </c>
      <c r="H53" s="256"/>
      <c r="I53" s="171">
        <f t="shared" si="2"/>
        <v>0</v>
      </c>
      <c r="J53" s="256"/>
      <c r="K53" s="172">
        <f t="shared" si="3"/>
        <v>0</v>
      </c>
      <c r="L53" s="173">
        <v>21</v>
      </c>
      <c r="M53" s="173">
        <f t="shared" si="4"/>
        <v>0</v>
      </c>
    </row>
    <row r="54" spans="1:13" s="165" customFormat="1" outlineLevel="1">
      <c r="A54" s="166">
        <v>46</v>
      </c>
      <c r="B54" s="167"/>
      <c r="C54" s="168" t="s">
        <v>4373</v>
      </c>
      <c r="D54" s="169" t="s">
        <v>563</v>
      </c>
      <c r="E54" s="249">
        <v>19</v>
      </c>
      <c r="F54" s="171">
        <f t="shared" si="0"/>
        <v>0</v>
      </c>
      <c r="G54" s="171">
        <f t="shared" si="1"/>
        <v>0</v>
      </c>
      <c r="H54" s="256"/>
      <c r="I54" s="171">
        <f t="shared" si="2"/>
        <v>0</v>
      </c>
      <c r="J54" s="256"/>
      <c r="K54" s="172">
        <f t="shared" si="3"/>
        <v>0</v>
      </c>
      <c r="L54" s="173">
        <v>21</v>
      </c>
      <c r="M54" s="173">
        <f t="shared" si="4"/>
        <v>0</v>
      </c>
    </row>
    <row r="55" spans="1:13" s="165" customFormat="1" outlineLevel="1">
      <c r="A55" s="166">
        <v>47</v>
      </c>
      <c r="B55" s="167"/>
      <c r="C55" s="168" t="s">
        <v>4370</v>
      </c>
      <c r="D55" s="169" t="s">
        <v>563</v>
      </c>
      <c r="E55" s="249">
        <v>19</v>
      </c>
      <c r="F55" s="171">
        <f t="shared" si="0"/>
        <v>0</v>
      </c>
      <c r="G55" s="171">
        <f t="shared" si="1"/>
        <v>0</v>
      </c>
      <c r="H55" s="256"/>
      <c r="I55" s="171">
        <f t="shared" si="2"/>
        <v>0</v>
      </c>
      <c r="J55" s="256"/>
      <c r="K55" s="172">
        <f t="shared" si="3"/>
        <v>0</v>
      </c>
      <c r="L55" s="173">
        <v>21</v>
      </c>
      <c r="M55" s="173">
        <f t="shared" si="4"/>
        <v>0</v>
      </c>
    </row>
    <row r="56" spans="1:13" s="165" customFormat="1" outlineLevel="1">
      <c r="A56" s="166">
        <v>48</v>
      </c>
      <c r="B56" s="167"/>
      <c r="C56" s="168" t="s">
        <v>4374</v>
      </c>
      <c r="D56" s="169" t="s">
        <v>563</v>
      </c>
      <c r="E56" s="249">
        <v>11</v>
      </c>
      <c r="F56" s="171">
        <f t="shared" si="0"/>
        <v>0</v>
      </c>
      <c r="G56" s="171">
        <f t="shared" si="1"/>
        <v>0</v>
      </c>
      <c r="H56" s="256"/>
      <c r="I56" s="171">
        <f t="shared" si="2"/>
        <v>0</v>
      </c>
      <c r="J56" s="256"/>
      <c r="K56" s="172">
        <f t="shared" si="3"/>
        <v>0</v>
      </c>
      <c r="L56" s="173">
        <v>21</v>
      </c>
      <c r="M56" s="173">
        <f t="shared" si="4"/>
        <v>0</v>
      </c>
    </row>
    <row r="57" spans="1:13" s="165" customFormat="1" outlineLevel="1">
      <c r="A57" s="166">
        <v>49</v>
      </c>
      <c r="B57" s="167"/>
      <c r="C57" s="168" t="s">
        <v>4370</v>
      </c>
      <c r="D57" s="169" t="s">
        <v>563</v>
      </c>
      <c r="E57" s="249">
        <v>11</v>
      </c>
      <c r="F57" s="171">
        <f t="shared" si="0"/>
        <v>0</v>
      </c>
      <c r="G57" s="171">
        <f t="shared" si="1"/>
        <v>0</v>
      </c>
      <c r="H57" s="256"/>
      <c r="I57" s="171">
        <f t="shared" si="2"/>
        <v>0</v>
      </c>
      <c r="J57" s="256"/>
      <c r="K57" s="172">
        <f t="shared" si="3"/>
        <v>0</v>
      </c>
      <c r="L57" s="173">
        <v>21</v>
      </c>
      <c r="M57" s="173">
        <f t="shared" si="4"/>
        <v>0</v>
      </c>
    </row>
    <row r="58" spans="1:13" s="165" customFormat="1" outlineLevel="1">
      <c r="A58" s="166">
        <v>50</v>
      </c>
      <c r="B58" s="167"/>
      <c r="C58" s="168" t="s">
        <v>4375</v>
      </c>
      <c r="D58" s="169" t="s">
        <v>563</v>
      </c>
      <c r="E58" s="249">
        <v>5</v>
      </c>
      <c r="F58" s="171">
        <f t="shared" si="0"/>
        <v>0</v>
      </c>
      <c r="G58" s="171">
        <f t="shared" si="1"/>
        <v>0</v>
      </c>
      <c r="H58" s="256"/>
      <c r="I58" s="171">
        <f t="shared" si="2"/>
        <v>0</v>
      </c>
      <c r="J58" s="256"/>
      <c r="K58" s="172">
        <f t="shared" si="3"/>
        <v>0</v>
      </c>
      <c r="L58" s="173">
        <v>21</v>
      </c>
      <c r="M58" s="173">
        <f t="shared" si="4"/>
        <v>0</v>
      </c>
    </row>
    <row r="59" spans="1:13" s="165" customFormat="1" outlineLevel="1">
      <c r="A59" s="166">
        <v>51</v>
      </c>
      <c r="B59" s="167"/>
      <c r="C59" s="168" t="s">
        <v>4370</v>
      </c>
      <c r="D59" s="169" t="s">
        <v>563</v>
      </c>
      <c r="E59" s="249">
        <v>5</v>
      </c>
      <c r="F59" s="171">
        <f t="shared" si="0"/>
        <v>0</v>
      </c>
      <c r="G59" s="171">
        <f t="shared" si="1"/>
        <v>0</v>
      </c>
      <c r="H59" s="256"/>
      <c r="I59" s="171">
        <f t="shared" si="2"/>
        <v>0</v>
      </c>
      <c r="J59" s="256"/>
      <c r="K59" s="172">
        <f t="shared" si="3"/>
        <v>0</v>
      </c>
      <c r="L59" s="173">
        <v>21</v>
      </c>
      <c r="M59" s="173">
        <f t="shared" si="4"/>
        <v>0</v>
      </c>
    </row>
    <row r="60" spans="1:13" s="165" customFormat="1" outlineLevel="1">
      <c r="A60" s="166">
        <v>52</v>
      </c>
      <c r="B60" s="167"/>
      <c r="C60" s="168" t="s">
        <v>4376</v>
      </c>
      <c r="D60" s="169" t="s">
        <v>563</v>
      </c>
      <c r="E60" s="249">
        <v>2</v>
      </c>
      <c r="F60" s="171">
        <f t="shared" si="0"/>
        <v>0</v>
      </c>
      <c r="G60" s="171">
        <f t="shared" si="1"/>
        <v>0</v>
      </c>
      <c r="H60" s="256"/>
      <c r="I60" s="171">
        <f t="shared" si="2"/>
        <v>0</v>
      </c>
      <c r="J60" s="256"/>
      <c r="K60" s="172">
        <f t="shared" si="3"/>
        <v>0</v>
      </c>
      <c r="L60" s="173">
        <v>21</v>
      </c>
      <c r="M60" s="173">
        <f t="shared" si="4"/>
        <v>0</v>
      </c>
    </row>
    <row r="61" spans="1:13" s="165" customFormat="1" outlineLevel="1">
      <c r="A61" s="166">
        <v>53</v>
      </c>
      <c r="B61" s="167"/>
      <c r="C61" s="168" t="s">
        <v>4370</v>
      </c>
      <c r="D61" s="169" t="s">
        <v>563</v>
      </c>
      <c r="E61" s="249">
        <v>2</v>
      </c>
      <c r="F61" s="171">
        <f t="shared" si="0"/>
        <v>0</v>
      </c>
      <c r="G61" s="171">
        <f t="shared" si="1"/>
        <v>0</v>
      </c>
      <c r="H61" s="256"/>
      <c r="I61" s="171">
        <f t="shared" si="2"/>
        <v>0</v>
      </c>
      <c r="J61" s="256"/>
      <c r="K61" s="172">
        <f t="shared" si="3"/>
        <v>0</v>
      </c>
      <c r="L61" s="173">
        <v>21</v>
      </c>
      <c r="M61" s="173">
        <f t="shared" si="4"/>
        <v>0</v>
      </c>
    </row>
    <row r="62" spans="1:13" s="165" customFormat="1" outlineLevel="1">
      <c r="A62" s="166">
        <v>54</v>
      </c>
      <c r="B62" s="167"/>
      <c r="C62" s="168" t="s">
        <v>4377</v>
      </c>
      <c r="D62" s="169" t="s">
        <v>563</v>
      </c>
      <c r="E62" s="249">
        <v>9</v>
      </c>
      <c r="F62" s="171">
        <f t="shared" si="0"/>
        <v>0</v>
      </c>
      <c r="G62" s="171">
        <f t="shared" si="1"/>
        <v>0</v>
      </c>
      <c r="H62" s="256"/>
      <c r="I62" s="171">
        <f t="shared" si="2"/>
        <v>0</v>
      </c>
      <c r="J62" s="256"/>
      <c r="K62" s="172">
        <f t="shared" si="3"/>
        <v>0</v>
      </c>
      <c r="L62" s="173">
        <v>21</v>
      </c>
      <c r="M62" s="173">
        <f t="shared" si="4"/>
        <v>0</v>
      </c>
    </row>
    <row r="63" spans="1:13" s="165" customFormat="1" outlineLevel="1">
      <c r="A63" s="166">
        <v>55</v>
      </c>
      <c r="B63" s="167"/>
      <c r="C63" s="168" t="s">
        <v>4370</v>
      </c>
      <c r="D63" s="169" t="s">
        <v>563</v>
      </c>
      <c r="E63" s="249">
        <v>9</v>
      </c>
      <c r="F63" s="171">
        <f t="shared" si="0"/>
        <v>0</v>
      </c>
      <c r="G63" s="171">
        <f t="shared" si="1"/>
        <v>0</v>
      </c>
      <c r="H63" s="256"/>
      <c r="I63" s="171">
        <f t="shared" si="2"/>
        <v>0</v>
      </c>
      <c r="J63" s="256"/>
      <c r="K63" s="172">
        <f t="shared" si="3"/>
        <v>0</v>
      </c>
      <c r="L63" s="173">
        <v>21</v>
      </c>
      <c r="M63" s="173">
        <f t="shared" si="4"/>
        <v>0</v>
      </c>
    </row>
    <row r="64" spans="1:13" s="165" customFormat="1" outlineLevel="1">
      <c r="A64" s="166">
        <v>56</v>
      </c>
      <c r="B64" s="167"/>
      <c r="C64" s="168" t="s">
        <v>4378</v>
      </c>
      <c r="D64" s="169" t="s">
        <v>563</v>
      </c>
      <c r="E64" s="249">
        <v>4</v>
      </c>
      <c r="F64" s="171">
        <f t="shared" si="0"/>
        <v>0</v>
      </c>
      <c r="G64" s="171">
        <f t="shared" si="1"/>
        <v>0</v>
      </c>
      <c r="H64" s="256"/>
      <c r="I64" s="171">
        <f t="shared" si="2"/>
        <v>0</v>
      </c>
      <c r="J64" s="256"/>
      <c r="K64" s="172">
        <f t="shared" si="3"/>
        <v>0</v>
      </c>
      <c r="L64" s="173">
        <v>21</v>
      </c>
      <c r="M64" s="173">
        <f t="shared" si="4"/>
        <v>0</v>
      </c>
    </row>
    <row r="65" spans="1:13" s="165" customFormat="1" outlineLevel="1">
      <c r="A65" s="166">
        <v>57</v>
      </c>
      <c r="B65" s="167"/>
      <c r="C65" s="168" t="s">
        <v>4370</v>
      </c>
      <c r="D65" s="169" t="s">
        <v>563</v>
      </c>
      <c r="E65" s="249">
        <v>4</v>
      </c>
      <c r="F65" s="171">
        <f t="shared" si="0"/>
        <v>0</v>
      </c>
      <c r="G65" s="171">
        <f t="shared" si="1"/>
        <v>0</v>
      </c>
      <c r="H65" s="256"/>
      <c r="I65" s="171">
        <f t="shared" si="2"/>
        <v>0</v>
      </c>
      <c r="J65" s="256"/>
      <c r="K65" s="172">
        <f t="shared" si="3"/>
        <v>0</v>
      </c>
      <c r="L65" s="173">
        <v>21</v>
      </c>
      <c r="M65" s="173">
        <f t="shared" si="4"/>
        <v>0</v>
      </c>
    </row>
    <row r="66" spans="1:13" s="165" customFormat="1" outlineLevel="1">
      <c r="A66" s="166">
        <v>58</v>
      </c>
      <c r="B66" s="167"/>
      <c r="C66" s="168" t="s">
        <v>4379</v>
      </c>
      <c r="D66" s="169" t="s">
        <v>563</v>
      </c>
      <c r="E66" s="249">
        <v>8</v>
      </c>
      <c r="F66" s="171">
        <f t="shared" si="0"/>
        <v>0</v>
      </c>
      <c r="G66" s="171">
        <f t="shared" si="1"/>
        <v>0</v>
      </c>
      <c r="H66" s="256"/>
      <c r="I66" s="171">
        <f t="shared" si="2"/>
        <v>0</v>
      </c>
      <c r="J66" s="256"/>
      <c r="K66" s="172">
        <f t="shared" si="3"/>
        <v>0</v>
      </c>
      <c r="L66" s="173">
        <v>21</v>
      </c>
      <c r="M66" s="173">
        <f t="shared" si="4"/>
        <v>0</v>
      </c>
    </row>
    <row r="67" spans="1:13" s="165" customFormat="1" ht="12.75" customHeight="1" outlineLevel="1">
      <c r="A67" s="166">
        <v>59</v>
      </c>
      <c r="B67" s="167"/>
      <c r="C67" s="168" t="s">
        <v>3951</v>
      </c>
      <c r="D67" s="169" t="s">
        <v>563</v>
      </c>
      <c r="E67" s="249">
        <v>50</v>
      </c>
      <c r="F67" s="171">
        <f t="shared" si="0"/>
        <v>0</v>
      </c>
      <c r="G67" s="171">
        <f t="shared" si="1"/>
        <v>0</v>
      </c>
      <c r="H67" s="256"/>
      <c r="I67" s="171">
        <f t="shared" si="2"/>
        <v>0</v>
      </c>
      <c r="J67" s="256"/>
      <c r="K67" s="172">
        <f t="shared" si="3"/>
        <v>0</v>
      </c>
      <c r="L67" s="173">
        <v>21</v>
      </c>
      <c r="M67" s="173">
        <f t="shared" si="4"/>
        <v>0</v>
      </c>
    </row>
    <row r="68" spans="1:13" s="165" customFormat="1" ht="12.75" customHeight="1" outlineLevel="1">
      <c r="A68" s="166">
        <v>60</v>
      </c>
      <c r="B68" s="167"/>
      <c r="C68" s="168" t="s">
        <v>3952</v>
      </c>
      <c r="D68" s="169" t="s">
        <v>563</v>
      </c>
      <c r="E68" s="249">
        <v>960</v>
      </c>
      <c r="F68" s="171">
        <f t="shared" si="0"/>
        <v>0</v>
      </c>
      <c r="G68" s="171">
        <f t="shared" si="1"/>
        <v>0</v>
      </c>
      <c r="H68" s="256"/>
      <c r="I68" s="171">
        <f t="shared" si="2"/>
        <v>0</v>
      </c>
      <c r="J68" s="256"/>
      <c r="K68" s="172">
        <f t="shared" si="3"/>
        <v>0</v>
      </c>
      <c r="L68" s="173">
        <v>21</v>
      </c>
      <c r="M68" s="173">
        <f t="shared" si="4"/>
        <v>0</v>
      </c>
    </row>
    <row r="69" spans="1:13" s="165" customFormat="1" ht="12.75" customHeight="1" outlineLevel="1">
      <c r="A69" s="166">
        <v>61</v>
      </c>
      <c r="B69" s="167" t="s">
        <v>4127</v>
      </c>
      <c r="C69" s="168" t="s">
        <v>4128</v>
      </c>
      <c r="D69" s="169" t="s">
        <v>189</v>
      </c>
      <c r="E69" s="249">
        <v>100</v>
      </c>
      <c r="F69" s="171">
        <f t="shared" si="0"/>
        <v>0</v>
      </c>
      <c r="G69" s="171">
        <f t="shared" si="1"/>
        <v>0</v>
      </c>
      <c r="H69" s="256"/>
      <c r="I69" s="171">
        <f t="shared" si="2"/>
        <v>0</v>
      </c>
      <c r="J69" s="256"/>
      <c r="K69" s="172">
        <f t="shared" si="3"/>
        <v>0</v>
      </c>
      <c r="L69" s="173">
        <v>21</v>
      </c>
      <c r="M69" s="173">
        <f t="shared" si="4"/>
        <v>0</v>
      </c>
    </row>
    <row r="70" spans="1:13" s="165" customFormat="1" ht="12.75" customHeight="1" outlineLevel="1">
      <c r="A70" s="166">
        <v>62</v>
      </c>
      <c r="B70" s="167"/>
      <c r="C70" s="168" t="s">
        <v>4129</v>
      </c>
      <c r="D70" s="169" t="s">
        <v>223</v>
      </c>
      <c r="E70" s="249">
        <v>100</v>
      </c>
      <c r="F70" s="171">
        <f t="shared" si="0"/>
        <v>0</v>
      </c>
      <c r="G70" s="171">
        <f t="shared" si="1"/>
        <v>0</v>
      </c>
      <c r="H70" s="256"/>
      <c r="I70" s="171">
        <f t="shared" si="2"/>
        <v>0</v>
      </c>
      <c r="J70" s="256"/>
      <c r="K70" s="172">
        <f t="shared" si="3"/>
        <v>0</v>
      </c>
      <c r="L70" s="173">
        <v>21</v>
      </c>
      <c r="M70" s="173">
        <f t="shared" si="4"/>
        <v>0</v>
      </c>
    </row>
    <row r="71" spans="1:13">
      <c r="A71" s="166">
        <v>61</v>
      </c>
      <c r="B71" s="167"/>
      <c r="C71" s="168" t="s">
        <v>4380</v>
      </c>
      <c r="D71" s="250" t="s">
        <v>223</v>
      </c>
      <c r="E71" s="251">
        <v>120</v>
      </c>
      <c r="F71" s="182">
        <f t="shared" si="0"/>
        <v>0</v>
      </c>
      <c r="G71" s="182">
        <f t="shared" si="1"/>
        <v>0</v>
      </c>
      <c r="H71" s="258"/>
      <c r="I71" s="185">
        <f t="shared" si="2"/>
        <v>0</v>
      </c>
      <c r="J71" s="259"/>
      <c r="K71" s="186">
        <f t="shared" si="3"/>
        <v>0</v>
      </c>
      <c r="L71" s="183">
        <v>21</v>
      </c>
      <c r="M71" s="183">
        <f t="shared" si="4"/>
        <v>0</v>
      </c>
    </row>
    <row r="72" spans="1:13">
      <c r="A72" s="166">
        <v>62</v>
      </c>
      <c r="B72" s="167"/>
      <c r="C72" s="168" t="s">
        <v>4381</v>
      </c>
      <c r="D72" s="250" t="s">
        <v>223</v>
      </c>
      <c r="E72" s="251">
        <v>140</v>
      </c>
      <c r="F72" s="182">
        <f t="shared" si="0"/>
        <v>0</v>
      </c>
      <c r="G72" s="182">
        <f t="shared" si="1"/>
        <v>0</v>
      </c>
      <c r="H72" s="258"/>
      <c r="I72" s="185">
        <f t="shared" si="2"/>
        <v>0</v>
      </c>
      <c r="J72" s="259"/>
      <c r="K72" s="186">
        <f t="shared" si="3"/>
        <v>0</v>
      </c>
      <c r="L72" s="183">
        <v>21</v>
      </c>
      <c r="M72" s="183">
        <f t="shared" si="4"/>
        <v>0</v>
      </c>
    </row>
    <row r="73" spans="1:13">
      <c r="A73" s="166">
        <v>63</v>
      </c>
      <c r="B73" s="167"/>
      <c r="C73" s="168" t="s">
        <v>4382</v>
      </c>
      <c r="D73" s="250" t="s">
        <v>223</v>
      </c>
      <c r="E73" s="251">
        <v>30</v>
      </c>
      <c r="F73" s="182">
        <f t="shared" ref="F73:F108" si="5">H73+J73</f>
        <v>0</v>
      </c>
      <c r="G73" s="182">
        <f t="shared" ref="G73:G106" si="6">E73*F73</f>
        <v>0</v>
      </c>
      <c r="H73" s="258"/>
      <c r="I73" s="185">
        <f t="shared" ref="I73:I108" si="7">ROUND(E73*H73,2)</f>
        <v>0</v>
      </c>
      <c r="J73" s="259"/>
      <c r="K73" s="186">
        <f t="shared" ref="K73:K108" si="8">ROUND(E73*J73,2)</f>
        <v>0</v>
      </c>
      <c r="L73" s="183">
        <v>21</v>
      </c>
      <c r="M73" s="183">
        <f t="shared" ref="M73:M108" si="9">G73*(1+L73/100)</f>
        <v>0</v>
      </c>
    </row>
    <row r="74" spans="1:13">
      <c r="A74" s="166">
        <v>64</v>
      </c>
      <c r="B74" s="167"/>
      <c r="C74" s="168" t="s">
        <v>4383</v>
      </c>
      <c r="D74" s="250" t="s">
        <v>223</v>
      </c>
      <c r="E74" s="251">
        <v>20</v>
      </c>
      <c r="F74" s="182">
        <f t="shared" si="5"/>
        <v>0</v>
      </c>
      <c r="G74" s="182">
        <f t="shared" si="6"/>
        <v>0</v>
      </c>
      <c r="H74" s="258"/>
      <c r="I74" s="185">
        <f t="shared" si="7"/>
        <v>0</v>
      </c>
      <c r="J74" s="259"/>
      <c r="K74" s="186">
        <f t="shared" si="8"/>
        <v>0</v>
      </c>
      <c r="L74" s="183">
        <v>21</v>
      </c>
      <c r="M74" s="183">
        <f t="shared" si="9"/>
        <v>0</v>
      </c>
    </row>
    <row r="75" spans="1:13">
      <c r="A75" s="166">
        <v>65</v>
      </c>
      <c r="B75" s="167"/>
      <c r="C75" s="168" t="s">
        <v>4384</v>
      </c>
      <c r="D75" s="250" t="s">
        <v>223</v>
      </c>
      <c r="E75" s="251">
        <v>260</v>
      </c>
      <c r="F75" s="182">
        <f t="shared" si="5"/>
        <v>0</v>
      </c>
      <c r="G75" s="182">
        <f t="shared" si="6"/>
        <v>0</v>
      </c>
      <c r="H75" s="258"/>
      <c r="I75" s="185">
        <f t="shared" si="7"/>
        <v>0</v>
      </c>
      <c r="J75" s="259"/>
      <c r="K75" s="186">
        <f t="shared" si="8"/>
        <v>0</v>
      </c>
      <c r="L75" s="183">
        <v>21</v>
      </c>
      <c r="M75" s="183">
        <f t="shared" si="9"/>
        <v>0</v>
      </c>
    </row>
    <row r="76" spans="1:13">
      <c r="A76" s="166">
        <v>66</v>
      </c>
      <c r="B76" s="167"/>
      <c r="C76" s="168" t="s">
        <v>4385</v>
      </c>
      <c r="D76" s="250" t="s">
        <v>223</v>
      </c>
      <c r="E76" s="251">
        <v>50</v>
      </c>
      <c r="F76" s="182">
        <f t="shared" si="5"/>
        <v>0</v>
      </c>
      <c r="G76" s="182">
        <f t="shared" si="6"/>
        <v>0</v>
      </c>
      <c r="H76" s="258"/>
      <c r="I76" s="185">
        <f t="shared" si="7"/>
        <v>0</v>
      </c>
      <c r="J76" s="259"/>
      <c r="K76" s="186">
        <f t="shared" si="8"/>
        <v>0</v>
      </c>
      <c r="L76" s="183">
        <v>21</v>
      </c>
      <c r="M76" s="183">
        <f t="shared" si="9"/>
        <v>0</v>
      </c>
    </row>
    <row r="77" spans="1:13">
      <c r="A77" s="166">
        <v>67</v>
      </c>
      <c r="B77" s="167"/>
      <c r="C77" s="168" t="s">
        <v>4386</v>
      </c>
      <c r="D77" s="250" t="s">
        <v>563</v>
      </c>
      <c r="E77" s="251">
        <v>2000</v>
      </c>
      <c r="F77" s="182">
        <f t="shared" si="5"/>
        <v>0</v>
      </c>
      <c r="G77" s="182">
        <f t="shared" si="6"/>
        <v>0</v>
      </c>
      <c r="H77" s="258"/>
      <c r="I77" s="185">
        <f t="shared" si="7"/>
        <v>0</v>
      </c>
      <c r="J77" s="259"/>
      <c r="K77" s="186">
        <f t="shared" si="8"/>
        <v>0</v>
      </c>
      <c r="L77" s="183">
        <v>21</v>
      </c>
      <c r="M77" s="183">
        <f t="shared" si="9"/>
        <v>0</v>
      </c>
    </row>
    <row r="78" spans="1:13">
      <c r="A78" s="166">
        <v>68</v>
      </c>
      <c r="B78" s="167"/>
      <c r="C78" s="168" t="s">
        <v>4387</v>
      </c>
      <c r="D78" s="250" t="s">
        <v>223</v>
      </c>
      <c r="E78" s="251">
        <v>120</v>
      </c>
      <c r="F78" s="182">
        <f t="shared" si="5"/>
        <v>0</v>
      </c>
      <c r="G78" s="182">
        <f t="shared" si="6"/>
        <v>0</v>
      </c>
      <c r="H78" s="258"/>
      <c r="I78" s="185">
        <f t="shared" si="7"/>
        <v>0</v>
      </c>
      <c r="J78" s="259"/>
      <c r="K78" s="186">
        <f t="shared" si="8"/>
        <v>0</v>
      </c>
      <c r="L78" s="183">
        <v>21</v>
      </c>
      <c r="M78" s="183">
        <f t="shared" si="9"/>
        <v>0</v>
      </c>
    </row>
    <row r="79" spans="1:13">
      <c r="A79" s="166">
        <v>69</v>
      </c>
      <c r="B79" s="167"/>
      <c r="C79" s="168" t="s">
        <v>4388</v>
      </c>
      <c r="D79" s="250" t="s">
        <v>563</v>
      </c>
      <c r="E79" s="251">
        <v>400</v>
      </c>
      <c r="F79" s="182">
        <f t="shared" si="5"/>
        <v>0</v>
      </c>
      <c r="G79" s="182">
        <f t="shared" si="6"/>
        <v>0</v>
      </c>
      <c r="H79" s="258"/>
      <c r="I79" s="185">
        <f t="shared" si="7"/>
        <v>0</v>
      </c>
      <c r="J79" s="259"/>
      <c r="K79" s="186">
        <f t="shared" si="8"/>
        <v>0</v>
      </c>
      <c r="L79" s="183">
        <v>21</v>
      </c>
      <c r="M79" s="183">
        <f t="shared" si="9"/>
        <v>0</v>
      </c>
    </row>
    <row r="80" spans="1:13">
      <c r="A80" s="166">
        <v>70</v>
      </c>
      <c r="B80" s="167"/>
      <c r="C80" s="168" t="s">
        <v>4389</v>
      </c>
      <c r="D80" s="250" t="s">
        <v>563</v>
      </c>
      <c r="E80" s="251">
        <v>900</v>
      </c>
      <c r="F80" s="182">
        <f t="shared" si="5"/>
        <v>0</v>
      </c>
      <c r="G80" s="182">
        <f t="shared" si="6"/>
        <v>0</v>
      </c>
      <c r="H80" s="258"/>
      <c r="I80" s="185">
        <f t="shared" si="7"/>
        <v>0</v>
      </c>
      <c r="J80" s="259"/>
      <c r="K80" s="186">
        <f t="shared" si="8"/>
        <v>0</v>
      </c>
      <c r="L80" s="183">
        <v>21</v>
      </c>
      <c r="M80" s="183">
        <f t="shared" si="9"/>
        <v>0</v>
      </c>
    </row>
    <row r="81" spans="1:13">
      <c r="A81" s="166">
        <v>71</v>
      </c>
      <c r="B81" s="167"/>
      <c r="C81" s="168" t="s">
        <v>4390</v>
      </c>
      <c r="D81" s="250" t="s">
        <v>563</v>
      </c>
      <c r="E81" s="251">
        <v>600</v>
      </c>
      <c r="F81" s="182">
        <f t="shared" si="5"/>
        <v>0</v>
      </c>
      <c r="G81" s="182">
        <f t="shared" si="6"/>
        <v>0</v>
      </c>
      <c r="H81" s="258"/>
      <c r="I81" s="185">
        <f t="shared" si="7"/>
        <v>0</v>
      </c>
      <c r="J81" s="259"/>
      <c r="K81" s="186">
        <f t="shared" si="8"/>
        <v>0</v>
      </c>
      <c r="L81" s="183">
        <v>21</v>
      </c>
      <c r="M81" s="183">
        <f t="shared" si="9"/>
        <v>0</v>
      </c>
    </row>
    <row r="82" spans="1:13">
      <c r="A82" s="166">
        <v>72</v>
      </c>
      <c r="B82" s="167"/>
      <c r="C82" s="168" t="s">
        <v>4391</v>
      </c>
      <c r="D82" s="250" t="s">
        <v>563</v>
      </c>
      <c r="E82" s="251">
        <v>240</v>
      </c>
      <c r="F82" s="182">
        <f t="shared" si="5"/>
        <v>0</v>
      </c>
      <c r="G82" s="182">
        <f t="shared" si="6"/>
        <v>0</v>
      </c>
      <c r="H82" s="258"/>
      <c r="I82" s="185">
        <f t="shared" si="7"/>
        <v>0</v>
      </c>
      <c r="J82" s="259"/>
      <c r="K82" s="186">
        <f t="shared" si="8"/>
        <v>0</v>
      </c>
      <c r="L82" s="183">
        <v>21</v>
      </c>
      <c r="M82" s="183">
        <f t="shared" si="9"/>
        <v>0</v>
      </c>
    </row>
    <row r="83" spans="1:13">
      <c r="A83" s="166">
        <v>73</v>
      </c>
      <c r="B83" s="167"/>
      <c r="C83" s="168" t="s">
        <v>4392</v>
      </c>
      <c r="D83" s="250" t="s">
        <v>563</v>
      </c>
      <c r="E83" s="251">
        <v>60</v>
      </c>
      <c r="F83" s="182">
        <f t="shared" si="5"/>
        <v>0</v>
      </c>
      <c r="G83" s="182">
        <f t="shared" si="6"/>
        <v>0</v>
      </c>
      <c r="H83" s="258"/>
      <c r="I83" s="185">
        <f t="shared" si="7"/>
        <v>0</v>
      </c>
      <c r="J83" s="259"/>
      <c r="K83" s="186">
        <f t="shared" si="8"/>
        <v>0</v>
      </c>
      <c r="L83" s="183">
        <v>21</v>
      </c>
      <c r="M83" s="183">
        <f t="shared" si="9"/>
        <v>0</v>
      </c>
    </row>
    <row r="84" spans="1:13">
      <c r="A84" s="166">
        <v>74</v>
      </c>
      <c r="B84" s="167"/>
      <c r="C84" s="168" t="s">
        <v>4393</v>
      </c>
      <c r="D84" s="250" t="s">
        <v>563</v>
      </c>
      <c r="E84" s="251">
        <v>40</v>
      </c>
      <c r="F84" s="182">
        <f t="shared" si="5"/>
        <v>0</v>
      </c>
      <c r="G84" s="182">
        <f t="shared" si="6"/>
        <v>0</v>
      </c>
      <c r="H84" s="258"/>
      <c r="I84" s="185">
        <f t="shared" si="7"/>
        <v>0</v>
      </c>
      <c r="J84" s="259"/>
      <c r="K84" s="186">
        <f t="shared" si="8"/>
        <v>0</v>
      </c>
      <c r="L84" s="183">
        <v>21</v>
      </c>
      <c r="M84" s="183">
        <f t="shared" si="9"/>
        <v>0</v>
      </c>
    </row>
    <row r="85" spans="1:13">
      <c r="A85" s="166">
        <v>75</v>
      </c>
      <c r="B85" s="167"/>
      <c r="C85" s="168" t="s">
        <v>4394</v>
      </c>
      <c r="D85" s="250" t="s">
        <v>563</v>
      </c>
      <c r="E85" s="251">
        <v>240</v>
      </c>
      <c r="F85" s="182">
        <f t="shared" si="5"/>
        <v>0</v>
      </c>
      <c r="G85" s="182">
        <f t="shared" si="6"/>
        <v>0</v>
      </c>
      <c r="H85" s="258"/>
      <c r="I85" s="185">
        <f t="shared" si="7"/>
        <v>0</v>
      </c>
      <c r="J85" s="259"/>
      <c r="K85" s="186">
        <f t="shared" si="8"/>
        <v>0</v>
      </c>
      <c r="L85" s="183">
        <v>21</v>
      </c>
      <c r="M85" s="183">
        <f t="shared" si="9"/>
        <v>0</v>
      </c>
    </row>
    <row r="86" spans="1:13">
      <c r="A86" s="166">
        <v>76</v>
      </c>
      <c r="B86" s="167"/>
      <c r="C86" s="168" t="s">
        <v>4395</v>
      </c>
      <c r="D86" s="250" t="s">
        <v>563</v>
      </c>
      <c r="E86" s="251">
        <v>1000</v>
      </c>
      <c r="F86" s="182">
        <f t="shared" si="5"/>
        <v>0</v>
      </c>
      <c r="G86" s="182">
        <f t="shared" si="6"/>
        <v>0</v>
      </c>
      <c r="H86" s="258"/>
      <c r="I86" s="185">
        <f t="shared" si="7"/>
        <v>0</v>
      </c>
      <c r="J86" s="259"/>
      <c r="K86" s="186">
        <f t="shared" si="8"/>
        <v>0</v>
      </c>
      <c r="L86" s="183">
        <v>21</v>
      </c>
      <c r="M86" s="183">
        <f t="shared" si="9"/>
        <v>0</v>
      </c>
    </row>
    <row r="87" spans="1:13" s="165" customFormat="1" outlineLevel="1">
      <c r="A87" s="166">
        <v>77</v>
      </c>
      <c r="B87" s="167"/>
      <c r="C87" s="227" t="s">
        <v>4396</v>
      </c>
      <c r="D87" s="169" t="s">
        <v>563</v>
      </c>
      <c r="E87" s="249">
        <v>8</v>
      </c>
      <c r="F87" s="171">
        <f t="shared" si="5"/>
        <v>0</v>
      </c>
      <c r="G87" s="171">
        <f t="shared" si="6"/>
        <v>0</v>
      </c>
      <c r="H87" s="256"/>
      <c r="I87" s="171">
        <f t="shared" si="7"/>
        <v>0</v>
      </c>
      <c r="J87" s="256"/>
      <c r="K87" s="172">
        <f t="shared" si="8"/>
        <v>0</v>
      </c>
      <c r="L87" s="243">
        <v>20</v>
      </c>
      <c r="M87" s="243">
        <f t="shared" si="9"/>
        <v>0</v>
      </c>
    </row>
    <row r="88" spans="1:13" s="165" customFormat="1" outlineLevel="1">
      <c r="A88" s="166">
        <v>78</v>
      </c>
      <c r="B88" s="167"/>
      <c r="C88" s="227" t="s">
        <v>4397</v>
      </c>
      <c r="D88" s="169" t="s">
        <v>563</v>
      </c>
      <c r="E88" s="249">
        <v>30</v>
      </c>
      <c r="F88" s="171">
        <f t="shared" si="5"/>
        <v>0</v>
      </c>
      <c r="G88" s="171">
        <f t="shared" si="6"/>
        <v>0</v>
      </c>
      <c r="H88" s="256"/>
      <c r="I88" s="171">
        <f t="shared" si="7"/>
        <v>0</v>
      </c>
      <c r="J88" s="256"/>
      <c r="K88" s="172">
        <f t="shared" si="8"/>
        <v>0</v>
      </c>
      <c r="L88" s="243">
        <v>21</v>
      </c>
      <c r="M88" s="243">
        <f t="shared" si="9"/>
        <v>0</v>
      </c>
    </row>
    <row r="89" spans="1:13" s="165" customFormat="1" outlineLevel="1">
      <c r="A89" s="166">
        <v>79</v>
      </c>
      <c r="B89" s="167"/>
      <c r="C89" s="227" t="s">
        <v>4398</v>
      </c>
      <c r="D89" s="169" t="s">
        <v>563</v>
      </c>
      <c r="E89" s="249">
        <v>22</v>
      </c>
      <c r="F89" s="171">
        <f t="shared" si="5"/>
        <v>0</v>
      </c>
      <c r="G89" s="171">
        <f t="shared" si="6"/>
        <v>0</v>
      </c>
      <c r="H89" s="256"/>
      <c r="I89" s="171">
        <f t="shared" si="7"/>
        <v>0</v>
      </c>
      <c r="J89" s="256"/>
      <c r="K89" s="172">
        <f t="shared" si="8"/>
        <v>0</v>
      </c>
      <c r="L89" s="243">
        <v>21</v>
      </c>
      <c r="M89" s="243">
        <f t="shared" si="9"/>
        <v>0</v>
      </c>
    </row>
    <row r="90" spans="1:13" s="165" customFormat="1" outlineLevel="1">
      <c r="A90" s="166">
        <v>80</v>
      </c>
      <c r="B90" s="167"/>
      <c r="C90" s="227" t="s">
        <v>4399</v>
      </c>
      <c r="D90" s="169" t="s">
        <v>563</v>
      </c>
      <c r="E90" s="249">
        <v>2</v>
      </c>
      <c r="F90" s="171">
        <f t="shared" si="5"/>
        <v>0</v>
      </c>
      <c r="G90" s="171">
        <f t="shared" si="6"/>
        <v>0</v>
      </c>
      <c r="H90" s="256"/>
      <c r="I90" s="171">
        <f t="shared" si="7"/>
        <v>0</v>
      </c>
      <c r="J90" s="256"/>
      <c r="K90" s="172">
        <f t="shared" si="8"/>
        <v>0</v>
      </c>
      <c r="L90" s="243">
        <v>21</v>
      </c>
      <c r="M90" s="243">
        <f t="shared" si="9"/>
        <v>0</v>
      </c>
    </row>
    <row r="91" spans="1:13" s="165" customFormat="1" outlineLevel="1">
      <c r="A91" s="166">
        <v>81</v>
      </c>
      <c r="B91" s="167"/>
      <c r="C91" s="227" t="s">
        <v>4130</v>
      </c>
      <c r="D91" s="169" t="s">
        <v>563</v>
      </c>
      <c r="E91" s="249">
        <v>78</v>
      </c>
      <c r="F91" s="171">
        <f t="shared" si="5"/>
        <v>0</v>
      </c>
      <c r="G91" s="171">
        <f t="shared" si="6"/>
        <v>0</v>
      </c>
      <c r="H91" s="256"/>
      <c r="I91" s="171">
        <f t="shared" si="7"/>
        <v>0</v>
      </c>
      <c r="J91" s="256"/>
      <c r="K91" s="172">
        <f t="shared" si="8"/>
        <v>0</v>
      </c>
      <c r="L91" s="243">
        <v>21</v>
      </c>
      <c r="M91" s="243">
        <f t="shared" si="9"/>
        <v>0</v>
      </c>
    </row>
    <row r="92" spans="1:13" s="165" customFormat="1" outlineLevel="1">
      <c r="A92" s="166">
        <v>82</v>
      </c>
      <c r="B92" s="167"/>
      <c r="C92" s="227" t="s">
        <v>4400</v>
      </c>
      <c r="D92" s="169" t="s">
        <v>563</v>
      </c>
      <c r="E92" s="249">
        <v>170</v>
      </c>
      <c r="F92" s="171">
        <f t="shared" si="5"/>
        <v>0</v>
      </c>
      <c r="G92" s="171">
        <f t="shared" si="6"/>
        <v>0</v>
      </c>
      <c r="H92" s="256"/>
      <c r="I92" s="171">
        <f t="shared" si="7"/>
        <v>0</v>
      </c>
      <c r="J92" s="256"/>
      <c r="K92" s="172">
        <f t="shared" si="8"/>
        <v>0</v>
      </c>
      <c r="L92" s="243">
        <v>21</v>
      </c>
      <c r="M92" s="243">
        <f t="shared" si="9"/>
        <v>0</v>
      </c>
    </row>
    <row r="93" spans="1:13" s="165" customFormat="1" outlineLevel="1">
      <c r="A93" s="166">
        <v>83</v>
      </c>
      <c r="B93" s="167"/>
      <c r="C93" s="227" t="s">
        <v>4401</v>
      </c>
      <c r="D93" s="169" t="s">
        <v>563</v>
      </c>
      <c r="E93" s="249">
        <v>2</v>
      </c>
      <c r="F93" s="171">
        <f t="shared" si="5"/>
        <v>0</v>
      </c>
      <c r="G93" s="171">
        <f t="shared" si="6"/>
        <v>0</v>
      </c>
      <c r="H93" s="256"/>
      <c r="I93" s="171">
        <f t="shared" si="7"/>
        <v>0</v>
      </c>
      <c r="J93" s="256"/>
      <c r="K93" s="172">
        <f t="shared" si="8"/>
        <v>0</v>
      </c>
      <c r="L93" s="243">
        <v>21</v>
      </c>
      <c r="M93" s="243">
        <f t="shared" si="9"/>
        <v>0</v>
      </c>
    </row>
    <row r="94" spans="1:13" s="165" customFormat="1" outlineLevel="1">
      <c r="A94" s="166">
        <v>84</v>
      </c>
      <c r="B94" s="167"/>
      <c r="C94" s="227" t="s">
        <v>4402</v>
      </c>
      <c r="D94" s="169" t="s">
        <v>563</v>
      </c>
      <c r="E94" s="249">
        <v>1</v>
      </c>
      <c r="F94" s="171">
        <f t="shared" si="5"/>
        <v>0</v>
      </c>
      <c r="G94" s="171">
        <f t="shared" si="6"/>
        <v>0</v>
      </c>
      <c r="H94" s="256"/>
      <c r="I94" s="171">
        <f t="shared" si="7"/>
        <v>0</v>
      </c>
      <c r="J94" s="256"/>
      <c r="K94" s="172">
        <f t="shared" si="8"/>
        <v>0</v>
      </c>
      <c r="L94" s="243">
        <v>21</v>
      </c>
      <c r="M94" s="243">
        <f t="shared" si="9"/>
        <v>0</v>
      </c>
    </row>
    <row r="95" spans="1:13" s="165" customFormat="1" outlineLevel="1">
      <c r="A95" s="166">
        <v>85</v>
      </c>
      <c r="B95" s="167"/>
      <c r="C95" s="227" t="s">
        <v>4403</v>
      </c>
      <c r="D95" s="169" t="s">
        <v>4037</v>
      </c>
      <c r="E95" s="249">
        <v>4</v>
      </c>
      <c r="F95" s="171">
        <f t="shared" si="5"/>
        <v>0</v>
      </c>
      <c r="G95" s="171">
        <f t="shared" si="6"/>
        <v>0</v>
      </c>
      <c r="H95" s="256"/>
      <c r="I95" s="171">
        <f t="shared" si="7"/>
        <v>0</v>
      </c>
      <c r="J95" s="256"/>
      <c r="K95" s="172">
        <f t="shared" si="8"/>
        <v>0</v>
      </c>
      <c r="L95" s="243">
        <v>21</v>
      </c>
      <c r="M95" s="243">
        <f t="shared" si="9"/>
        <v>0</v>
      </c>
    </row>
    <row r="96" spans="1:13" s="165" customFormat="1" outlineLevel="1">
      <c r="A96" s="166">
        <v>86</v>
      </c>
      <c r="B96" s="167"/>
      <c r="C96" s="227" t="s">
        <v>4404</v>
      </c>
      <c r="D96" s="169" t="s">
        <v>223</v>
      </c>
      <c r="E96" s="249">
        <v>100</v>
      </c>
      <c r="F96" s="171">
        <f t="shared" si="5"/>
        <v>0</v>
      </c>
      <c r="G96" s="171">
        <f t="shared" si="6"/>
        <v>0</v>
      </c>
      <c r="H96" s="256"/>
      <c r="I96" s="171">
        <f t="shared" si="7"/>
        <v>0</v>
      </c>
      <c r="J96" s="256"/>
      <c r="K96" s="172">
        <f t="shared" si="8"/>
        <v>0</v>
      </c>
      <c r="L96" s="243">
        <v>21</v>
      </c>
      <c r="M96" s="243">
        <f t="shared" si="9"/>
        <v>0</v>
      </c>
    </row>
    <row r="97" spans="1:13" s="165" customFormat="1" outlineLevel="1">
      <c r="A97" s="166">
        <v>87</v>
      </c>
      <c r="B97" s="167"/>
      <c r="C97" s="227" t="s">
        <v>4405</v>
      </c>
      <c r="D97" s="169" t="s">
        <v>223</v>
      </c>
      <c r="E97" s="249">
        <v>50</v>
      </c>
      <c r="F97" s="171">
        <f t="shared" si="5"/>
        <v>0</v>
      </c>
      <c r="G97" s="171">
        <f t="shared" si="6"/>
        <v>0</v>
      </c>
      <c r="H97" s="256"/>
      <c r="I97" s="171">
        <f t="shared" si="7"/>
        <v>0</v>
      </c>
      <c r="J97" s="256"/>
      <c r="K97" s="172">
        <f t="shared" si="8"/>
        <v>0</v>
      </c>
      <c r="L97" s="243">
        <v>21</v>
      </c>
      <c r="M97" s="243">
        <f t="shared" si="9"/>
        <v>0</v>
      </c>
    </row>
    <row r="98" spans="1:13" s="165" customFormat="1" outlineLevel="1">
      <c r="A98" s="166">
        <v>88</v>
      </c>
      <c r="B98" s="167"/>
      <c r="C98" s="227" t="s">
        <v>4406</v>
      </c>
      <c r="D98" s="169" t="s">
        <v>223</v>
      </c>
      <c r="E98" s="249">
        <v>300</v>
      </c>
      <c r="F98" s="171">
        <f t="shared" si="5"/>
        <v>0</v>
      </c>
      <c r="G98" s="171">
        <f t="shared" ref="G98:G102" si="10">ROUND(E98*F98,2)</f>
        <v>0</v>
      </c>
      <c r="H98" s="256"/>
      <c r="I98" s="171">
        <f t="shared" si="7"/>
        <v>0</v>
      </c>
      <c r="J98" s="256"/>
      <c r="K98" s="172">
        <f t="shared" si="8"/>
        <v>0</v>
      </c>
      <c r="L98" s="243">
        <v>21</v>
      </c>
      <c r="M98" s="243">
        <f t="shared" si="9"/>
        <v>0</v>
      </c>
    </row>
    <row r="99" spans="1:13" customFormat="1" outlineLevel="1">
      <c r="A99" s="166">
        <v>89</v>
      </c>
      <c r="B99" s="226"/>
      <c r="C99" s="227" t="s">
        <v>4407</v>
      </c>
      <c r="D99" s="228" t="s">
        <v>223</v>
      </c>
      <c r="E99" s="229">
        <v>240</v>
      </c>
      <c r="F99" s="230">
        <f t="shared" si="5"/>
        <v>0</v>
      </c>
      <c r="G99" s="230">
        <f t="shared" si="10"/>
        <v>0</v>
      </c>
      <c r="H99" s="390"/>
      <c r="I99" s="230">
        <f t="shared" si="7"/>
        <v>0</v>
      </c>
      <c r="J99" s="390"/>
      <c r="K99" s="231">
        <f t="shared" si="8"/>
        <v>0</v>
      </c>
      <c r="L99" s="232">
        <v>21</v>
      </c>
      <c r="M99" s="232">
        <f t="shared" si="9"/>
        <v>0</v>
      </c>
    </row>
    <row r="100" spans="1:13" customFormat="1" outlineLevel="1">
      <c r="A100" s="166">
        <v>90</v>
      </c>
      <c r="B100" s="226"/>
      <c r="C100" s="227" t="s">
        <v>4408</v>
      </c>
      <c r="D100" s="228" t="s">
        <v>223</v>
      </c>
      <c r="E100" s="229">
        <v>5</v>
      </c>
      <c r="F100" s="230">
        <f t="shared" si="5"/>
        <v>0</v>
      </c>
      <c r="G100" s="230">
        <f t="shared" si="10"/>
        <v>0</v>
      </c>
      <c r="H100" s="390"/>
      <c r="I100" s="230">
        <f t="shared" si="7"/>
        <v>0</v>
      </c>
      <c r="J100" s="390"/>
      <c r="K100" s="231">
        <f t="shared" si="8"/>
        <v>0</v>
      </c>
      <c r="L100" s="232">
        <v>21</v>
      </c>
      <c r="M100" s="232">
        <f t="shared" si="9"/>
        <v>0</v>
      </c>
    </row>
    <row r="101" spans="1:13" customFormat="1" outlineLevel="1">
      <c r="A101" s="166">
        <v>91</v>
      </c>
      <c r="B101" s="226" t="s">
        <v>3945</v>
      </c>
      <c r="C101" s="227" t="s">
        <v>4409</v>
      </c>
      <c r="D101" s="228" t="s">
        <v>223</v>
      </c>
      <c r="E101" s="229">
        <v>1350</v>
      </c>
      <c r="F101" s="230">
        <f t="shared" si="5"/>
        <v>0</v>
      </c>
      <c r="G101" s="230">
        <f t="shared" si="10"/>
        <v>0</v>
      </c>
      <c r="H101" s="390"/>
      <c r="I101" s="230">
        <f t="shared" si="7"/>
        <v>0</v>
      </c>
      <c r="J101" s="390"/>
      <c r="K101" s="231">
        <f t="shared" si="8"/>
        <v>0</v>
      </c>
      <c r="L101" s="232">
        <v>21</v>
      </c>
      <c r="M101" s="232">
        <f t="shared" si="9"/>
        <v>0</v>
      </c>
    </row>
    <row r="102" spans="1:13" customFormat="1" outlineLevel="1">
      <c r="A102" s="166">
        <v>92</v>
      </c>
      <c r="B102" s="226" t="s">
        <v>4138</v>
      </c>
      <c r="C102" s="227" t="s">
        <v>4410</v>
      </c>
      <c r="D102" s="228" t="s">
        <v>223</v>
      </c>
      <c r="E102" s="229">
        <v>1535</v>
      </c>
      <c r="F102" s="230">
        <f t="shared" si="5"/>
        <v>0</v>
      </c>
      <c r="G102" s="230">
        <f t="shared" si="10"/>
        <v>0</v>
      </c>
      <c r="H102" s="390"/>
      <c r="I102" s="230">
        <f t="shared" si="7"/>
        <v>0</v>
      </c>
      <c r="J102" s="390"/>
      <c r="K102" s="231">
        <f t="shared" si="8"/>
        <v>0</v>
      </c>
      <c r="L102" s="232">
        <v>21</v>
      </c>
      <c r="M102" s="232">
        <f t="shared" si="9"/>
        <v>0</v>
      </c>
    </row>
    <row r="103" spans="1:13" customFormat="1" outlineLevel="1">
      <c r="A103" s="166">
        <v>93</v>
      </c>
      <c r="B103" s="226"/>
      <c r="C103" s="227" t="s">
        <v>4142</v>
      </c>
      <c r="D103" s="228" t="s">
        <v>563</v>
      </c>
      <c r="E103" s="229">
        <v>20</v>
      </c>
      <c r="F103" s="230">
        <f t="shared" si="5"/>
        <v>0</v>
      </c>
      <c r="G103" s="230">
        <f t="shared" si="6"/>
        <v>0</v>
      </c>
      <c r="H103" s="390"/>
      <c r="I103" s="230">
        <f t="shared" si="7"/>
        <v>0</v>
      </c>
      <c r="J103" s="390"/>
      <c r="K103" s="231">
        <f t="shared" si="8"/>
        <v>0</v>
      </c>
      <c r="L103" s="232">
        <v>21</v>
      </c>
      <c r="M103" s="232">
        <f t="shared" si="9"/>
        <v>0</v>
      </c>
    </row>
    <row r="104" spans="1:13" customFormat="1" outlineLevel="1">
      <c r="A104" s="166">
        <v>94</v>
      </c>
      <c r="B104" s="226"/>
      <c r="C104" s="227" t="s">
        <v>4411</v>
      </c>
      <c r="D104" s="228" t="s">
        <v>223</v>
      </c>
      <c r="E104" s="229">
        <v>60</v>
      </c>
      <c r="F104" s="230">
        <f t="shared" si="5"/>
        <v>0</v>
      </c>
      <c r="G104" s="230">
        <f t="shared" si="6"/>
        <v>0</v>
      </c>
      <c r="H104" s="390"/>
      <c r="I104" s="230">
        <f t="shared" si="7"/>
        <v>0</v>
      </c>
      <c r="J104" s="390"/>
      <c r="K104" s="231">
        <f t="shared" si="8"/>
        <v>0</v>
      </c>
      <c r="L104" s="232">
        <v>21</v>
      </c>
      <c r="M104" s="232">
        <f t="shared" si="9"/>
        <v>0</v>
      </c>
    </row>
    <row r="105" spans="1:13" customFormat="1" outlineLevel="1">
      <c r="A105" s="166">
        <v>95</v>
      </c>
      <c r="B105" s="226"/>
      <c r="C105" s="227" t="s">
        <v>4412</v>
      </c>
      <c r="D105" s="228" t="s">
        <v>563</v>
      </c>
      <c r="E105" s="229">
        <v>16</v>
      </c>
      <c r="F105" s="230">
        <f t="shared" si="5"/>
        <v>0</v>
      </c>
      <c r="G105" s="230">
        <f t="shared" si="6"/>
        <v>0</v>
      </c>
      <c r="H105" s="390"/>
      <c r="I105" s="230">
        <f t="shared" si="7"/>
        <v>0</v>
      </c>
      <c r="J105" s="390"/>
      <c r="K105" s="231">
        <f t="shared" si="8"/>
        <v>0</v>
      </c>
      <c r="L105" s="232">
        <v>21</v>
      </c>
      <c r="M105" s="232">
        <f t="shared" si="9"/>
        <v>0</v>
      </c>
    </row>
    <row r="106" spans="1:13" customFormat="1" outlineLevel="1">
      <c r="A106" s="166">
        <v>96</v>
      </c>
      <c r="B106" s="226"/>
      <c r="C106" s="227" t="s">
        <v>4413</v>
      </c>
      <c r="D106" s="228" t="s">
        <v>563</v>
      </c>
      <c r="E106" s="229">
        <v>8</v>
      </c>
      <c r="F106" s="230">
        <f t="shared" si="5"/>
        <v>0</v>
      </c>
      <c r="G106" s="230">
        <f t="shared" si="6"/>
        <v>0</v>
      </c>
      <c r="H106" s="390"/>
      <c r="I106" s="230">
        <f t="shared" si="7"/>
        <v>0</v>
      </c>
      <c r="J106" s="390"/>
      <c r="K106" s="231">
        <f t="shared" si="8"/>
        <v>0</v>
      </c>
      <c r="L106" s="232">
        <v>21</v>
      </c>
      <c r="M106" s="232">
        <f t="shared" si="9"/>
        <v>0</v>
      </c>
    </row>
    <row r="107" spans="1:13" customFormat="1" outlineLevel="1">
      <c r="A107" s="166">
        <v>97</v>
      </c>
      <c r="B107" s="226" t="s">
        <v>3964</v>
      </c>
      <c r="C107" s="227" t="s">
        <v>3965</v>
      </c>
      <c r="D107" s="228" t="s">
        <v>563</v>
      </c>
      <c r="E107" s="229">
        <v>100</v>
      </c>
      <c r="F107" s="230">
        <f t="shared" si="5"/>
        <v>0</v>
      </c>
      <c r="G107" s="230">
        <f t="shared" ref="G107" si="11">ROUND(E107*F107,2)</f>
        <v>0</v>
      </c>
      <c r="H107" s="390"/>
      <c r="I107" s="230">
        <f t="shared" si="7"/>
        <v>0</v>
      </c>
      <c r="J107" s="390"/>
      <c r="K107" s="231">
        <f t="shared" si="8"/>
        <v>0</v>
      </c>
      <c r="L107" s="232">
        <v>21</v>
      </c>
      <c r="M107" s="232">
        <f t="shared" si="9"/>
        <v>0</v>
      </c>
    </row>
    <row r="108" spans="1:13" customFormat="1" outlineLevel="1">
      <c r="A108" s="166">
        <v>98</v>
      </c>
      <c r="B108" s="226"/>
      <c r="C108" s="227" t="s">
        <v>3966</v>
      </c>
      <c r="D108" s="228" t="s">
        <v>563</v>
      </c>
      <c r="E108" s="229">
        <v>1</v>
      </c>
      <c r="F108" s="230">
        <f t="shared" si="5"/>
        <v>0</v>
      </c>
      <c r="G108" s="230">
        <f t="shared" ref="G108" si="12">E108*F108</f>
        <v>0</v>
      </c>
      <c r="H108" s="390"/>
      <c r="I108" s="230">
        <f t="shared" si="7"/>
        <v>0</v>
      </c>
      <c r="J108" s="390"/>
      <c r="K108" s="231">
        <f t="shared" si="8"/>
        <v>0</v>
      </c>
      <c r="L108" s="232">
        <v>21</v>
      </c>
      <c r="M108" s="232">
        <f t="shared" si="9"/>
        <v>0</v>
      </c>
    </row>
    <row r="109" spans="1:13">
      <c r="A109" s="174" t="s">
        <v>3936</v>
      </c>
      <c r="B109" s="175" t="s">
        <v>4414</v>
      </c>
      <c r="C109" s="176" t="s">
        <v>4415</v>
      </c>
      <c r="D109" s="177"/>
      <c r="E109" s="178"/>
      <c r="F109" s="179"/>
      <c r="G109" s="179">
        <f>SUM(G110:G131)</f>
        <v>0</v>
      </c>
      <c r="H109" s="257"/>
      <c r="I109" s="180">
        <f>SUM(I110:I131)</f>
        <v>0</v>
      </c>
      <c r="J109" s="257"/>
      <c r="K109" s="181">
        <f>SUM(K110:K131)</f>
        <v>0</v>
      </c>
      <c r="L109" s="164"/>
      <c r="M109" s="164">
        <f>SUM(M110:M131)</f>
        <v>0</v>
      </c>
    </row>
    <row r="110" spans="1:13" customFormat="1" ht="10.199999999999999" outlineLevel="1">
      <c r="A110" s="225">
        <v>99</v>
      </c>
      <c r="B110" s="226" t="s">
        <v>4416</v>
      </c>
      <c r="C110" s="227" t="s">
        <v>4417</v>
      </c>
      <c r="D110" s="228" t="s">
        <v>223</v>
      </c>
      <c r="E110" s="229">
        <v>200</v>
      </c>
      <c r="F110" s="230">
        <f t="shared" ref="F110:F131" si="13">H110+J110</f>
        <v>0</v>
      </c>
      <c r="G110" s="230">
        <f t="shared" ref="G110:G131" si="14">ROUND(E110*F110,2)</f>
        <v>0</v>
      </c>
      <c r="H110" s="390"/>
      <c r="I110" s="230">
        <f t="shared" ref="I110:I131" si="15">ROUND(E110*H110,2)</f>
        <v>0</v>
      </c>
      <c r="J110" s="390"/>
      <c r="K110" s="231">
        <f t="shared" ref="K110:K131" si="16">ROUND(E110*J110,2)</f>
        <v>0</v>
      </c>
      <c r="L110" s="232">
        <v>21</v>
      </c>
      <c r="M110" s="232">
        <f>G110*(1+L110/100)</f>
        <v>0</v>
      </c>
    </row>
    <row r="111" spans="1:13" customFormat="1" ht="10.199999999999999" outlineLevel="1">
      <c r="A111" s="225">
        <v>100</v>
      </c>
      <c r="B111" s="226" t="s">
        <v>4418</v>
      </c>
      <c r="C111" s="227" t="s">
        <v>4419</v>
      </c>
      <c r="D111" s="228" t="s">
        <v>406</v>
      </c>
      <c r="E111" s="229">
        <v>40</v>
      </c>
      <c r="F111" s="230">
        <f t="shared" si="13"/>
        <v>0</v>
      </c>
      <c r="G111" s="230">
        <f t="shared" si="14"/>
        <v>0</v>
      </c>
      <c r="H111" s="390"/>
      <c r="I111" s="230">
        <f t="shared" si="15"/>
        <v>0</v>
      </c>
      <c r="J111" s="390"/>
      <c r="K111" s="231">
        <f t="shared" si="16"/>
        <v>0</v>
      </c>
      <c r="L111" s="232">
        <v>21</v>
      </c>
      <c r="M111" s="232">
        <f>G111*(1+L111/100)</f>
        <v>0</v>
      </c>
    </row>
    <row r="112" spans="1:13" customFormat="1" ht="10.199999999999999" outlineLevel="1">
      <c r="A112" s="225">
        <v>101</v>
      </c>
      <c r="B112" s="226" t="s">
        <v>4416</v>
      </c>
      <c r="C112" s="227" t="s">
        <v>4420</v>
      </c>
      <c r="D112" s="228" t="s">
        <v>223</v>
      </c>
      <c r="E112" s="229">
        <v>40</v>
      </c>
      <c r="F112" s="230">
        <f t="shared" si="13"/>
        <v>0</v>
      </c>
      <c r="G112" s="230">
        <f t="shared" si="14"/>
        <v>0</v>
      </c>
      <c r="H112" s="390"/>
      <c r="I112" s="230">
        <f t="shared" si="15"/>
        <v>0</v>
      </c>
      <c r="J112" s="390"/>
      <c r="K112" s="231">
        <f t="shared" si="16"/>
        <v>0</v>
      </c>
      <c r="L112" s="232">
        <v>21</v>
      </c>
      <c r="M112" s="232">
        <f>G112*(1+L112/100)</f>
        <v>0</v>
      </c>
    </row>
    <row r="113" spans="1:13" customFormat="1" ht="10.199999999999999" outlineLevel="1">
      <c r="A113" s="225">
        <v>102</v>
      </c>
      <c r="B113" s="226" t="s">
        <v>4418</v>
      </c>
      <c r="C113" s="227" t="s">
        <v>4421</v>
      </c>
      <c r="D113" s="228" t="s">
        <v>406</v>
      </c>
      <c r="E113" s="229">
        <v>25</v>
      </c>
      <c r="F113" s="230">
        <f t="shared" si="13"/>
        <v>0</v>
      </c>
      <c r="G113" s="230">
        <f t="shared" si="14"/>
        <v>0</v>
      </c>
      <c r="H113" s="390"/>
      <c r="I113" s="230">
        <f t="shared" si="15"/>
        <v>0</v>
      </c>
      <c r="J113" s="390"/>
      <c r="K113" s="231">
        <f t="shared" si="16"/>
        <v>0</v>
      </c>
      <c r="L113" s="232">
        <v>21</v>
      </c>
      <c r="M113" s="232">
        <f>G113*(1+L113/100)</f>
        <v>0</v>
      </c>
    </row>
    <row r="114" spans="1:13" customFormat="1" ht="10.199999999999999" outlineLevel="1">
      <c r="A114" s="225">
        <v>103</v>
      </c>
      <c r="B114" s="226" t="s">
        <v>3954</v>
      </c>
      <c r="C114" s="227" t="s">
        <v>3955</v>
      </c>
      <c r="D114" s="228" t="s">
        <v>223</v>
      </c>
      <c r="E114" s="229">
        <v>120</v>
      </c>
      <c r="F114" s="230">
        <f>H114+J114</f>
        <v>0</v>
      </c>
      <c r="G114" s="230">
        <f t="shared" ref="G114:G117" si="17">E114*F114</f>
        <v>0</v>
      </c>
      <c r="H114" s="390"/>
      <c r="I114" s="230">
        <f t="shared" si="15"/>
        <v>0</v>
      </c>
      <c r="J114" s="390"/>
      <c r="K114" s="231">
        <f>ROUND(E114*J114,2)</f>
        <v>0</v>
      </c>
      <c r="L114" s="232">
        <v>21</v>
      </c>
      <c r="M114" s="232">
        <f t="shared" ref="M114" si="18">G114*(1+L114/100)</f>
        <v>0</v>
      </c>
    </row>
    <row r="115" spans="1:13" customFormat="1" ht="10.199999999999999" outlineLevel="1">
      <c r="A115" s="225">
        <v>104</v>
      </c>
      <c r="B115" s="226"/>
      <c r="C115" s="227" t="s">
        <v>3957</v>
      </c>
      <c r="D115" s="228" t="s">
        <v>406</v>
      </c>
      <c r="E115" s="229">
        <v>115</v>
      </c>
      <c r="F115" s="230">
        <f>H115+J115</f>
        <v>0</v>
      </c>
      <c r="G115" s="230">
        <f t="shared" si="17"/>
        <v>0</v>
      </c>
      <c r="H115" s="390"/>
      <c r="I115" s="230">
        <f t="shared" si="15"/>
        <v>0</v>
      </c>
      <c r="J115" s="390"/>
      <c r="K115" s="231">
        <f>ROUND(E115*J115,2)</f>
        <v>0</v>
      </c>
      <c r="L115" s="232">
        <v>21</v>
      </c>
      <c r="M115" s="232">
        <f>G115*(1+L115/100)</f>
        <v>0</v>
      </c>
    </row>
    <row r="116" spans="1:13" customFormat="1" ht="10.199999999999999" outlineLevel="1">
      <c r="A116" s="225">
        <v>105</v>
      </c>
      <c r="B116" s="226"/>
      <c r="C116" s="227" t="s">
        <v>4422</v>
      </c>
      <c r="D116" s="228" t="s">
        <v>563</v>
      </c>
      <c r="E116" s="229">
        <v>24</v>
      </c>
      <c r="F116" s="230">
        <f>H116+J116</f>
        <v>0</v>
      </c>
      <c r="G116" s="230">
        <f t="shared" si="17"/>
        <v>0</v>
      </c>
      <c r="H116" s="390"/>
      <c r="I116" s="230">
        <f t="shared" si="15"/>
        <v>0</v>
      </c>
      <c r="J116" s="390"/>
      <c r="K116" s="231">
        <f>ROUND(E116*J116,2)</f>
        <v>0</v>
      </c>
      <c r="L116" s="232">
        <v>21</v>
      </c>
      <c r="M116" s="232">
        <f>G116*(1+L116/100)</f>
        <v>0</v>
      </c>
    </row>
    <row r="117" spans="1:13" customFormat="1" ht="10.199999999999999" outlineLevel="1">
      <c r="A117" s="225">
        <v>106</v>
      </c>
      <c r="B117" s="226"/>
      <c r="C117" s="227" t="s">
        <v>4423</v>
      </c>
      <c r="D117" s="228" t="s">
        <v>563</v>
      </c>
      <c r="E117" s="229">
        <v>30</v>
      </c>
      <c r="F117" s="230">
        <f>H117+J117</f>
        <v>0</v>
      </c>
      <c r="G117" s="230">
        <f t="shared" si="17"/>
        <v>0</v>
      </c>
      <c r="H117" s="390"/>
      <c r="I117" s="230">
        <f t="shared" si="15"/>
        <v>0</v>
      </c>
      <c r="J117" s="390"/>
      <c r="K117" s="231">
        <f>ROUND(E117*J117,2)</f>
        <v>0</v>
      </c>
      <c r="L117" s="232">
        <v>21</v>
      </c>
      <c r="M117" s="232">
        <f>G117*(1+L117/100)</f>
        <v>0</v>
      </c>
    </row>
    <row r="118" spans="1:13" customFormat="1" ht="10.199999999999999" outlineLevel="1">
      <c r="A118" s="225">
        <v>107</v>
      </c>
      <c r="B118" s="226"/>
      <c r="C118" s="227" t="s">
        <v>4424</v>
      </c>
      <c r="D118" s="228" t="s">
        <v>189</v>
      </c>
      <c r="E118" s="229">
        <v>40</v>
      </c>
      <c r="F118" s="230">
        <f t="shared" si="13"/>
        <v>0</v>
      </c>
      <c r="G118" s="230">
        <f t="shared" si="14"/>
        <v>0</v>
      </c>
      <c r="H118" s="390"/>
      <c r="I118" s="230">
        <f t="shared" si="15"/>
        <v>0</v>
      </c>
      <c r="J118" s="390"/>
      <c r="K118" s="231">
        <f t="shared" si="16"/>
        <v>0</v>
      </c>
      <c r="L118" s="232">
        <v>21</v>
      </c>
      <c r="M118" s="232">
        <f t="shared" ref="M118:M131" si="19">G118*(1+L118/100)</f>
        <v>0</v>
      </c>
    </row>
    <row r="119" spans="1:13" customFormat="1" ht="10.199999999999999" outlineLevel="1">
      <c r="A119" s="225">
        <v>108</v>
      </c>
      <c r="B119" s="226"/>
      <c r="C119" s="227" t="s">
        <v>4425</v>
      </c>
      <c r="D119" s="228" t="s">
        <v>189</v>
      </c>
      <c r="E119" s="229">
        <v>30</v>
      </c>
      <c r="F119" s="230">
        <f t="shared" si="13"/>
        <v>0</v>
      </c>
      <c r="G119" s="230">
        <f t="shared" si="14"/>
        <v>0</v>
      </c>
      <c r="H119" s="390"/>
      <c r="I119" s="230">
        <f t="shared" si="15"/>
        <v>0</v>
      </c>
      <c r="J119" s="390"/>
      <c r="K119" s="231">
        <f t="shared" si="16"/>
        <v>0</v>
      </c>
      <c r="L119" s="232">
        <v>21</v>
      </c>
      <c r="M119" s="232">
        <f t="shared" si="19"/>
        <v>0</v>
      </c>
    </row>
    <row r="120" spans="1:13" customFormat="1" ht="10.199999999999999" outlineLevel="1">
      <c r="A120" s="225">
        <v>109</v>
      </c>
      <c r="B120" s="226"/>
      <c r="C120" s="227" t="s">
        <v>4426</v>
      </c>
      <c r="D120" s="228" t="s">
        <v>189</v>
      </c>
      <c r="E120" s="229">
        <v>8</v>
      </c>
      <c r="F120" s="230">
        <f t="shared" si="13"/>
        <v>0</v>
      </c>
      <c r="G120" s="230">
        <f t="shared" si="14"/>
        <v>0</v>
      </c>
      <c r="H120" s="390"/>
      <c r="I120" s="230">
        <f t="shared" si="15"/>
        <v>0</v>
      </c>
      <c r="J120" s="390"/>
      <c r="K120" s="231">
        <f t="shared" si="16"/>
        <v>0</v>
      </c>
      <c r="L120" s="232">
        <v>21</v>
      </c>
      <c r="M120" s="232">
        <f t="shared" si="19"/>
        <v>0</v>
      </c>
    </row>
    <row r="121" spans="1:13" customFormat="1" ht="10.199999999999999" outlineLevel="1">
      <c r="A121" s="225">
        <v>110</v>
      </c>
      <c r="B121" s="226"/>
      <c r="C121" s="227" t="s">
        <v>4427</v>
      </c>
      <c r="D121" s="228" t="s">
        <v>189</v>
      </c>
      <c r="E121" s="229">
        <v>8</v>
      </c>
      <c r="F121" s="230">
        <f t="shared" si="13"/>
        <v>0</v>
      </c>
      <c r="G121" s="230">
        <f t="shared" si="14"/>
        <v>0</v>
      </c>
      <c r="H121" s="390"/>
      <c r="I121" s="230">
        <f t="shared" si="15"/>
        <v>0</v>
      </c>
      <c r="J121" s="390"/>
      <c r="K121" s="231">
        <f t="shared" si="16"/>
        <v>0</v>
      </c>
      <c r="L121" s="232">
        <v>21</v>
      </c>
      <c r="M121" s="232">
        <f t="shared" si="19"/>
        <v>0</v>
      </c>
    </row>
    <row r="122" spans="1:13" customFormat="1" ht="10.199999999999999" outlineLevel="1">
      <c r="A122" s="225">
        <v>111</v>
      </c>
      <c r="B122" s="226"/>
      <c r="C122" s="227" t="s">
        <v>4428</v>
      </c>
      <c r="D122" s="228" t="s">
        <v>189</v>
      </c>
      <c r="E122" s="229">
        <v>16</v>
      </c>
      <c r="F122" s="230">
        <f t="shared" si="13"/>
        <v>0</v>
      </c>
      <c r="G122" s="230">
        <f t="shared" si="14"/>
        <v>0</v>
      </c>
      <c r="H122" s="390"/>
      <c r="I122" s="230">
        <f t="shared" si="15"/>
        <v>0</v>
      </c>
      <c r="J122" s="390"/>
      <c r="K122" s="231">
        <f t="shared" si="16"/>
        <v>0</v>
      </c>
      <c r="L122" s="232">
        <v>22</v>
      </c>
      <c r="M122" s="232">
        <f t="shared" si="19"/>
        <v>0</v>
      </c>
    </row>
    <row r="123" spans="1:13" customFormat="1" ht="10.199999999999999" outlineLevel="1">
      <c r="A123" s="225">
        <v>112</v>
      </c>
      <c r="B123" s="226"/>
      <c r="C123" s="227" t="s">
        <v>4429</v>
      </c>
      <c r="D123" s="228" t="s">
        <v>496</v>
      </c>
      <c r="E123" s="229">
        <v>80</v>
      </c>
      <c r="F123" s="230">
        <f t="shared" si="13"/>
        <v>0</v>
      </c>
      <c r="G123" s="230">
        <f t="shared" si="14"/>
        <v>0</v>
      </c>
      <c r="H123" s="390"/>
      <c r="I123" s="230">
        <f t="shared" si="15"/>
        <v>0</v>
      </c>
      <c r="J123" s="390"/>
      <c r="K123" s="231">
        <f t="shared" si="16"/>
        <v>0</v>
      </c>
      <c r="L123" s="232">
        <v>21</v>
      </c>
      <c r="M123" s="232">
        <f t="shared" si="19"/>
        <v>0</v>
      </c>
    </row>
    <row r="124" spans="1:13" customFormat="1" ht="10.199999999999999" outlineLevel="1">
      <c r="A124" s="225">
        <v>113</v>
      </c>
      <c r="B124" s="226"/>
      <c r="C124" s="227" t="s">
        <v>4430</v>
      </c>
      <c r="D124" s="228" t="s">
        <v>496</v>
      </c>
      <c r="E124" s="229">
        <v>240</v>
      </c>
      <c r="F124" s="230">
        <f t="shared" si="13"/>
        <v>0</v>
      </c>
      <c r="G124" s="230">
        <f t="shared" si="14"/>
        <v>0</v>
      </c>
      <c r="H124" s="390"/>
      <c r="I124" s="230">
        <f t="shared" si="15"/>
        <v>0</v>
      </c>
      <c r="J124" s="390"/>
      <c r="K124" s="231">
        <f t="shared" si="16"/>
        <v>0</v>
      </c>
      <c r="L124" s="232">
        <v>21</v>
      </c>
      <c r="M124" s="232">
        <f t="shared" si="19"/>
        <v>0</v>
      </c>
    </row>
    <row r="125" spans="1:13" customFormat="1" ht="10.199999999999999" outlineLevel="1">
      <c r="A125" s="225">
        <v>114</v>
      </c>
      <c r="B125" s="226"/>
      <c r="C125" s="227" t="s">
        <v>4431</v>
      </c>
      <c r="D125" s="228" t="s">
        <v>496</v>
      </c>
      <c r="E125" s="229">
        <v>8</v>
      </c>
      <c r="F125" s="230">
        <f t="shared" si="13"/>
        <v>0</v>
      </c>
      <c r="G125" s="230">
        <f t="shared" si="14"/>
        <v>0</v>
      </c>
      <c r="H125" s="390"/>
      <c r="I125" s="230">
        <f t="shared" si="15"/>
        <v>0</v>
      </c>
      <c r="J125" s="390"/>
      <c r="K125" s="231">
        <f t="shared" si="16"/>
        <v>0</v>
      </c>
      <c r="L125" s="232">
        <v>21</v>
      </c>
      <c r="M125" s="232">
        <f t="shared" si="19"/>
        <v>0</v>
      </c>
    </row>
    <row r="126" spans="1:13" customFormat="1" ht="10.199999999999999" outlineLevel="1">
      <c r="A126" s="225">
        <v>115</v>
      </c>
      <c r="B126" s="226"/>
      <c r="C126" s="227" t="s">
        <v>4432</v>
      </c>
      <c r="D126" s="228" t="s">
        <v>496</v>
      </c>
      <c r="E126" s="229">
        <v>8</v>
      </c>
      <c r="F126" s="230">
        <f t="shared" si="13"/>
        <v>0</v>
      </c>
      <c r="G126" s="230">
        <f t="shared" si="14"/>
        <v>0</v>
      </c>
      <c r="H126" s="390"/>
      <c r="I126" s="230">
        <f t="shared" si="15"/>
        <v>0</v>
      </c>
      <c r="J126" s="390"/>
      <c r="K126" s="231">
        <f t="shared" si="16"/>
        <v>0</v>
      </c>
      <c r="L126" s="232">
        <v>21</v>
      </c>
      <c r="M126" s="232">
        <f t="shared" si="19"/>
        <v>0</v>
      </c>
    </row>
    <row r="127" spans="1:13" customFormat="1" ht="10.199999999999999" outlineLevel="1">
      <c r="A127" s="225">
        <v>116</v>
      </c>
      <c r="B127" s="226"/>
      <c r="C127" s="227" t="s">
        <v>4433</v>
      </c>
      <c r="D127" s="228" t="s">
        <v>496</v>
      </c>
      <c r="E127" s="229">
        <v>30</v>
      </c>
      <c r="F127" s="230">
        <f t="shared" si="13"/>
        <v>0</v>
      </c>
      <c r="G127" s="230">
        <f t="shared" si="14"/>
        <v>0</v>
      </c>
      <c r="H127" s="390"/>
      <c r="I127" s="230">
        <f t="shared" si="15"/>
        <v>0</v>
      </c>
      <c r="J127" s="390"/>
      <c r="K127" s="231">
        <f t="shared" si="16"/>
        <v>0</v>
      </c>
      <c r="L127" s="232">
        <v>21</v>
      </c>
      <c r="M127" s="232">
        <f t="shared" si="19"/>
        <v>0</v>
      </c>
    </row>
    <row r="128" spans="1:13" customFormat="1" ht="10.199999999999999" outlineLevel="1">
      <c r="A128" s="225">
        <v>117</v>
      </c>
      <c r="B128" s="226"/>
      <c r="C128" s="227" t="s">
        <v>4434</v>
      </c>
      <c r="D128" s="228" t="s">
        <v>496</v>
      </c>
      <c r="E128" s="229">
        <v>16</v>
      </c>
      <c r="F128" s="230">
        <f t="shared" si="13"/>
        <v>0</v>
      </c>
      <c r="G128" s="230">
        <f t="shared" si="14"/>
        <v>0</v>
      </c>
      <c r="H128" s="390"/>
      <c r="I128" s="230">
        <f t="shared" si="15"/>
        <v>0</v>
      </c>
      <c r="J128" s="390"/>
      <c r="K128" s="231">
        <f t="shared" si="16"/>
        <v>0</v>
      </c>
      <c r="L128" s="232">
        <v>21</v>
      </c>
      <c r="M128" s="232">
        <f t="shared" si="19"/>
        <v>0</v>
      </c>
    </row>
    <row r="129" spans="1:13" customFormat="1" ht="10.199999999999999" outlineLevel="1">
      <c r="A129" s="225">
        <v>118</v>
      </c>
      <c r="B129" s="226"/>
      <c r="C129" s="227" t="s">
        <v>4435</v>
      </c>
      <c r="D129" s="228" t="s">
        <v>496</v>
      </c>
      <c r="E129" s="229">
        <v>1</v>
      </c>
      <c r="F129" s="230">
        <f t="shared" si="13"/>
        <v>0</v>
      </c>
      <c r="G129" s="230">
        <f t="shared" si="14"/>
        <v>0</v>
      </c>
      <c r="H129" s="390"/>
      <c r="I129" s="230">
        <f t="shared" si="15"/>
        <v>0</v>
      </c>
      <c r="J129" s="390"/>
      <c r="K129" s="231">
        <f t="shared" si="16"/>
        <v>0</v>
      </c>
      <c r="L129" s="232">
        <v>21</v>
      </c>
      <c r="M129" s="232">
        <f t="shared" si="19"/>
        <v>0</v>
      </c>
    </row>
    <row r="130" spans="1:13" customFormat="1" ht="10.199999999999999" outlineLevel="1">
      <c r="A130" s="225">
        <v>119</v>
      </c>
      <c r="B130" s="226"/>
      <c r="C130" s="227" t="s">
        <v>4436</v>
      </c>
      <c r="D130" s="228" t="s">
        <v>496</v>
      </c>
      <c r="E130" s="229">
        <v>8</v>
      </c>
      <c r="F130" s="230">
        <f t="shared" si="13"/>
        <v>0</v>
      </c>
      <c r="G130" s="230">
        <f t="shared" si="14"/>
        <v>0</v>
      </c>
      <c r="H130" s="390"/>
      <c r="I130" s="230">
        <f t="shared" si="15"/>
        <v>0</v>
      </c>
      <c r="J130" s="390"/>
      <c r="K130" s="231">
        <f t="shared" si="16"/>
        <v>0</v>
      </c>
      <c r="L130" s="232">
        <v>21</v>
      </c>
      <c r="M130" s="232">
        <f t="shared" si="19"/>
        <v>0</v>
      </c>
    </row>
    <row r="131" spans="1:13" customFormat="1" ht="10.199999999999999" outlineLevel="1">
      <c r="A131" s="225">
        <v>120</v>
      </c>
      <c r="B131" s="226"/>
      <c r="C131" s="227" t="s">
        <v>4437</v>
      </c>
      <c r="D131" s="228" t="s">
        <v>406</v>
      </c>
      <c r="E131" s="229">
        <v>3</v>
      </c>
      <c r="F131" s="230">
        <f t="shared" si="13"/>
        <v>0</v>
      </c>
      <c r="G131" s="230">
        <f t="shared" si="14"/>
        <v>0</v>
      </c>
      <c r="H131" s="390"/>
      <c r="I131" s="230">
        <f t="shared" si="15"/>
        <v>0</v>
      </c>
      <c r="J131" s="390"/>
      <c r="K131" s="231">
        <f t="shared" si="16"/>
        <v>0</v>
      </c>
      <c r="L131" s="232">
        <v>21</v>
      </c>
      <c r="M131" s="232">
        <f t="shared" si="19"/>
        <v>0</v>
      </c>
    </row>
    <row r="132" spans="1:13">
      <c r="A132" s="174" t="s">
        <v>3936</v>
      </c>
      <c r="B132" s="175" t="s">
        <v>3967</v>
      </c>
      <c r="C132" s="176" t="s">
        <v>3968</v>
      </c>
      <c r="D132" s="177"/>
      <c r="E132" s="178"/>
      <c r="F132" s="179"/>
      <c r="G132" s="179">
        <f>SUM(G133:G136)</f>
        <v>0</v>
      </c>
      <c r="H132" s="257"/>
      <c r="I132" s="180">
        <f>SUM(I133:I136)</f>
        <v>0</v>
      </c>
      <c r="J132" s="257"/>
      <c r="K132" s="181">
        <f>SUM(K133:K136)</f>
        <v>0</v>
      </c>
      <c r="L132" s="164"/>
      <c r="M132" s="164">
        <f>SUM(M133:M136)</f>
        <v>0</v>
      </c>
    </row>
    <row r="133" spans="1:13" customFormat="1" ht="10.199999999999999" outlineLevel="1">
      <c r="A133" s="225">
        <v>121</v>
      </c>
      <c r="B133" s="226" t="s">
        <v>4038</v>
      </c>
      <c r="C133" s="227" t="s">
        <v>4039</v>
      </c>
      <c r="D133" s="228" t="s">
        <v>189</v>
      </c>
      <c r="E133" s="229">
        <v>1</v>
      </c>
      <c r="F133" s="230">
        <f t="shared" ref="F133:F136" si="20">H133+J133</f>
        <v>0</v>
      </c>
      <c r="G133" s="230">
        <f t="shared" ref="G133:G136" si="21">ROUND(E133*F133,2)</f>
        <v>0</v>
      </c>
      <c r="H133" s="390"/>
      <c r="I133" s="230">
        <f t="shared" ref="I133:I136" si="22">ROUND(E133*H133,2)</f>
        <v>0</v>
      </c>
      <c r="J133" s="390"/>
      <c r="K133" s="231">
        <f t="shared" ref="K133:K136" si="23">ROUND(E133*J133,2)</f>
        <v>0</v>
      </c>
      <c r="L133" s="232">
        <v>21</v>
      </c>
      <c r="M133" s="232">
        <f t="shared" ref="M133:M136" si="24">G133*(1+L133/100)</f>
        <v>0</v>
      </c>
    </row>
    <row r="134" spans="1:13" customFormat="1" ht="10.199999999999999" outlineLevel="1">
      <c r="A134" s="225">
        <v>122</v>
      </c>
      <c r="B134" s="226" t="s">
        <v>4040</v>
      </c>
      <c r="C134" s="227" t="s">
        <v>4041</v>
      </c>
      <c r="D134" s="228" t="s">
        <v>189</v>
      </c>
      <c r="E134" s="229">
        <v>1</v>
      </c>
      <c r="F134" s="230">
        <f t="shared" si="20"/>
        <v>0</v>
      </c>
      <c r="G134" s="230">
        <f t="shared" si="21"/>
        <v>0</v>
      </c>
      <c r="H134" s="390"/>
      <c r="I134" s="230">
        <f t="shared" si="22"/>
        <v>0</v>
      </c>
      <c r="J134" s="390"/>
      <c r="K134" s="231">
        <f t="shared" si="23"/>
        <v>0</v>
      </c>
      <c r="L134" s="232">
        <v>21</v>
      </c>
      <c r="M134" s="232">
        <f t="shared" si="24"/>
        <v>0</v>
      </c>
    </row>
    <row r="135" spans="1:13" customFormat="1" ht="10.199999999999999" outlineLevel="1">
      <c r="A135" s="225">
        <v>123</v>
      </c>
      <c r="B135" s="226" t="s">
        <v>4044</v>
      </c>
      <c r="C135" s="227" t="s">
        <v>4045</v>
      </c>
      <c r="D135" s="228" t="s">
        <v>223</v>
      </c>
      <c r="E135" s="229">
        <v>120</v>
      </c>
      <c r="F135" s="230">
        <f t="shared" si="20"/>
        <v>0</v>
      </c>
      <c r="G135" s="230">
        <f t="shared" si="21"/>
        <v>0</v>
      </c>
      <c r="H135" s="390"/>
      <c r="I135" s="230">
        <f t="shared" si="22"/>
        <v>0</v>
      </c>
      <c r="J135" s="390"/>
      <c r="K135" s="231">
        <f t="shared" si="23"/>
        <v>0</v>
      </c>
      <c r="L135" s="232">
        <v>21</v>
      </c>
      <c r="M135" s="232">
        <f t="shared" si="24"/>
        <v>0</v>
      </c>
    </row>
    <row r="136" spans="1:13" customFormat="1" ht="10.199999999999999" outlineLevel="1">
      <c r="A136" s="225">
        <v>124</v>
      </c>
      <c r="B136" s="226" t="s">
        <v>4050</v>
      </c>
      <c r="C136" s="227" t="s">
        <v>4051</v>
      </c>
      <c r="D136" s="228" t="s">
        <v>223</v>
      </c>
      <c r="E136" s="229">
        <v>120</v>
      </c>
      <c r="F136" s="230">
        <f t="shared" si="20"/>
        <v>0</v>
      </c>
      <c r="G136" s="230">
        <f t="shared" si="21"/>
        <v>0</v>
      </c>
      <c r="H136" s="390"/>
      <c r="I136" s="230">
        <f t="shared" si="22"/>
        <v>0</v>
      </c>
      <c r="J136" s="390"/>
      <c r="K136" s="231">
        <f t="shared" si="23"/>
        <v>0</v>
      </c>
      <c r="L136" s="232">
        <v>21</v>
      </c>
      <c r="M136" s="232">
        <f t="shared" si="24"/>
        <v>0</v>
      </c>
    </row>
    <row r="137" spans="1:13">
      <c r="A137" s="174" t="s">
        <v>3936</v>
      </c>
      <c r="B137" s="175" t="s">
        <v>4054</v>
      </c>
      <c r="C137" s="176" t="s">
        <v>4159</v>
      </c>
      <c r="D137" s="177"/>
      <c r="E137" s="178"/>
      <c r="F137" s="179"/>
      <c r="G137" s="179">
        <f>SUM(G138:G141)</f>
        <v>0</v>
      </c>
      <c r="H137" s="257"/>
      <c r="I137" s="180">
        <f>SUM(I138:I141)</f>
        <v>0</v>
      </c>
      <c r="J137" s="257"/>
      <c r="K137" s="181">
        <f>SUM(K138:K141)</f>
        <v>0</v>
      </c>
      <c r="L137" s="164"/>
      <c r="M137" s="164">
        <f>SUM(M138:M141)</f>
        <v>0</v>
      </c>
    </row>
    <row r="138" spans="1:13" customFormat="1" ht="10.199999999999999" outlineLevel="1">
      <c r="A138" s="225">
        <v>125</v>
      </c>
      <c r="B138" s="226"/>
      <c r="C138" s="227" t="s">
        <v>4160</v>
      </c>
      <c r="D138" s="228" t="s">
        <v>189</v>
      </c>
      <c r="E138" s="229">
        <v>20</v>
      </c>
      <c r="F138" s="230">
        <f>H138+J138</f>
        <v>0</v>
      </c>
      <c r="G138" s="230">
        <f>E138*F138</f>
        <v>0</v>
      </c>
      <c r="H138" s="390"/>
      <c r="I138" s="230">
        <f>ROUND(E138*H138,2)</f>
        <v>0</v>
      </c>
      <c r="J138" s="390"/>
      <c r="K138" s="231">
        <f>ROUND(E138*J138,2)</f>
        <v>0</v>
      </c>
      <c r="L138" s="232">
        <v>21</v>
      </c>
      <c r="M138" s="232">
        <f t="shared" ref="M138:M141" si="25">G138*(1+L138/100)</f>
        <v>0</v>
      </c>
    </row>
    <row r="139" spans="1:13" customFormat="1" ht="10.199999999999999" outlineLevel="1">
      <c r="A139" s="225">
        <v>126</v>
      </c>
      <c r="B139" s="226"/>
      <c r="C139" s="227" t="s">
        <v>4161</v>
      </c>
      <c r="D139" s="228" t="s">
        <v>563</v>
      </c>
      <c r="E139" s="229">
        <v>200</v>
      </c>
      <c r="F139" s="230">
        <f>H139+J139</f>
        <v>0</v>
      </c>
      <c r="G139" s="230">
        <f>E139*F139</f>
        <v>0</v>
      </c>
      <c r="H139" s="390"/>
      <c r="I139" s="230">
        <f>ROUND(E139*H139,2)</f>
        <v>0</v>
      </c>
      <c r="J139" s="390"/>
      <c r="K139" s="231">
        <f>ROUND(E139*J139,2)</f>
        <v>0</v>
      </c>
      <c r="L139" s="232">
        <v>21</v>
      </c>
      <c r="M139" s="232">
        <f t="shared" si="25"/>
        <v>0</v>
      </c>
    </row>
    <row r="140" spans="1:13" customFormat="1" ht="10.199999999999999" outlineLevel="1">
      <c r="A140" s="225">
        <v>127</v>
      </c>
      <c r="B140" s="226" t="s">
        <v>4162</v>
      </c>
      <c r="C140" s="227" t="s">
        <v>4163</v>
      </c>
      <c r="D140" s="228" t="s">
        <v>2574</v>
      </c>
      <c r="E140" s="229">
        <v>1</v>
      </c>
      <c r="F140" s="230">
        <f>H140+J140</f>
        <v>0</v>
      </c>
      <c r="G140" s="230">
        <f>E140*F140</f>
        <v>0</v>
      </c>
      <c r="H140" s="390"/>
      <c r="I140" s="230">
        <f>ROUND(E140*H140,2)</f>
        <v>0</v>
      </c>
      <c r="J140" s="390"/>
      <c r="K140" s="231">
        <f>ROUND(E140*J140,2)</f>
        <v>0</v>
      </c>
      <c r="L140" s="232">
        <v>21</v>
      </c>
      <c r="M140" s="232">
        <f t="shared" si="25"/>
        <v>0</v>
      </c>
    </row>
    <row r="141" spans="1:13" customFormat="1" ht="10.199999999999999" outlineLevel="1">
      <c r="A141" s="225">
        <v>128</v>
      </c>
      <c r="B141" s="226"/>
      <c r="C141" s="227" t="s">
        <v>4164</v>
      </c>
      <c r="D141" s="228" t="s">
        <v>496</v>
      </c>
      <c r="E141" s="229">
        <v>1</v>
      </c>
      <c r="F141" s="230">
        <f>H141+J141</f>
        <v>0</v>
      </c>
      <c r="G141" s="230">
        <f>ROUND(E141*F141,2)</f>
        <v>0</v>
      </c>
      <c r="H141" s="390"/>
      <c r="I141" s="230">
        <f>ROUND(E141*H141,2)</f>
        <v>0</v>
      </c>
      <c r="J141" s="390"/>
      <c r="K141" s="231">
        <f>ROUND(E141*J141,2)</f>
        <v>0</v>
      </c>
      <c r="L141" s="232">
        <v>21</v>
      </c>
      <c r="M141" s="232">
        <f t="shared" si="25"/>
        <v>0</v>
      </c>
    </row>
    <row r="142" spans="1:13">
      <c r="A142" s="174" t="s">
        <v>3936</v>
      </c>
      <c r="B142" s="175" t="s">
        <v>3998</v>
      </c>
      <c r="C142" s="176" t="s">
        <v>433</v>
      </c>
      <c r="D142" s="177"/>
      <c r="E142" s="178"/>
      <c r="F142" s="179"/>
      <c r="G142" s="179">
        <f>SUM(G143:G147)</f>
        <v>0</v>
      </c>
      <c r="H142" s="257"/>
      <c r="I142" s="180">
        <f>SUM(I143:I147)</f>
        <v>0</v>
      </c>
      <c r="J142" s="257"/>
      <c r="K142" s="181">
        <f>SUM(K143:K147)</f>
        <v>0</v>
      </c>
      <c r="L142" s="164"/>
      <c r="M142" s="164">
        <f>SUM(M143:M147)</f>
        <v>0</v>
      </c>
    </row>
    <row r="143" spans="1:13" customFormat="1" ht="10.199999999999999" outlineLevel="1">
      <c r="A143" s="225">
        <v>129</v>
      </c>
      <c r="B143" s="226" t="s">
        <v>3999</v>
      </c>
      <c r="C143" s="227" t="s">
        <v>4000</v>
      </c>
      <c r="D143" s="228" t="s">
        <v>4001</v>
      </c>
      <c r="E143" s="229">
        <v>1</v>
      </c>
      <c r="F143" s="230">
        <f>H143+J143</f>
        <v>0</v>
      </c>
      <c r="G143" s="230">
        <f>E143*F143</f>
        <v>0</v>
      </c>
      <c r="H143" s="390"/>
      <c r="I143" s="230">
        <f>ROUND(E143*H143,2)</f>
        <v>0</v>
      </c>
      <c r="J143" s="390"/>
      <c r="K143" s="231">
        <f>ROUND(E143*J143,2)</f>
        <v>0</v>
      </c>
      <c r="L143" s="232">
        <v>21</v>
      </c>
      <c r="M143" s="232">
        <f>G143*(1+L143/100)</f>
        <v>0</v>
      </c>
    </row>
    <row r="144" spans="1:13" customFormat="1" ht="10.199999999999999" outlineLevel="1">
      <c r="A144" s="225">
        <v>130</v>
      </c>
      <c r="B144" s="226"/>
      <c r="C144" s="227" t="s">
        <v>4165</v>
      </c>
      <c r="D144" s="228" t="s">
        <v>496</v>
      </c>
      <c r="E144" s="229">
        <v>1</v>
      </c>
      <c r="F144" s="230">
        <f t="shared" ref="F144:F147" si="26">H144+J144</f>
        <v>0</v>
      </c>
      <c r="G144" s="230">
        <f t="shared" ref="G144:G147" si="27">E144*F144</f>
        <v>0</v>
      </c>
      <c r="H144" s="390"/>
      <c r="I144" s="230">
        <f t="shared" ref="I144:I146" si="28">ROUND(E144*H144,2)</f>
        <v>0</v>
      </c>
      <c r="J144" s="390"/>
      <c r="K144" s="231">
        <f t="shared" ref="K144:K146" si="29">ROUND(E144*J144,2)</f>
        <v>0</v>
      </c>
      <c r="L144" s="232">
        <v>21</v>
      </c>
      <c r="M144" s="232">
        <f t="shared" ref="M144:M147" si="30">G144*(1+L144/100)</f>
        <v>0</v>
      </c>
    </row>
    <row r="145" spans="1:13" customFormat="1" ht="10.199999999999999" outlineLevel="1">
      <c r="A145" s="225">
        <v>131</v>
      </c>
      <c r="B145" s="226" t="s">
        <v>4004</v>
      </c>
      <c r="C145" s="227" t="s">
        <v>4005</v>
      </c>
      <c r="D145" s="228" t="s">
        <v>4001</v>
      </c>
      <c r="E145" s="229">
        <v>1</v>
      </c>
      <c r="F145" s="230">
        <f t="shared" si="26"/>
        <v>0</v>
      </c>
      <c r="G145" s="230">
        <f t="shared" si="27"/>
        <v>0</v>
      </c>
      <c r="H145" s="390"/>
      <c r="I145" s="230">
        <f t="shared" si="28"/>
        <v>0</v>
      </c>
      <c r="J145" s="390"/>
      <c r="K145" s="231">
        <f t="shared" si="29"/>
        <v>0</v>
      </c>
      <c r="L145" s="232">
        <v>21</v>
      </c>
      <c r="M145" s="232">
        <f t="shared" si="30"/>
        <v>0</v>
      </c>
    </row>
    <row r="146" spans="1:13" customFormat="1" ht="10.199999999999999" outlineLevel="1">
      <c r="A146" s="225">
        <v>132</v>
      </c>
      <c r="B146" s="226"/>
      <c r="C146" s="227" t="s">
        <v>4438</v>
      </c>
      <c r="D146" s="228" t="s">
        <v>4001</v>
      </c>
      <c r="E146" s="229">
        <v>1</v>
      </c>
      <c r="F146" s="230">
        <f t="shared" si="26"/>
        <v>0</v>
      </c>
      <c r="G146" s="230">
        <f t="shared" si="27"/>
        <v>0</v>
      </c>
      <c r="H146" s="390"/>
      <c r="I146" s="230">
        <f t="shared" si="28"/>
        <v>0</v>
      </c>
      <c r="J146" s="390"/>
      <c r="K146" s="231">
        <f t="shared" si="29"/>
        <v>0</v>
      </c>
      <c r="L146" s="232">
        <v>21</v>
      </c>
      <c r="M146" s="232">
        <f t="shared" si="30"/>
        <v>0</v>
      </c>
    </row>
    <row r="147" spans="1:13" customFormat="1" ht="10.199999999999999" outlineLevel="1">
      <c r="A147" s="225">
        <v>133</v>
      </c>
      <c r="B147" s="226" t="s">
        <v>4010</v>
      </c>
      <c r="C147" s="227" t="s">
        <v>4011</v>
      </c>
      <c r="D147" s="228" t="s">
        <v>4001</v>
      </c>
      <c r="E147" s="229">
        <v>1</v>
      </c>
      <c r="F147" s="230">
        <f t="shared" si="26"/>
        <v>0</v>
      </c>
      <c r="G147" s="230">
        <f t="shared" si="27"/>
        <v>0</v>
      </c>
      <c r="H147" s="390"/>
      <c r="I147" s="230">
        <f>ROUND(E147*H147,2)</f>
        <v>0</v>
      </c>
      <c r="J147" s="390"/>
      <c r="K147" s="231">
        <f>ROUND(E147*J147,2)</f>
        <v>0</v>
      </c>
      <c r="L147" s="232">
        <v>21</v>
      </c>
      <c r="M147" s="232">
        <f t="shared" si="30"/>
        <v>0</v>
      </c>
    </row>
    <row r="148" spans="1:13">
      <c r="A148" s="174" t="s">
        <v>3936</v>
      </c>
      <c r="B148" s="175" t="s">
        <v>4012</v>
      </c>
      <c r="C148" s="176" t="s">
        <v>4013</v>
      </c>
      <c r="D148" s="177"/>
      <c r="E148" s="178"/>
      <c r="F148" s="179"/>
      <c r="G148" s="179">
        <f>SUM(G149:G153)</f>
        <v>0</v>
      </c>
      <c r="H148" s="257"/>
      <c r="I148" s="180">
        <f>SUM(I149:I153)</f>
        <v>0</v>
      </c>
      <c r="J148" s="257"/>
      <c r="K148" s="181">
        <f>SUM(K149:K153)</f>
        <v>0</v>
      </c>
      <c r="L148" s="164"/>
      <c r="M148" s="164">
        <f>SUM(M149:M153)</f>
        <v>0</v>
      </c>
    </row>
    <row r="149" spans="1:13" customFormat="1" ht="10.199999999999999" outlineLevel="1">
      <c r="A149" s="225">
        <v>134</v>
      </c>
      <c r="B149" s="226" t="s">
        <v>4016</v>
      </c>
      <c r="C149" s="227" t="s">
        <v>4017</v>
      </c>
      <c r="D149" s="228" t="s">
        <v>4001</v>
      </c>
      <c r="E149" s="229">
        <v>1</v>
      </c>
      <c r="F149" s="230">
        <f>H149+J149</f>
        <v>0</v>
      </c>
      <c r="G149" s="230">
        <f t="shared" ref="G149:G153" si="31">E149*F149</f>
        <v>0</v>
      </c>
      <c r="H149" s="390"/>
      <c r="I149" s="230">
        <f>ROUND(E149*H149,2)</f>
        <v>0</v>
      </c>
      <c r="J149" s="390"/>
      <c r="K149" s="231">
        <f t="shared" ref="K149:K153" si="32">ROUND(E149*J149,2)</f>
        <v>0</v>
      </c>
      <c r="L149" s="232">
        <v>21</v>
      </c>
      <c r="M149" s="232">
        <f>G149*(1+L149/100)</f>
        <v>0</v>
      </c>
    </row>
    <row r="150" spans="1:13" customFormat="1" ht="10.199999999999999" outlineLevel="1">
      <c r="A150" s="225">
        <v>135</v>
      </c>
      <c r="B150" s="226"/>
      <c r="C150" s="227" t="s">
        <v>4018</v>
      </c>
      <c r="D150" s="228" t="s">
        <v>425</v>
      </c>
      <c r="E150" s="229">
        <v>1</v>
      </c>
      <c r="F150" s="230">
        <f>H150+J150</f>
        <v>0</v>
      </c>
      <c r="G150" s="230">
        <f>ROUND(E150*F150,2)</f>
        <v>0</v>
      </c>
      <c r="H150" s="390"/>
      <c r="I150" s="230">
        <f t="shared" ref="I150:I153" si="33">ROUND(E150*H150,2)</f>
        <v>0</v>
      </c>
      <c r="J150" s="390"/>
      <c r="K150" s="231">
        <f t="shared" si="32"/>
        <v>0</v>
      </c>
      <c r="L150" s="232">
        <v>21</v>
      </c>
      <c r="M150" s="232">
        <f t="shared" ref="M150:M153" si="34">G150*(1+L150/100)</f>
        <v>0</v>
      </c>
    </row>
    <row r="151" spans="1:13" customFormat="1" ht="10.199999999999999" outlineLevel="1">
      <c r="A151" s="225">
        <v>136</v>
      </c>
      <c r="B151" s="226"/>
      <c r="C151" s="227" t="s">
        <v>4019</v>
      </c>
      <c r="D151" s="228" t="s">
        <v>425</v>
      </c>
      <c r="E151" s="229">
        <v>1</v>
      </c>
      <c r="F151" s="230">
        <f t="shared" ref="F151:F153" si="35">H151+J151</f>
        <v>0</v>
      </c>
      <c r="G151" s="230">
        <f t="shared" ref="G151:G152" si="36">ROUND(E151*F151,2)</f>
        <v>0</v>
      </c>
      <c r="H151" s="390"/>
      <c r="I151" s="230">
        <f t="shared" si="33"/>
        <v>0</v>
      </c>
      <c r="J151" s="390"/>
      <c r="K151" s="231">
        <f t="shared" si="32"/>
        <v>0</v>
      </c>
      <c r="L151" s="232">
        <v>21</v>
      </c>
      <c r="M151" s="232">
        <f t="shared" si="34"/>
        <v>0</v>
      </c>
    </row>
    <row r="152" spans="1:13" customFormat="1" ht="10.199999999999999" outlineLevel="1">
      <c r="A152" s="225">
        <v>137</v>
      </c>
      <c r="B152" s="226" t="s">
        <v>4020</v>
      </c>
      <c r="C152" s="227" t="s">
        <v>4021</v>
      </c>
      <c r="D152" s="228" t="s">
        <v>425</v>
      </c>
      <c r="E152" s="229">
        <v>1</v>
      </c>
      <c r="F152" s="230">
        <f t="shared" si="35"/>
        <v>0</v>
      </c>
      <c r="G152" s="230">
        <f t="shared" si="36"/>
        <v>0</v>
      </c>
      <c r="H152" s="390"/>
      <c r="I152" s="230">
        <f t="shared" si="33"/>
        <v>0</v>
      </c>
      <c r="J152" s="390"/>
      <c r="K152" s="231">
        <f t="shared" si="32"/>
        <v>0</v>
      </c>
      <c r="L152" s="232">
        <v>21</v>
      </c>
      <c r="M152" s="232">
        <f t="shared" si="34"/>
        <v>0</v>
      </c>
    </row>
    <row r="153" spans="1:13" s="253" customFormat="1" ht="10.199999999999999" outlineLevel="1">
      <c r="A153" s="236">
        <v>138</v>
      </c>
      <c r="B153" s="237" t="s">
        <v>1396</v>
      </c>
      <c r="C153" s="238" t="s">
        <v>4022</v>
      </c>
      <c r="D153" s="239" t="s">
        <v>4001</v>
      </c>
      <c r="E153" s="240">
        <v>1</v>
      </c>
      <c r="F153" s="241">
        <f t="shared" si="35"/>
        <v>0</v>
      </c>
      <c r="G153" s="241">
        <f t="shared" si="31"/>
        <v>0</v>
      </c>
      <c r="H153" s="391"/>
      <c r="I153" s="241">
        <f t="shared" si="33"/>
        <v>0</v>
      </c>
      <c r="J153" s="391"/>
      <c r="K153" s="242">
        <f t="shared" si="32"/>
        <v>0</v>
      </c>
      <c r="L153" s="252">
        <v>21</v>
      </c>
      <c r="M153" s="252">
        <f t="shared" si="34"/>
        <v>0</v>
      </c>
    </row>
    <row r="154" spans="1:13">
      <c r="A154" s="151"/>
      <c r="B154" s="152"/>
      <c r="C154" s="196"/>
      <c r="D154" s="153"/>
      <c r="E154" s="151"/>
      <c r="F154" s="151"/>
      <c r="G154" s="151"/>
      <c r="H154" s="151"/>
      <c r="I154" s="151"/>
      <c r="J154" s="151"/>
      <c r="K154" s="151"/>
      <c r="L154" s="151"/>
      <c r="M154" s="151"/>
    </row>
    <row r="155" spans="1:13">
      <c r="A155" s="878" t="s">
        <v>3930</v>
      </c>
      <c r="B155" s="879"/>
      <c r="C155" s="879"/>
      <c r="D155" s="879"/>
      <c r="E155" s="879"/>
      <c r="F155" s="880"/>
      <c r="G155" s="197">
        <f>G8+G109+G132+G137+G142+G148</f>
        <v>0</v>
      </c>
      <c r="H155" s="195"/>
      <c r="J155" s="195"/>
    </row>
    <row r="156" spans="1:13">
      <c r="D156" s="144"/>
      <c r="G156" s="195"/>
    </row>
    <row r="157" spans="1:13">
      <c r="A157" s="881" t="s">
        <v>4023</v>
      </c>
      <c r="B157" s="881"/>
      <c r="C157" s="882"/>
      <c r="D157" s="153"/>
      <c r="E157" s="151"/>
      <c r="F157" s="151"/>
      <c r="G157" s="151"/>
      <c r="H157" s="151"/>
      <c r="I157" s="151"/>
      <c r="J157" s="151"/>
      <c r="K157" s="151"/>
    </row>
    <row r="158" spans="1:13">
      <c r="A158" s="871" t="s">
        <v>4167</v>
      </c>
      <c r="B158" s="871"/>
      <c r="C158" s="871"/>
      <c r="D158" s="871"/>
      <c r="E158" s="871"/>
      <c r="F158" s="871"/>
      <c r="G158" s="871"/>
      <c r="H158" s="871"/>
      <c r="I158" s="871"/>
      <c r="J158" s="871"/>
      <c r="K158" s="871"/>
    </row>
    <row r="159" spans="1:13">
      <c r="A159" s="871"/>
      <c r="B159" s="871"/>
      <c r="C159" s="871"/>
      <c r="D159" s="871"/>
      <c r="E159" s="871"/>
      <c r="F159" s="871"/>
      <c r="G159" s="871"/>
      <c r="H159" s="871"/>
      <c r="I159" s="871"/>
      <c r="J159" s="871"/>
      <c r="K159" s="871"/>
    </row>
    <row r="160" spans="1:13">
      <c r="A160" s="871"/>
      <c r="B160" s="871"/>
      <c r="C160" s="871"/>
      <c r="D160" s="871"/>
      <c r="E160" s="871"/>
      <c r="F160" s="871"/>
      <c r="G160" s="871"/>
      <c r="H160" s="871"/>
      <c r="I160" s="871"/>
      <c r="J160" s="871"/>
      <c r="K160" s="871"/>
    </row>
    <row r="161" spans="1:11">
      <c r="A161" s="871"/>
      <c r="B161" s="871"/>
      <c r="C161" s="871"/>
      <c r="D161" s="871"/>
      <c r="E161" s="871"/>
      <c r="F161" s="871"/>
      <c r="G161" s="871"/>
      <c r="H161" s="871"/>
      <c r="I161" s="871"/>
      <c r="J161" s="871"/>
      <c r="K161" s="871"/>
    </row>
    <row r="162" spans="1:11">
      <c r="A162" s="871"/>
      <c r="B162" s="871"/>
      <c r="C162" s="871"/>
      <c r="D162" s="871"/>
      <c r="E162" s="871"/>
      <c r="F162" s="871"/>
      <c r="G162" s="871"/>
      <c r="H162" s="871"/>
      <c r="I162" s="871"/>
      <c r="J162" s="871"/>
      <c r="K162" s="871"/>
    </row>
    <row r="163" spans="1:11">
      <c r="A163" s="871"/>
      <c r="B163" s="871"/>
      <c r="C163" s="871"/>
      <c r="D163" s="871"/>
      <c r="E163" s="871"/>
      <c r="F163" s="871"/>
      <c r="G163" s="871"/>
      <c r="H163" s="871"/>
      <c r="I163" s="871"/>
      <c r="J163" s="871"/>
      <c r="K163" s="871"/>
    </row>
    <row r="164" spans="1:11">
      <c r="A164" s="871"/>
      <c r="B164" s="871"/>
      <c r="C164" s="871"/>
      <c r="D164" s="871"/>
      <c r="E164" s="871"/>
      <c r="F164" s="871"/>
      <c r="G164" s="871"/>
      <c r="H164" s="871"/>
      <c r="I164" s="871"/>
      <c r="J164" s="871"/>
      <c r="K164" s="871"/>
    </row>
    <row r="165" spans="1:11">
      <c r="A165" s="871"/>
      <c r="B165" s="871"/>
      <c r="C165" s="871"/>
      <c r="D165" s="871"/>
      <c r="E165" s="871"/>
      <c r="F165" s="871"/>
      <c r="G165" s="871"/>
      <c r="H165" s="871"/>
      <c r="I165" s="871"/>
      <c r="J165" s="871"/>
      <c r="K165" s="871"/>
    </row>
    <row r="166" spans="1:11">
      <c r="A166" s="871"/>
      <c r="B166" s="871"/>
      <c r="C166" s="871"/>
      <c r="D166" s="871"/>
      <c r="E166" s="871"/>
      <c r="F166" s="871"/>
      <c r="G166" s="871"/>
      <c r="H166" s="871"/>
      <c r="I166" s="871"/>
      <c r="J166" s="871"/>
      <c r="K166" s="871"/>
    </row>
    <row r="167" spans="1:11">
      <c r="A167" s="871"/>
      <c r="B167" s="871"/>
      <c r="C167" s="871"/>
      <c r="D167" s="871"/>
      <c r="E167" s="871"/>
      <c r="F167" s="871"/>
      <c r="G167" s="871"/>
      <c r="H167" s="871"/>
      <c r="I167" s="871"/>
      <c r="J167" s="871"/>
      <c r="K167" s="871"/>
    </row>
    <row r="168" spans="1:11">
      <c r="A168" s="871"/>
      <c r="B168" s="871"/>
      <c r="C168" s="871"/>
      <c r="D168" s="871"/>
      <c r="E168" s="871"/>
      <c r="F168" s="871"/>
      <c r="G168" s="871"/>
      <c r="H168" s="871"/>
      <c r="I168" s="871"/>
      <c r="J168" s="871"/>
      <c r="K168" s="871"/>
    </row>
    <row r="169" spans="1:11" ht="92.25" customHeight="1">
      <c r="A169" s="871"/>
      <c r="B169" s="871"/>
      <c r="C169" s="871"/>
      <c r="D169" s="871"/>
      <c r="E169" s="871"/>
      <c r="F169" s="871"/>
      <c r="G169" s="871"/>
      <c r="H169" s="871"/>
      <c r="I169" s="871"/>
      <c r="J169" s="871"/>
      <c r="K169" s="871"/>
    </row>
    <row r="170" spans="1:11">
      <c r="D170" s="144"/>
    </row>
    <row r="171" spans="1:11">
      <c r="D171" s="144"/>
    </row>
    <row r="172" spans="1:11">
      <c r="D172" s="144"/>
    </row>
    <row r="173" spans="1:11">
      <c r="D173" s="144"/>
    </row>
    <row r="174" spans="1:11">
      <c r="D174" s="144"/>
    </row>
    <row r="175" spans="1:11">
      <c r="D175" s="144"/>
    </row>
    <row r="176" spans="1:11">
      <c r="D176" s="144"/>
    </row>
    <row r="177" spans="4:4">
      <c r="D177" s="144"/>
    </row>
    <row r="178" spans="4:4">
      <c r="D178" s="144"/>
    </row>
    <row r="179" spans="4:4">
      <c r="D179" s="144"/>
    </row>
    <row r="180" spans="4:4">
      <c r="D180" s="144"/>
    </row>
    <row r="181" spans="4:4">
      <c r="D181" s="144"/>
    </row>
    <row r="182" spans="4:4">
      <c r="D182" s="144"/>
    </row>
    <row r="183" spans="4:4">
      <c r="D183" s="144"/>
    </row>
    <row r="184" spans="4:4">
      <c r="D184" s="144"/>
    </row>
    <row r="185" spans="4:4">
      <c r="D185" s="144"/>
    </row>
    <row r="186" spans="4:4">
      <c r="D186" s="144"/>
    </row>
    <row r="187" spans="4:4">
      <c r="D187" s="144"/>
    </row>
    <row r="188" spans="4:4">
      <c r="D188" s="144"/>
    </row>
    <row r="189" spans="4:4">
      <c r="D189" s="144"/>
    </row>
    <row r="190" spans="4:4">
      <c r="D190" s="144"/>
    </row>
    <row r="191" spans="4:4">
      <c r="D191" s="144"/>
    </row>
    <row r="192" spans="4:4">
      <c r="D192" s="144"/>
    </row>
    <row r="193" spans="4:4">
      <c r="D193" s="144"/>
    </row>
    <row r="194" spans="4:4">
      <c r="D194" s="144"/>
    </row>
    <row r="195" spans="4:4">
      <c r="D195" s="144"/>
    </row>
    <row r="196" spans="4:4">
      <c r="D196" s="144"/>
    </row>
    <row r="197" spans="4:4">
      <c r="D197" s="144"/>
    </row>
    <row r="198" spans="4:4">
      <c r="D198" s="144"/>
    </row>
    <row r="199" spans="4:4">
      <c r="D199" s="144"/>
    </row>
    <row r="200" spans="4:4">
      <c r="D200" s="144"/>
    </row>
    <row r="201" spans="4:4">
      <c r="D201" s="144"/>
    </row>
    <row r="202" spans="4:4">
      <c r="D202" s="144"/>
    </row>
    <row r="203" spans="4:4">
      <c r="D203" s="144"/>
    </row>
    <row r="204" spans="4:4">
      <c r="D204" s="144"/>
    </row>
    <row r="205" spans="4:4">
      <c r="D205" s="144"/>
    </row>
    <row r="206" spans="4:4">
      <c r="D206" s="144"/>
    </row>
    <row r="207" spans="4:4">
      <c r="D207" s="144"/>
    </row>
    <row r="208" spans="4:4">
      <c r="D208" s="144"/>
    </row>
    <row r="209" spans="4:4">
      <c r="D209" s="144"/>
    </row>
    <row r="210" spans="4:4">
      <c r="D210" s="144"/>
    </row>
    <row r="211" spans="4:4">
      <c r="D211" s="144"/>
    </row>
    <row r="212" spans="4:4">
      <c r="D212" s="144"/>
    </row>
    <row r="213" spans="4:4">
      <c r="D213" s="144"/>
    </row>
    <row r="214" spans="4:4">
      <c r="D214" s="144"/>
    </row>
    <row r="215" spans="4:4">
      <c r="D215" s="144"/>
    </row>
    <row r="216" spans="4:4">
      <c r="D216" s="144"/>
    </row>
    <row r="217" spans="4:4">
      <c r="D217" s="144"/>
    </row>
    <row r="218" spans="4:4">
      <c r="D218" s="144"/>
    </row>
    <row r="219" spans="4:4">
      <c r="D219" s="144"/>
    </row>
    <row r="220" spans="4:4">
      <c r="D220" s="144"/>
    </row>
    <row r="221" spans="4:4">
      <c r="D221" s="144"/>
    </row>
    <row r="222" spans="4:4">
      <c r="D222" s="144"/>
    </row>
    <row r="223" spans="4:4">
      <c r="D223" s="144"/>
    </row>
    <row r="224" spans="4:4">
      <c r="D224" s="144"/>
    </row>
    <row r="225" spans="4:4">
      <c r="D225" s="144"/>
    </row>
    <row r="226" spans="4:4">
      <c r="D226" s="144"/>
    </row>
    <row r="227" spans="4:4">
      <c r="D227" s="144"/>
    </row>
    <row r="228" spans="4:4">
      <c r="D228" s="144"/>
    </row>
    <row r="229" spans="4:4">
      <c r="D229" s="144"/>
    </row>
    <row r="230" spans="4:4">
      <c r="D230" s="144"/>
    </row>
    <row r="231" spans="4:4">
      <c r="D231" s="144"/>
    </row>
    <row r="232" spans="4:4">
      <c r="D232" s="144"/>
    </row>
    <row r="233" spans="4:4">
      <c r="D233" s="144"/>
    </row>
    <row r="234" spans="4:4">
      <c r="D234" s="144"/>
    </row>
    <row r="235" spans="4:4">
      <c r="D235" s="144"/>
    </row>
    <row r="236" spans="4:4">
      <c r="D236" s="144"/>
    </row>
    <row r="237" spans="4:4">
      <c r="D237" s="144"/>
    </row>
    <row r="238" spans="4:4">
      <c r="D238" s="144"/>
    </row>
    <row r="239" spans="4:4">
      <c r="D239" s="144"/>
    </row>
    <row r="240" spans="4:4">
      <c r="D240" s="144"/>
    </row>
    <row r="241" spans="4:4">
      <c r="D241" s="144"/>
    </row>
    <row r="242" spans="4:4">
      <c r="D242" s="144"/>
    </row>
    <row r="243" spans="4:4">
      <c r="D243" s="144"/>
    </row>
    <row r="244" spans="4:4">
      <c r="D244" s="144"/>
    </row>
    <row r="245" spans="4:4">
      <c r="D245" s="144"/>
    </row>
    <row r="246" spans="4:4">
      <c r="D246" s="144"/>
    </row>
    <row r="247" spans="4:4">
      <c r="D247" s="144"/>
    </row>
    <row r="248" spans="4:4">
      <c r="D248" s="144"/>
    </row>
    <row r="249" spans="4:4">
      <c r="D249" s="144"/>
    </row>
    <row r="250" spans="4:4">
      <c r="D250" s="144"/>
    </row>
    <row r="251" spans="4:4">
      <c r="D251" s="144"/>
    </row>
    <row r="252" spans="4:4">
      <c r="D252" s="144"/>
    </row>
    <row r="253" spans="4:4">
      <c r="D253" s="144"/>
    </row>
    <row r="254" spans="4:4">
      <c r="D254" s="144"/>
    </row>
    <row r="255" spans="4:4">
      <c r="D255" s="144"/>
    </row>
    <row r="256" spans="4:4">
      <c r="D256" s="144"/>
    </row>
    <row r="257" spans="4:4">
      <c r="D257" s="144"/>
    </row>
    <row r="258" spans="4:4">
      <c r="D258" s="144"/>
    </row>
    <row r="259" spans="4:4">
      <c r="D259" s="144"/>
    </row>
    <row r="260" spans="4:4">
      <c r="D260" s="144"/>
    </row>
    <row r="261" spans="4:4">
      <c r="D261" s="144"/>
    </row>
    <row r="262" spans="4:4">
      <c r="D262" s="144"/>
    </row>
    <row r="263" spans="4:4">
      <c r="D263" s="144"/>
    </row>
    <row r="264" spans="4:4">
      <c r="D264" s="144"/>
    </row>
    <row r="265" spans="4:4">
      <c r="D265" s="144"/>
    </row>
    <row r="266" spans="4:4">
      <c r="D266" s="144"/>
    </row>
    <row r="267" spans="4:4">
      <c r="D267" s="144"/>
    </row>
    <row r="268" spans="4:4">
      <c r="D268" s="144"/>
    </row>
    <row r="269" spans="4:4">
      <c r="D269" s="144"/>
    </row>
    <row r="270" spans="4:4">
      <c r="D270" s="144"/>
    </row>
    <row r="271" spans="4:4">
      <c r="D271" s="144"/>
    </row>
    <row r="272" spans="4:4">
      <c r="D272" s="144"/>
    </row>
    <row r="273" spans="4:4">
      <c r="D273" s="144"/>
    </row>
    <row r="274" spans="4:4">
      <c r="D274" s="144"/>
    </row>
    <row r="275" spans="4:4">
      <c r="D275" s="144"/>
    </row>
    <row r="276" spans="4:4">
      <c r="D276" s="144"/>
    </row>
    <row r="277" spans="4:4">
      <c r="D277" s="144"/>
    </row>
    <row r="278" spans="4:4">
      <c r="D278" s="144"/>
    </row>
    <row r="279" spans="4:4">
      <c r="D279" s="144"/>
    </row>
    <row r="280" spans="4:4">
      <c r="D280" s="144"/>
    </row>
    <row r="281" spans="4:4">
      <c r="D281" s="144"/>
    </row>
    <row r="282" spans="4:4">
      <c r="D282" s="144"/>
    </row>
    <row r="283" spans="4:4">
      <c r="D283" s="144"/>
    </row>
    <row r="284" spans="4:4">
      <c r="D284" s="144"/>
    </row>
    <row r="285" spans="4:4">
      <c r="D285" s="144"/>
    </row>
    <row r="286" spans="4:4">
      <c r="D286" s="144"/>
    </row>
    <row r="287" spans="4:4">
      <c r="D287" s="144"/>
    </row>
    <row r="288" spans="4:4">
      <c r="D288" s="144"/>
    </row>
    <row r="289" spans="4:4">
      <c r="D289" s="144"/>
    </row>
    <row r="290" spans="4:4">
      <c r="D290" s="144"/>
    </row>
    <row r="291" spans="4:4">
      <c r="D291" s="144"/>
    </row>
    <row r="292" spans="4:4">
      <c r="D292" s="144"/>
    </row>
    <row r="293" spans="4:4">
      <c r="D293" s="144"/>
    </row>
    <row r="294" spans="4:4">
      <c r="D294" s="144"/>
    </row>
    <row r="295" spans="4:4">
      <c r="D295" s="144"/>
    </row>
    <row r="296" spans="4:4">
      <c r="D296" s="144"/>
    </row>
    <row r="297" spans="4:4">
      <c r="D297" s="144"/>
    </row>
    <row r="298" spans="4:4">
      <c r="D298" s="144"/>
    </row>
    <row r="299" spans="4:4">
      <c r="D299" s="144"/>
    </row>
    <row r="300" spans="4:4">
      <c r="D300" s="144"/>
    </row>
    <row r="301" spans="4:4">
      <c r="D301" s="144"/>
    </row>
    <row r="302" spans="4:4">
      <c r="D302" s="144"/>
    </row>
    <row r="303" spans="4:4">
      <c r="D303" s="144"/>
    </row>
    <row r="304" spans="4:4">
      <c r="D304" s="144"/>
    </row>
    <row r="305" spans="4:4">
      <c r="D305" s="144"/>
    </row>
    <row r="306" spans="4:4">
      <c r="D306" s="144"/>
    </row>
    <row r="307" spans="4:4">
      <c r="D307" s="144"/>
    </row>
    <row r="308" spans="4:4">
      <c r="D308" s="144"/>
    </row>
    <row r="309" spans="4:4">
      <c r="D309" s="144"/>
    </row>
    <row r="310" spans="4:4">
      <c r="D310" s="144"/>
    </row>
    <row r="311" spans="4:4">
      <c r="D311" s="144"/>
    </row>
    <row r="312" spans="4:4">
      <c r="D312" s="144"/>
    </row>
    <row r="313" spans="4:4">
      <c r="D313" s="144"/>
    </row>
    <row r="314" spans="4:4">
      <c r="D314" s="144"/>
    </row>
    <row r="315" spans="4:4">
      <c r="D315" s="144"/>
    </row>
    <row r="316" spans="4:4">
      <c r="D316" s="144"/>
    </row>
    <row r="317" spans="4:4">
      <c r="D317" s="144"/>
    </row>
    <row r="318" spans="4:4">
      <c r="D318" s="144"/>
    </row>
    <row r="319" spans="4:4">
      <c r="D319" s="144"/>
    </row>
    <row r="320" spans="4:4">
      <c r="D320" s="144"/>
    </row>
    <row r="321" spans="4:4">
      <c r="D321" s="144"/>
    </row>
    <row r="322" spans="4:4">
      <c r="D322" s="144"/>
    </row>
    <row r="323" spans="4:4">
      <c r="D323" s="144"/>
    </row>
    <row r="324" spans="4:4">
      <c r="D324" s="144"/>
    </row>
    <row r="325" spans="4:4">
      <c r="D325" s="144"/>
    </row>
    <row r="326" spans="4:4">
      <c r="D326" s="144"/>
    </row>
    <row r="327" spans="4:4">
      <c r="D327" s="144"/>
    </row>
    <row r="328" spans="4:4">
      <c r="D328" s="144"/>
    </row>
    <row r="329" spans="4:4">
      <c r="D329" s="144"/>
    </row>
    <row r="330" spans="4:4">
      <c r="D330" s="144"/>
    </row>
    <row r="331" spans="4:4">
      <c r="D331" s="144"/>
    </row>
    <row r="332" spans="4:4">
      <c r="D332" s="144"/>
    </row>
    <row r="333" spans="4:4">
      <c r="D333" s="144"/>
    </row>
    <row r="334" spans="4:4">
      <c r="D334" s="144"/>
    </row>
    <row r="335" spans="4:4">
      <c r="D335" s="144"/>
    </row>
    <row r="336" spans="4:4">
      <c r="D336" s="144"/>
    </row>
    <row r="337" spans="4:4">
      <c r="D337" s="144"/>
    </row>
    <row r="338" spans="4:4">
      <c r="D338" s="144"/>
    </row>
    <row r="339" spans="4:4">
      <c r="D339" s="144"/>
    </row>
    <row r="340" spans="4:4">
      <c r="D340" s="144"/>
    </row>
    <row r="341" spans="4:4">
      <c r="D341" s="144"/>
    </row>
    <row r="342" spans="4:4">
      <c r="D342" s="144"/>
    </row>
    <row r="343" spans="4:4">
      <c r="D343" s="144"/>
    </row>
    <row r="344" spans="4:4">
      <c r="D344" s="144"/>
    </row>
    <row r="345" spans="4:4">
      <c r="D345" s="144"/>
    </row>
    <row r="346" spans="4:4">
      <c r="D346" s="144"/>
    </row>
    <row r="347" spans="4:4">
      <c r="D347" s="144"/>
    </row>
    <row r="348" spans="4:4">
      <c r="D348" s="144"/>
    </row>
    <row r="349" spans="4:4">
      <c r="D349" s="144"/>
    </row>
    <row r="350" spans="4:4">
      <c r="D350" s="144"/>
    </row>
    <row r="351" spans="4:4">
      <c r="D351" s="144"/>
    </row>
    <row r="352" spans="4:4">
      <c r="D352" s="144"/>
    </row>
    <row r="353" spans="4:4">
      <c r="D353" s="144"/>
    </row>
    <row r="354" spans="4:4">
      <c r="D354" s="144"/>
    </row>
    <row r="355" spans="4:4">
      <c r="D355" s="144"/>
    </row>
    <row r="356" spans="4:4">
      <c r="D356" s="144"/>
    </row>
    <row r="357" spans="4:4">
      <c r="D357" s="144"/>
    </row>
    <row r="358" spans="4:4">
      <c r="D358" s="144"/>
    </row>
    <row r="359" spans="4:4">
      <c r="D359" s="144"/>
    </row>
    <row r="360" spans="4:4">
      <c r="D360" s="144"/>
    </row>
    <row r="361" spans="4:4">
      <c r="D361" s="144"/>
    </row>
    <row r="362" spans="4:4">
      <c r="D362" s="144"/>
    </row>
    <row r="363" spans="4:4">
      <c r="D363" s="144"/>
    </row>
    <row r="364" spans="4:4">
      <c r="D364" s="144"/>
    </row>
    <row r="365" spans="4:4">
      <c r="D365" s="144"/>
    </row>
    <row r="366" spans="4:4">
      <c r="D366" s="144"/>
    </row>
    <row r="367" spans="4:4">
      <c r="D367" s="144"/>
    </row>
    <row r="368" spans="4:4">
      <c r="D368" s="144"/>
    </row>
    <row r="369" spans="4:4">
      <c r="D369" s="144"/>
    </row>
    <row r="370" spans="4:4">
      <c r="D370" s="144"/>
    </row>
    <row r="371" spans="4:4">
      <c r="D371" s="144"/>
    </row>
    <row r="372" spans="4:4">
      <c r="D372" s="144"/>
    </row>
    <row r="373" spans="4:4">
      <c r="D373" s="144"/>
    </row>
    <row r="374" spans="4:4">
      <c r="D374" s="144"/>
    </row>
    <row r="375" spans="4:4">
      <c r="D375" s="144"/>
    </row>
    <row r="376" spans="4:4">
      <c r="D376" s="144"/>
    </row>
    <row r="377" spans="4:4">
      <c r="D377" s="144"/>
    </row>
    <row r="378" spans="4:4">
      <c r="D378" s="144"/>
    </row>
    <row r="379" spans="4:4">
      <c r="D379" s="144"/>
    </row>
    <row r="380" spans="4:4">
      <c r="D380" s="144"/>
    </row>
    <row r="381" spans="4:4">
      <c r="D381" s="144"/>
    </row>
    <row r="382" spans="4:4">
      <c r="D382" s="144"/>
    </row>
    <row r="383" spans="4:4">
      <c r="D383" s="144"/>
    </row>
    <row r="384" spans="4:4">
      <c r="D384" s="144"/>
    </row>
    <row r="385" spans="4:4">
      <c r="D385" s="144"/>
    </row>
    <row r="386" spans="4:4">
      <c r="D386" s="144"/>
    </row>
    <row r="387" spans="4:4">
      <c r="D387" s="144"/>
    </row>
    <row r="388" spans="4:4">
      <c r="D388" s="144"/>
    </row>
    <row r="389" spans="4:4">
      <c r="D389" s="144"/>
    </row>
    <row r="390" spans="4:4">
      <c r="D390" s="144"/>
    </row>
    <row r="391" spans="4:4">
      <c r="D391" s="144"/>
    </row>
    <row r="392" spans="4:4">
      <c r="D392" s="144"/>
    </row>
    <row r="393" spans="4:4">
      <c r="D393" s="144"/>
    </row>
    <row r="394" spans="4:4">
      <c r="D394" s="144"/>
    </row>
    <row r="395" spans="4:4">
      <c r="D395" s="144"/>
    </row>
    <row r="396" spans="4:4">
      <c r="D396" s="144"/>
    </row>
    <row r="397" spans="4:4">
      <c r="D397" s="144"/>
    </row>
    <row r="398" spans="4:4">
      <c r="D398" s="144"/>
    </row>
    <row r="399" spans="4:4">
      <c r="D399" s="144"/>
    </row>
    <row r="400" spans="4:4">
      <c r="D400" s="144"/>
    </row>
    <row r="401" spans="4:4">
      <c r="D401" s="144"/>
    </row>
    <row r="402" spans="4:4">
      <c r="D402" s="144"/>
    </row>
    <row r="403" spans="4:4">
      <c r="D403" s="144"/>
    </row>
    <row r="404" spans="4:4">
      <c r="D404" s="144"/>
    </row>
    <row r="405" spans="4:4">
      <c r="D405" s="144"/>
    </row>
    <row r="406" spans="4:4">
      <c r="D406" s="144"/>
    </row>
    <row r="407" spans="4:4">
      <c r="D407" s="144"/>
    </row>
    <row r="408" spans="4:4">
      <c r="D408" s="144"/>
    </row>
    <row r="409" spans="4:4">
      <c r="D409" s="144"/>
    </row>
    <row r="410" spans="4:4">
      <c r="D410" s="144"/>
    </row>
    <row r="411" spans="4:4">
      <c r="D411" s="144"/>
    </row>
    <row r="412" spans="4:4">
      <c r="D412" s="144"/>
    </row>
    <row r="413" spans="4:4">
      <c r="D413" s="144"/>
    </row>
    <row r="414" spans="4:4">
      <c r="D414" s="144"/>
    </row>
    <row r="415" spans="4:4">
      <c r="D415" s="144"/>
    </row>
    <row r="416" spans="4:4">
      <c r="D416" s="144"/>
    </row>
    <row r="417" spans="4:4">
      <c r="D417" s="144"/>
    </row>
    <row r="418" spans="4:4">
      <c r="D418" s="144"/>
    </row>
    <row r="419" spans="4:4">
      <c r="D419" s="144"/>
    </row>
    <row r="420" spans="4:4">
      <c r="D420" s="144"/>
    </row>
    <row r="421" spans="4:4">
      <c r="D421" s="144"/>
    </row>
    <row r="422" spans="4:4">
      <c r="D422" s="144"/>
    </row>
    <row r="423" spans="4:4">
      <c r="D423" s="144"/>
    </row>
    <row r="424" spans="4:4">
      <c r="D424" s="144"/>
    </row>
    <row r="425" spans="4:4">
      <c r="D425" s="144"/>
    </row>
    <row r="426" spans="4:4">
      <c r="D426" s="144"/>
    </row>
    <row r="427" spans="4:4">
      <c r="D427" s="144"/>
    </row>
    <row r="428" spans="4:4">
      <c r="D428" s="144"/>
    </row>
    <row r="429" spans="4:4">
      <c r="D429" s="144"/>
    </row>
    <row r="430" spans="4:4">
      <c r="D430" s="144"/>
    </row>
    <row r="431" spans="4:4">
      <c r="D431" s="144"/>
    </row>
    <row r="432" spans="4:4">
      <c r="D432" s="144"/>
    </row>
    <row r="433" spans="4:4">
      <c r="D433" s="144"/>
    </row>
    <row r="434" spans="4:4">
      <c r="D434" s="144"/>
    </row>
    <row r="435" spans="4:4">
      <c r="D435" s="144"/>
    </row>
    <row r="436" spans="4:4">
      <c r="D436" s="144"/>
    </row>
    <row r="437" spans="4:4">
      <c r="D437" s="144"/>
    </row>
    <row r="438" spans="4:4">
      <c r="D438" s="144"/>
    </row>
    <row r="439" spans="4:4">
      <c r="D439" s="144"/>
    </row>
    <row r="440" spans="4:4">
      <c r="D440" s="144"/>
    </row>
    <row r="441" spans="4:4">
      <c r="D441" s="144"/>
    </row>
    <row r="442" spans="4:4">
      <c r="D442" s="144"/>
    </row>
    <row r="443" spans="4:4">
      <c r="D443" s="144"/>
    </row>
    <row r="444" spans="4:4">
      <c r="D444" s="144"/>
    </row>
    <row r="445" spans="4:4">
      <c r="D445" s="144"/>
    </row>
    <row r="446" spans="4:4">
      <c r="D446" s="144"/>
    </row>
    <row r="447" spans="4:4">
      <c r="D447" s="144"/>
    </row>
    <row r="448" spans="4:4">
      <c r="D448" s="144"/>
    </row>
    <row r="449" spans="4:4">
      <c r="D449" s="144"/>
    </row>
    <row r="450" spans="4:4">
      <c r="D450" s="144"/>
    </row>
    <row r="451" spans="4:4">
      <c r="D451" s="144"/>
    </row>
    <row r="452" spans="4:4">
      <c r="D452" s="144"/>
    </row>
    <row r="453" spans="4:4">
      <c r="D453" s="144"/>
    </row>
    <row r="454" spans="4:4">
      <c r="D454" s="144"/>
    </row>
    <row r="455" spans="4:4">
      <c r="D455" s="144"/>
    </row>
    <row r="456" spans="4:4">
      <c r="D456" s="144"/>
    </row>
    <row r="457" spans="4:4">
      <c r="D457" s="144"/>
    </row>
    <row r="458" spans="4:4">
      <c r="D458" s="144"/>
    </row>
    <row r="459" spans="4:4">
      <c r="D459" s="144"/>
    </row>
    <row r="460" spans="4:4">
      <c r="D460" s="144"/>
    </row>
    <row r="461" spans="4:4">
      <c r="D461" s="144"/>
    </row>
    <row r="462" spans="4:4">
      <c r="D462" s="144"/>
    </row>
    <row r="463" spans="4:4">
      <c r="D463" s="144"/>
    </row>
    <row r="464" spans="4:4">
      <c r="D464" s="144"/>
    </row>
    <row r="465" spans="4:4">
      <c r="D465" s="144"/>
    </row>
    <row r="466" spans="4:4">
      <c r="D466" s="144"/>
    </row>
    <row r="467" spans="4:4">
      <c r="D467" s="144"/>
    </row>
    <row r="468" spans="4:4">
      <c r="D468" s="144"/>
    </row>
    <row r="469" spans="4:4">
      <c r="D469" s="144"/>
    </row>
    <row r="470" spans="4:4">
      <c r="D470" s="144"/>
    </row>
    <row r="471" spans="4:4">
      <c r="D471" s="144"/>
    </row>
    <row r="472" spans="4:4">
      <c r="D472" s="144"/>
    </row>
    <row r="473" spans="4:4">
      <c r="D473" s="144"/>
    </row>
    <row r="474" spans="4:4">
      <c r="D474" s="144"/>
    </row>
    <row r="475" spans="4:4">
      <c r="D475" s="144"/>
    </row>
    <row r="476" spans="4:4">
      <c r="D476" s="144"/>
    </row>
    <row r="477" spans="4:4">
      <c r="D477" s="144"/>
    </row>
    <row r="478" spans="4:4">
      <c r="D478" s="144"/>
    </row>
    <row r="479" spans="4:4">
      <c r="D479" s="144"/>
    </row>
    <row r="480" spans="4:4">
      <c r="D480" s="144"/>
    </row>
    <row r="481" spans="4:4">
      <c r="D481" s="144"/>
    </row>
    <row r="482" spans="4:4">
      <c r="D482" s="144"/>
    </row>
    <row r="483" spans="4:4">
      <c r="D483" s="144"/>
    </row>
    <row r="484" spans="4:4">
      <c r="D484" s="144"/>
    </row>
    <row r="485" spans="4:4">
      <c r="D485" s="144"/>
    </row>
    <row r="486" spans="4:4">
      <c r="D486" s="144"/>
    </row>
    <row r="487" spans="4:4">
      <c r="D487" s="144"/>
    </row>
    <row r="488" spans="4:4">
      <c r="D488" s="144"/>
    </row>
    <row r="489" spans="4:4">
      <c r="D489" s="144"/>
    </row>
    <row r="490" spans="4:4">
      <c r="D490" s="144"/>
    </row>
    <row r="491" spans="4:4">
      <c r="D491" s="144"/>
    </row>
    <row r="492" spans="4:4">
      <c r="D492" s="144"/>
    </row>
    <row r="493" spans="4:4">
      <c r="D493" s="144"/>
    </row>
    <row r="494" spans="4:4">
      <c r="D494" s="144"/>
    </row>
    <row r="495" spans="4:4">
      <c r="D495" s="144"/>
    </row>
    <row r="496" spans="4:4">
      <c r="D496" s="144"/>
    </row>
    <row r="497" spans="4:4">
      <c r="D497" s="144"/>
    </row>
    <row r="498" spans="4:4">
      <c r="D498" s="144"/>
    </row>
    <row r="499" spans="4:4">
      <c r="D499" s="144"/>
    </row>
    <row r="500" spans="4:4">
      <c r="D500" s="144"/>
    </row>
    <row r="501" spans="4:4">
      <c r="D501" s="144"/>
    </row>
    <row r="502" spans="4:4">
      <c r="D502" s="144"/>
    </row>
    <row r="503" spans="4:4">
      <c r="D503" s="144"/>
    </row>
    <row r="504" spans="4:4">
      <c r="D504" s="144"/>
    </row>
    <row r="505" spans="4:4">
      <c r="D505" s="144"/>
    </row>
    <row r="506" spans="4:4">
      <c r="D506" s="144"/>
    </row>
    <row r="507" spans="4:4">
      <c r="D507" s="144"/>
    </row>
    <row r="508" spans="4:4">
      <c r="D508" s="144"/>
    </row>
    <row r="509" spans="4:4">
      <c r="D509" s="144"/>
    </row>
    <row r="510" spans="4:4">
      <c r="D510" s="144"/>
    </row>
    <row r="511" spans="4:4">
      <c r="D511" s="144"/>
    </row>
    <row r="512" spans="4:4">
      <c r="D512" s="144"/>
    </row>
    <row r="513" spans="4:4">
      <c r="D513" s="144"/>
    </row>
    <row r="514" spans="4:4">
      <c r="D514" s="144"/>
    </row>
    <row r="515" spans="4:4">
      <c r="D515" s="144"/>
    </row>
    <row r="516" spans="4:4">
      <c r="D516" s="144"/>
    </row>
    <row r="517" spans="4:4">
      <c r="D517" s="144"/>
    </row>
    <row r="518" spans="4:4">
      <c r="D518" s="144"/>
    </row>
    <row r="519" spans="4:4">
      <c r="D519" s="144"/>
    </row>
    <row r="520" spans="4:4">
      <c r="D520" s="144"/>
    </row>
    <row r="521" spans="4:4">
      <c r="D521" s="144"/>
    </row>
    <row r="522" spans="4:4">
      <c r="D522" s="144"/>
    </row>
    <row r="523" spans="4:4">
      <c r="D523" s="144"/>
    </row>
    <row r="524" spans="4:4">
      <c r="D524" s="144"/>
    </row>
    <row r="525" spans="4:4">
      <c r="D525" s="144"/>
    </row>
    <row r="526" spans="4:4">
      <c r="D526" s="144"/>
    </row>
    <row r="527" spans="4:4">
      <c r="D527" s="144"/>
    </row>
    <row r="528" spans="4:4">
      <c r="D528" s="144"/>
    </row>
    <row r="529" spans="4:4">
      <c r="D529" s="144"/>
    </row>
    <row r="530" spans="4:4">
      <c r="D530" s="144"/>
    </row>
    <row r="531" spans="4:4">
      <c r="D531" s="144"/>
    </row>
    <row r="532" spans="4:4">
      <c r="D532" s="144"/>
    </row>
    <row r="533" spans="4:4">
      <c r="D533" s="144"/>
    </row>
    <row r="534" spans="4:4">
      <c r="D534" s="144"/>
    </row>
    <row r="535" spans="4:4">
      <c r="D535" s="144"/>
    </row>
    <row r="536" spans="4:4">
      <c r="D536" s="144"/>
    </row>
    <row r="537" spans="4:4">
      <c r="D537" s="144"/>
    </row>
    <row r="538" spans="4:4">
      <c r="D538" s="144"/>
    </row>
    <row r="539" spans="4:4">
      <c r="D539" s="144"/>
    </row>
    <row r="540" spans="4:4">
      <c r="D540" s="144"/>
    </row>
    <row r="541" spans="4:4">
      <c r="D541" s="144"/>
    </row>
    <row r="542" spans="4:4">
      <c r="D542" s="144"/>
    </row>
    <row r="543" spans="4:4">
      <c r="D543" s="144"/>
    </row>
    <row r="544" spans="4:4">
      <c r="D544" s="144"/>
    </row>
    <row r="545" spans="4:4">
      <c r="D545" s="144"/>
    </row>
    <row r="546" spans="4:4">
      <c r="D546" s="144"/>
    </row>
    <row r="547" spans="4:4">
      <c r="D547" s="144"/>
    </row>
    <row r="548" spans="4:4">
      <c r="D548" s="144"/>
    </row>
    <row r="549" spans="4:4">
      <c r="D549" s="144"/>
    </row>
    <row r="550" spans="4:4">
      <c r="D550" s="144"/>
    </row>
    <row r="551" spans="4:4">
      <c r="D551" s="144"/>
    </row>
    <row r="552" spans="4:4">
      <c r="D552" s="144"/>
    </row>
    <row r="553" spans="4:4">
      <c r="D553" s="144"/>
    </row>
    <row r="554" spans="4:4">
      <c r="D554" s="144"/>
    </row>
    <row r="555" spans="4:4">
      <c r="D555" s="144"/>
    </row>
    <row r="556" spans="4:4">
      <c r="D556" s="144"/>
    </row>
    <row r="557" spans="4:4">
      <c r="D557" s="144"/>
    </row>
    <row r="558" spans="4:4">
      <c r="D558" s="144"/>
    </row>
    <row r="559" spans="4:4">
      <c r="D559" s="144"/>
    </row>
    <row r="560" spans="4:4">
      <c r="D560" s="144"/>
    </row>
    <row r="561" spans="4:4">
      <c r="D561" s="144"/>
    </row>
    <row r="562" spans="4:4">
      <c r="D562" s="144"/>
    </row>
    <row r="563" spans="4:4">
      <c r="D563" s="144"/>
    </row>
    <row r="564" spans="4:4">
      <c r="D564" s="144"/>
    </row>
    <row r="565" spans="4:4">
      <c r="D565" s="144"/>
    </row>
    <row r="566" spans="4:4">
      <c r="D566" s="144"/>
    </row>
    <row r="567" spans="4:4">
      <c r="D567" s="144"/>
    </row>
    <row r="568" spans="4:4">
      <c r="D568" s="144"/>
    </row>
    <row r="569" spans="4:4">
      <c r="D569" s="144"/>
    </row>
    <row r="570" spans="4:4">
      <c r="D570" s="144"/>
    </row>
    <row r="571" spans="4:4">
      <c r="D571" s="144"/>
    </row>
    <row r="572" spans="4:4">
      <c r="D572" s="144"/>
    </row>
    <row r="573" spans="4:4">
      <c r="D573" s="144"/>
    </row>
    <row r="574" spans="4:4">
      <c r="D574" s="144"/>
    </row>
    <row r="575" spans="4:4">
      <c r="D575" s="144"/>
    </row>
    <row r="576" spans="4:4">
      <c r="D576" s="144"/>
    </row>
    <row r="577" spans="4:4">
      <c r="D577" s="144"/>
    </row>
    <row r="578" spans="4:4">
      <c r="D578" s="144"/>
    </row>
    <row r="579" spans="4:4">
      <c r="D579" s="144"/>
    </row>
    <row r="580" spans="4:4">
      <c r="D580" s="144"/>
    </row>
    <row r="581" spans="4:4">
      <c r="D581" s="144"/>
    </row>
    <row r="582" spans="4:4">
      <c r="D582" s="144"/>
    </row>
    <row r="583" spans="4:4">
      <c r="D583" s="144"/>
    </row>
    <row r="584" spans="4:4">
      <c r="D584" s="144"/>
    </row>
    <row r="585" spans="4:4">
      <c r="D585" s="144"/>
    </row>
    <row r="586" spans="4:4">
      <c r="D586" s="144"/>
    </row>
    <row r="587" spans="4:4">
      <c r="D587" s="144"/>
    </row>
    <row r="588" spans="4:4">
      <c r="D588" s="144"/>
    </row>
    <row r="589" spans="4:4">
      <c r="D589" s="144"/>
    </row>
    <row r="590" spans="4:4">
      <c r="D590" s="144"/>
    </row>
    <row r="591" spans="4:4">
      <c r="D591" s="144"/>
    </row>
    <row r="592" spans="4:4">
      <c r="D592" s="144"/>
    </row>
    <row r="593" spans="4:4">
      <c r="D593" s="144"/>
    </row>
    <row r="594" spans="4:4">
      <c r="D594" s="144"/>
    </row>
    <row r="595" spans="4:4">
      <c r="D595" s="144"/>
    </row>
    <row r="596" spans="4:4">
      <c r="D596" s="144"/>
    </row>
    <row r="597" spans="4:4">
      <c r="D597" s="144"/>
    </row>
    <row r="598" spans="4:4">
      <c r="D598" s="144"/>
    </row>
    <row r="599" spans="4:4">
      <c r="D599" s="144"/>
    </row>
    <row r="600" spans="4:4">
      <c r="D600" s="144"/>
    </row>
    <row r="601" spans="4:4">
      <c r="D601" s="144"/>
    </row>
    <row r="602" spans="4:4">
      <c r="D602" s="144"/>
    </row>
    <row r="603" spans="4:4">
      <c r="D603" s="144"/>
    </row>
    <row r="604" spans="4:4">
      <c r="D604" s="144"/>
    </row>
    <row r="605" spans="4:4">
      <c r="D605" s="144"/>
    </row>
    <row r="606" spans="4:4">
      <c r="D606" s="144"/>
    </row>
    <row r="607" spans="4:4">
      <c r="D607" s="144"/>
    </row>
    <row r="608" spans="4:4">
      <c r="D608" s="144"/>
    </row>
    <row r="609" spans="4:4">
      <c r="D609" s="144"/>
    </row>
    <row r="610" spans="4:4">
      <c r="D610" s="144"/>
    </row>
    <row r="611" spans="4:4">
      <c r="D611" s="144"/>
    </row>
    <row r="612" spans="4:4">
      <c r="D612" s="144"/>
    </row>
    <row r="613" spans="4:4">
      <c r="D613" s="144"/>
    </row>
    <row r="614" spans="4:4">
      <c r="D614" s="144"/>
    </row>
    <row r="615" spans="4:4">
      <c r="D615" s="144"/>
    </row>
    <row r="616" spans="4:4">
      <c r="D616" s="144"/>
    </row>
    <row r="617" spans="4:4">
      <c r="D617" s="144"/>
    </row>
    <row r="618" spans="4:4">
      <c r="D618" s="144"/>
    </row>
    <row r="619" spans="4:4">
      <c r="D619" s="144"/>
    </row>
    <row r="620" spans="4:4">
      <c r="D620" s="144"/>
    </row>
    <row r="621" spans="4:4">
      <c r="D621" s="144"/>
    </row>
    <row r="622" spans="4:4">
      <c r="D622" s="144"/>
    </row>
    <row r="623" spans="4:4">
      <c r="D623" s="144"/>
    </row>
    <row r="624" spans="4:4">
      <c r="D624" s="144"/>
    </row>
    <row r="625" spans="4:4">
      <c r="D625" s="144"/>
    </row>
    <row r="626" spans="4:4">
      <c r="D626" s="144"/>
    </row>
    <row r="627" spans="4:4">
      <c r="D627" s="144"/>
    </row>
    <row r="628" spans="4:4">
      <c r="D628" s="144"/>
    </row>
    <row r="629" spans="4:4">
      <c r="D629" s="144"/>
    </row>
    <row r="630" spans="4:4">
      <c r="D630" s="144"/>
    </row>
    <row r="631" spans="4:4">
      <c r="D631" s="144"/>
    </row>
    <row r="632" spans="4:4">
      <c r="D632" s="144"/>
    </row>
    <row r="633" spans="4:4">
      <c r="D633" s="144"/>
    </row>
    <row r="634" spans="4:4">
      <c r="D634" s="144"/>
    </row>
    <row r="635" spans="4:4">
      <c r="D635" s="144"/>
    </row>
    <row r="636" spans="4:4">
      <c r="D636" s="144"/>
    </row>
    <row r="637" spans="4:4">
      <c r="D637" s="144"/>
    </row>
    <row r="638" spans="4:4">
      <c r="D638" s="144"/>
    </row>
    <row r="639" spans="4:4">
      <c r="D639" s="144"/>
    </row>
    <row r="640" spans="4:4">
      <c r="D640" s="144"/>
    </row>
    <row r="641" spans="4:4">
      <c r="D641" s="144"/>
    </row>
    <row r="642" spans="4:4">
      <c r="D642" s="144"/>
    </row>
    <row r="643" spans="4:4">
      <c r="D643" s="144"/>
    </row>
    <row r="644" spans="4:4">
      <c r="D644" s="144"/>
    </row>
    <row r="645" spans="4:4">
      <c r="D645" s="144"/>
    </row>
    <row r="646" spans="4:4">
      <c r="D646" s="144"/>
    </row>
    <row r="647" spans="4:4">
      <c r="D647" s="144"/>
    </row>
    <row r="648" spans="4:4">
      <c r="D648" s="144"/>
    </row>
    <row r="649" spans="4:4">
      <c r="D649" s="144"/>
    </row>
    <row r="650" spans="4:4">
      <c r="D650" s="144"/>
    </row>
    <row r="651" spans="4:4">
      <c r="D651" s="144"/>
    </row>
    <row r="652" spans="4:4">
      <c r="D652" s="144"/>
    </row>
    <row r="653" spans="4:4">
      <c r="D653" s="144"/>
    </row>
    <row r="654" spans="4:4">
      <c r="D654" s="144"/>
    </row>
    <row r="655" spans="4:4">
      <c r="D655" s="144"/>
    </row>
    <row r="656" spans="4:4">
      <c r="D656" s="144"/>
    </row>
    <row r="657" spans="4:4">
      <c r="D657" s="144"/>
    </row>
    <row r="658" spans="4:4">
      <c r="D658" s="144"/>
    </row>
    <row r="659" spans="4:4">
      <c r="D659" s="144"/>
    </row>
    <row r="660" spans="4:4">
      <c r="D660" s="144"/>
    </row>
    <row r="661" spans="4:4">
      <c r="D661" s="144"/>
    </row>
    <row r="662" spans="4:4">
      <c r="D662" s="144"/>
    </row>
    <row r="663" spans="4:4">
      <c r="D663" s="144"/>
    </row>
    <row r="664" spans="4:4">
      <c r="D664" s="144"/>
    </row>
    <row r="665" spans="4:4">
      <c r="D665" s="144"/>
    </row>
    <row r="666" spans="4:4">
      <c r="D666" s="144"/>
    </row>
    <row r="667" spans="4:4">
      <c r="D667" s="144"/>
    </row>
    <row r="668" spans="4:4">
      <c r="D668" s="144"/>
    </row>
    <row r="669" spans="4:4">
      <c r="D669" s="144"/>
    </row>
    <row r="670" spans="4:4">
      <c r="D670" s="144"/>
    </row>
    <row r="671" spans="4:4">
      <c r="D671" s="144"/>
    </row>
    <row r="672" spans="4:4">
      <c r="D672" s="144"/>
    </row>
    <row r="673" spans="4:4">
      <c r="D673" s="144"/>
    </row>
    <row r="674" spans="4:4">
      <c r="D674" s="144"/>
    </row>
    <row r="675" spans="4:4">
      <c r="D675" s="144"/>
    </row>
    <row r="676" spans="4:4">
      <c r="D676" s="144"/>
    </row>
    <row r="677" spans="4:4">
      <c r="D677" s="144"/>
    </row>
    <row r="678" spans="4:4">
      <c r="D678" s="144"/>
    </row>
    <row r="679" spans="4:4">
      <c r="D679" s="144"/>
    </row>
    <row r="680" spans="4:4">
      <c r="D680" s="144"/>
    </row>
    <row r="681" spans="4:4">
      <c r="D681" s="144"/>
    </row>
    <row r="682" spans="4:4">
      <c r="D682" s="144"/>
    </row>
    <row r="683" spans="4:4">
      <c r="D683" s="144"/>
    </row>
    <row r="684" spans="4:4">
      <c r="D684" s="144"/>
    </row>
    <row r="685" spans="4:4">
      <c r="D685" s="144"/>
    </row>
    <row r="686" spans="4:4">
      <c r="D686" s="144"/>
    </row>
    <row r="687" spans="4:4">
      <c r="D687" s="144"/>
    </row>
    <row r="688" spans="4:4">
      <c r="D688" s="144"/>
    </row>
    <row r="689" spans="4:4">
      <c r="D689" s="144"/>
    </row>
    <row r="690" spans="4:4">
      <c r="D690" s="144"/>
    </row>
    <row r="691" spans="4:4">
      <c r="D691" s="144"/>
    </row>
    <row r="692" spans="4:4">
      <c r="D692" s="144"/>
    </row>
    <row r="693" spans="4:4">
      <c r="D693" s="144"/>
    </row>
    <row r="694" spans="4:4">
      <c r="D694" s="144"/>
    </row>
    <row r="695" spans="4:4">
      <c r="D695" s="144"/>
    </row>
    <row r="696" spans="4:4">
      <c r="D696" s="144"/>
    </row>
    <row r="697" spans="4:4">
      <c r="D697" s="144"/>
    </row>
    <row r="698" spans="4:4">
      <c r="D698" s="144"/>
    </row>
    <row r="699" spans="4:4">
      <c r="D699" s="144"/>
    </row>
    <row r="700" spans="4:4">
      <c r="D700" s="144"/>
    </row>
    <row r="701" spans="4:4">
      <c r="D701" s="144"/>
    </row>
    <row r="702" spans="4:4">
      <c r="D702" s="144"/>
    </row>
    <row r="703" spans="4:4">
      <c r="D703" s="144"/>
    </row>
    <row r="704" spans="4:4">
      <c r="D704" s="144"/>
    </row>
    <row r="705" spans="4:4">
      <c r="D705" s="144"/>
    </row>
    <row r="706" spans="4:4">
      <c r="D706" s="144"/>
    </row>
    <row r="707" spans="4:4">
      <c r="D707" s="144"/>
    </row>
    <row r="708" spans="4:4">
      <c r="D708" s="144"/>
    </row>
    <row r="709" spans="4:4">
      <c r="D709" s="144"/>
    </row>
    <row r="710" spans="4:4">
      <c r="D710" s="144"/>
    </row>
    <row r="711" spans="4:4">
      <c r="D711" s="144"/>
    </row>
    <row r="712" spans="4:4">
      <c r="D712" s="144"/>
    </row>
    <row r="713" spans="4:4">
      <c r="D713" s="144"/>
    </row>
    <row r="714" spans="4:4">
      <c r="D714" s="144"/>
    </row>
    <row r="715" spans="4:4">
      <c r="D715" s="144"/>
    </row>
    <row r="716" spans="4:4">
      <c r="D716" s="144"/>
    </row>
    <row r="717" spans="4:4">
      <c r="D717" s="144"/>
    </row>
    <row r="718" spans="4:4">
      <c r="D718" s="144"/>
    </row>
    <row r="719" spans="4:4">
      <c r="D719" s="144"/>
    </row>
    <row r="720" spans="4:4">
      <c r="D720" s="144"/>
    </row>
    <row r="721" spans="4:4">
      <c r="D721" s="144"/>
    </row>
    <row r="722" spans="4:4">
      <c r="D722" s="144"/>
    </row>
    <row r="723" spans="4:4">
      <c r="D723" s="144"/>
    </row>
    <row r="724" spans="4:4">
      <c r="D724" s="144"/>
    </row>
    <row r="725" spans="4:4">
      <c r="D725" s="144"/>
    </row>
    <row r="726" spans="4:4">
      <c r="D726" s="144"/>
    </row>
    <row r="727" spans="4:4">
      <c r="D727" s="144"/>
    </row>
    <row r="728" spans="4:4">
      <c r="D728" s="144"/>
    </row>
    <row r="729" spans="4:4">
      <c r="D729" s="144"/>
    </row>
    <row r="730" spans="4:4">
      <c r="D730" s="144"/>
    </row>
    <row r="731" spans="4:4">
      <c r="D731" s="144"/>
    </row>
    <row r="732" spans="4:4">
      <c r="D732" s="144"/>
    </row>
    <row r="733" spans="4:4">
      <c r="D733" s="144"/>
    </row>
    <row r="734" spans="4:4">
      <c r="D734" s="144"/>
    </row>
    <row r="735" spans="4:4">
      <c r="D735" s="144"/>
    </row>
    <row r="736" spans="4:4">
      <c r="D736" s="144"/>
    </row>
    <row r="737" spans="4:4">
      <c r="D737" s="144"/>
    </row>
    <row r="738" spans="4:4">
      <c r="D738" s="144"/>
    </row>
    <row r="739" spans="4:4">
      <c r="D739" s="144"/>
    </row>
    <row r="740" spans="4:4">
      <c r="D740" s="144"/>
    </row>
    <row r="741" spans="4:4">
      <c r="D741" s="144"/>
    </row>
    <row r="742" spans="4:4">
      <c r="D742" s="144"/>
    </row>
    <row r="743" spans="4:4">
      <c r="D743" s="144"/>
    </row>
    <row r="744" spans="4:4">
      <c r="D744" s="144"/>
    </row>
    <row r="745" spans="4:4">
      <c r="D745" s="144"/>
    </row>
    <row r="746" spans="4:4">
      <c r="D746" s="144"/>
    </row>
    <row r="747" spans="4:4">
      <c r="D747" s="144"/>
    </row>
    <row r="748" spans="4:4">
      <c r="D748" s="144"/>
    </row>
    <row r="749" spans="4:4">
      <c r="D749" s="144"/>
    </row>
    <row r="750" spans="4:4">
      <c r="D750" s="144"/>
    </row>
    <row r="751" spans="4:4">
      <c r="D751" s="144"/>
    </row>
    <row r="752" spans="4:4">
      <c r="D752" s="144"/>
    </row>
    <row r="753" spans="4:4">
      <c r="D753" s="144"/>
    </row>
    <row r="754" spans="4:4">
      <c r="D754" s="144"/>
    </row>
    <row r="755" spans="4:4">
      <c r="D755" s="144"/>
    </row>
    <row r="756" spans="4:4">
      <c r="D756" s="144"/>
    </row>
    <row r="757" spans="4:4">
      <c r="D757" s="144"/>
    </row>
    <row r="758" spans="4:4">
      <c r="D758" s="144"/>
    </row>
    <row r="759" spans="4:4">
      <c r="D759" s="144"/>
    </row>
    <row r="760" spans="4:4">
      <c r="D760" s="144"/>
    </row>
    <row r="761" spans="4:4">
      <c r="D761" s="144"/>
    </row>
    <row r="762" spans="4:4">
      <c r="D762" s="144"/>
    </row>
    <row r="763" spans="4:4">
      <c r="D763" s="144"/>
    </row>
    <row r="764" spans="4:4">
      <c r="D764" s="144"/>
    </row>
    <row r="765" spans="4:4">
      <c r="D765" s="144"/>
    </row>
    <row r="766" spans="4:4">
      <c r="D766" s="144"/>
    </row>
    <row r="767" spans="4:4">
      <c r="D767" s="144"/>
    </row>
    <row r="768" spans="4:4">
      <c r="D768" s="144"/>
    </row>
    <row r="769" spans="4:4">
      <c r="D769" s="144"/>
    </row>
    <row r="770" spans="4:4">
      <c r="D770" s="144"/>
    </row>
    <row r="771" spans="4:4">
      <c r="D771" s="144"/>
    </row>
    <row r="772" spans="4:4">
      <c r="D772" s="144"/>
    </row>
    <row r="773" spans="4:4">
      <c r="D773" s="144"/>
    </row>
    <row r="774" spans="4:4">
      <c r="D774" s="144"/>
    </row>
    <row r="775" spans="4:4">
      <c r="D775" s="144"/>
    </row>
    <row r="776" spans="4:4">
      <c r="D776" s="144"/>
    </row>
    <row r="777" spans="4:4">
      <c r="D777" s="144"/>
    </row>
    <row r="778" spans="4:4">
      <c r="D778" s="144"/>
    </row>
    <row r="779" spans="4:4">
      <c r="D779" s="144"/>
    </row>
    <row r="780" spans="4:4">
      <c r="D780" s="144"/>
    </row>
    <row r="781" spans="4:4">
      <c r="D781" s="144"/>
    </row>
    <row r="782" spans="4:4">
      <c r="D782" s="144"/>
    </row>
    <row r="783" spans="4:4">
      <c r="D783" s="144"/>
    </row>
    <row r="784" spans="4:4">
      <c r="D784" s="144"/>
    </row>
    <row r="785" spans="4:4">
      <c r="D785" s="144"/>
    </row>
    <row r="786" spans="4:4">
      <c r="D786" s="144"/>
    </row>
    <row r="787" spans="4:4">
      <c r="D787" s="144"/>
    </row>
    <row r="788" spans="4:4">
      <c r="D788" s="144"/>
    </row>
    <row r="789" spans="4:4">
      <c r="D789" s="144"/>
    </row>
    <row r="790" spans="4:4">
      <c r="D790" s="144"/>
    </row>
    <row r="791" spans="4:4">
      <c r="D791" s="144"/>
    </row>
    <row r="792" spans="4:4">
      <c r="D792" s="144"/>
    </row>
    <row r="793" spans="4:4">
      <c r="D793" s="144"/>
    </row>
    <row r="794" spans="4:4">
      <c r="D794" s="144"/>
    </row>
    <row r="795" spans="4:4">
      <c r="D795" s="144"/>
    </row>
    <row r="796" spans="4:4">
      <c r="D796" s="144"/>
    </row>
    <row r="797" spans="4:4">
      <c r="D797" s="144"/>
    </row>
    <row r="798" spans="4:4">
      <c r="D798" s="144"/>
    </row>
    <row r="799" spans="4:4">
      <c r="D799" s="144"/>
    </row>
    <row r="800" spans="4:4">
      <c r="D800" s="144"/>
    </row>
    <row r="801" spans="4:4">
      <c r="D801" s="144"/>
    </row>
    <row r="802" spans="4:4">
      <c r="D802" s="144"/>
    </row>
    <row r="803" spans="4:4">
      <c r="D803" s="144"/>
    </row>
    <row r="804" spans="4:4">
      <c r="D804" s="144"/>
    </row>
    <row r="805" spans="4:4">
      <c r="D805" s="144"/>
    </row>
    <row r="806" spans="4:4">
      <c r="D806" s="144"/>
    </row>
    <row r="807" spans="4:4">
      <c r="D807" s="144"/>
    </row>
    <row r="808" spans="4:4">
      <c r="D808" s="144"/>
    </row>
    <row r="809" spans="4:4">
      <c r="D809" s="144"/>
    </row>
    <row r="810" spans="4:4">
      <c r="D810" s="144"/>
    </row>
    <row r="811" spans="4:4">
      <c r="D811" s="144"/>
    </row>
    <row r="812" spans="4:4">
      <c r="D812" s="144"/>
    </row>
    <row r="813" spans="4:4">
      <c r="D813" s="144"/>
    </row>
    <row r="814" spans="4:4">
      <c r="D814" s="144"/>
    </row>
    <row r="815" spans="4:4">
      <c r="D815" s="144"/>
    </row>
    <row r="816" spans="4:4">
      <c r="D816" s="144"/>
    </row>
    <row r="817" spans="4:4">
      <c r="D817" s="144"/>
    </row>
    <row r="818" spans="4:4">
      <c r="D818" s="144"/>
    </row>
    <row r="819" spans="4:4">
      <c r="D819" s="144"/>
    </row>
    <row r="820" spans="4:4">
      <c r="D820" s="144"/>
    </row>
    <row r="821" spans="4:4">
      <c r="D821" s="144"/>
    </row>
    <row r="822" spans="4:4">
      <c r="D822" s="144"/>
    </row>
    <row r="823" spans="4:4">
      <c r="D823" s="144"/>
    </row>
    <row r="824" spans="4:4">
      <c r="D824" s="144"/>
    </row>
    <row r="825" spans="4:4">
      <c r="D825" s="144"/>
    </row>
    <row r="826" spans="4:4">
      <c r="D826" s="144"/>
    </row>
    <row r="827" spans="4:4">
      <c r="D827" s="144"/>
    </row>
    <row r="828" spans="4:4">
      <c r="D828" s="144"/>
    </row>
    <row r="829" spans="4:4">
      <c r="D829" s="144"/>
    </row>
    <row r="830" spans="4:4">
      <c r="D830" s="144"/>
    </row>
    <row r="831" spans="4:4">
      <c r="D831" s="144"/>
    </row>
    <row r="832" spans="4:4">
      <c r="D832" s="144"/>
    </row>
    <row r="833" spans="4:4">
      <c r="D833" s="144"/>
    </row>
    <row r="834" spans="4:4">
      <c r="D834" s="144"/>
    </row>
    <row r="835" spans="4:4">
      <c r="D835" s="144"/>
    </row>
    <row r="836" spans="4:4">
      <c r="D836" s="144"/>
    </row>
    <row r="837" spans="4:4">
      <c r="D837" s="144"/>
    </row>
    <row r="838" spans="4:4">
      <c r="D838" s="144"/>
    </row>
    <row r="839" spans="4:4">
      <c r="D839" s="144"/>
    </row>
    <row r="840" spans="4:4">
      <c r="D840" s="144"/>
    </row>
    <row r="841" spans="4:4">
      <c r="D841" s="144"/>
    </row>
    <row r="842" spans="4:4">
      <c r="D842" s="144"/>
    </row>
    <row r="843" spans="4:4">
      <c r="D843" s="144"/>
    </row>
    <row r="844" spans="4:4">
      <c r="D844" s="144"/>
    </row>
    <row r="845" spans="4:4">
      <c r="D845" s="144"/>
    </row>
    <row r="846" spans="4:4">
      <c r="D846" s="144"/>
    </row>
    <row r="847" spans="4:4">
      <c r="D847" s="144"/>
    </row>
    <row r="848" spans="4:4">
      <c r="D848" s="144"/>
    </row>
    <row r="849" spans="4:4">
      <c r="D849" s="144"/>
    </row>
    <row r="850" spans="4:4">
      <c r="D850" s="144"/>
    </row>
    <row r="851" spans="4:4">
      <c r="D851" s="144"/>
    </row>
    <row r="852" spans="4:4">
      <c r="D852" s="144"/>
    </row>
    <row r="853" spans="4:4">
      <c r="D853" s="144"/>
    </row>
    <row r="854" spans="4:4">
      <c r="D854" s="144"/>
    </row>
    <row r="855" spans="4:4">
      <c r="D855" s="144"/>
    </row>
    <row r="856" spans="4:4">
      <c r="D856" s="144"/>
    </row>
    <row r="857" spans="4:4">
      <c r="D857" s="144"/>
    </row>
    <row r="858" spans="4:4">
      <c r="D858" s="144"/>
    </row>
    <row r="859" spans="4:4">
      <c r="D859" s="144"/>
    </row>
    <row r="860" spans="4:4">
      <c r="D860" s="144"/>
    </row>
    <row r="861" spans="4:4">
      <c r="D861" s="144"/>
    </row>
    <row r="862" spans="4:4">
      <c r="D862" s="144"/>
    </row>
    <row r="863" spans="4:4">
      <c r="D863" s="144"/>
    </row>
    <row r="864" spans="4:4">
      <c r="D864" s="144"/>
    </row>
    <row r="865" spans="4:4">
      <c r="D865" s="144"/>
    </row>
    <row r="866" spans="4:4">
      <c r="D866" s="144"/>
    </row>
    <row r="867" spans="4:4">
      <c r="D867" s="144"/>
    </row>
    <row r="868" spans="4:4">
      <c r="D868" s="144"/>
    </row>
    <row r="869" spans="4:4">
      <c r="D869" s="144"/>
    </row>
    <row r="870" spans="4:4">
      <c r="D870" s="144"/>
    </row>
    <row r="871" spans="4:4">
      <c r="D871" s="144"/>
    </row>
    <row r="872" spans="4:4">
      <c r="D872" s="144"/>
    </row>
    <row r="873" spans="4:4">
      <c r="D873" s="144"/>
    </row>
    <row r="874" spans="4:4">
      <c r="D874" s="144"/>
    </row>
    <row r="875" spans="4:4">
      <c r="D875" s="144"/>
    </row>
    <row r="876" spans="4:4">
      <c r="D876" s="144"/>
    </row>
    <row r="877" spans="4:4">
      <c r="D877" s="144"/>
    </row>
    <row r="878" spans="4:4">
      <c r="D878" s="144"/>
    </row>
    <row r="879" spans="4:4">
      <c r="D879" s="144"/>
    </row>
    <row r="880" spans="4:4">
      <c r="D880" s="144"/>
    </row>
    <row r="881" spans="4:4">
      <c r="D881" s="144"/>
    </row>
    <row r="882" spans="4:4">
      <c r="D882" s="144"/>
    </row>
    <row r="883" spans="4:4">
      <c r="D883" s="144"/>
    </row>
    <row r="884" spans="4:4">
      <c r="D884" s="144"/>
    </row>
    <row r="885" spans="4:4">
      <c r="D885" s="144"/>
    </row>
    <row r="886" spans="4:4">
      <c r="D886" s="144"/>
    </row>
    <row r="887" spans="4:4">
      <c r="D887" s="144"/>
    </row>
    <row r="888" spans="4:4">
      <c r="D888" s="144"/>
    </row>
    <row r="889" spans="4:4">
      <c r="D889" s="144"/>
    </row>
    <row r="890" spans="4:4">
      <c r="D890" s="144"/>
    </row>
    <row r="891" spans="4:4">
      <c r="D891" s="144"/>
    </row>
    <row r="892" spans="4:4">
      <c r="D892" s="144"/>
    </row>
    <row r="893" spans="4:4">
      <c r="D893" s="144"/>
    </row>
    <row r="894" spans="4:4">
      <c r="D894" s="144"/>
    </row>
    <row r="895" spans="4:4">
      <c r="D895" s="144"/>
    </row>
    <row r="896" spans="4:4">
      <c r="D896" s="144"/>
    </row>
    <row r="897" spans="4:4">
      <c r="D897" s="144"/>
    </row>
    <row r="898" spans="4:4">
      <c r="D898" s="144"/>
    </row>
    <row r="899" spans="4:4">
      <c r="D899" s="144"/>
    </row>
    <row r="900" spans="4:4">
      <c r="D900" s="144"/>
    </row>
    <row r="901" spans="4:4">
      <c r="D901" s="144"/>
    </row>
    <row r="902" spans="4:4">
      <c r="D902" s="144"/>
    </row>
    <row r="903" spans="4:4">
      <c r="D903" s="144"/>
    </row>
    <row r="904" spans="4:4">
      <c r="D904" s="144"/>
    </row>
    <row r="905" spans="4:4">
      <c r="D905" s="144"/>
    </row>
    <row r="906" spans="4:4">
      <c r="D906" s="144"/>
    </row>
    <row r="907" spans="4:4">
      <c r="D907" s="144"/>
    </row>
    <row r="908" spans="4:4">
      <c r="D908" s="144"/>
    </row>
    <row r="909" spans="4:4">
      <c r="D909" s="144"/>
    </row>
    <row r="910" spans="4:4">
      <c r="D910" s="144"/>
    </row>
    <row r="911" spans="4:4">
      <c r="D911" s="144"/>
    </row>
    <row r="912" spans="4:4">
      <c r="D912" s="144"/>
    </row>
    <row r="913" spans="4:4">
      <c r="D913" s="144"/>
    </row>
    <row r="914" spans="4:4">
      <c r="D914" s="144"/>
    </row>
    <row r="915" spans="4:4">
      <c r="D915" s="144"/>
    </row>
    <row r="916" spans="4:4">
      <c r="D916" s="144"/>
    </row>
    <row r="917" spans="4:4">
      <c r="D917" s="144"/>
    </row>
    <row r="918" spans="4:4">
      <c r="D918" s="144"/>
    </row>
    <row r="919" spans="4:4">
      <c r="D919" s="144"/>
    </row>
    <row r="920" spans="4:4">
      <c r="D920" s="144"/>
    </row>
    <row r="921" spans="4:4">
      <c r="D921" s="144"/>
    </row>
    <row r="922" spans="4:4">
      <c r="D922" s="144"/>
    </row>
    <row r="923" spans="4:4">
      <c r="D923" s="144"/>
    </row>
    <row r="924" spans="4:4">
      <c r="D924" s="144"/>
    </row>
    <row r="925" spans="4:4">
      <c r="D925" s="144"/>
    </row>
    <row r="926" spans="4:4">
      <c r="D926" s="144"/>
    </row>
    <row r="927" spans="4:4">
      <c r="D927" s="144"/>
    </row>
    <row r="928" spans="4:4">
      <c r="D928" s="144"/>
    </row>
    <row r="929" spans="4:4">
      <c r="D929" s="144"/>
    </row>
    <row r="930" spans="4:4">
      <c r="D930" s="144"/>
    </row>
    <row r="931" spans="4:4">
      <c r="D931" s="144"/>
    </row>
    <row r="932" spans="4:4">
      <c r="D932" s="144"/>
    </row>
    <row r="933" spans="4:4">
      <c r="D933" s="144"/>
    </row>
    <row r="934" spans="4:4">
      <c r="D934" s="144"/>
    </row>
    <row r="935" spans="4:4">
      <c r="D935" s="144"/>
    </row>
    <row r="936" spans="4:4">
      <c r="D936" s="144"/>
    </row>
    <row r="937" spans="4:4">
      <c r="D937" s="144"/>
    </row>
    <row r="938" spans="4:4">
      <c r="D938" s="144"/>
    </row>
    <row r="939" spans="4:4">
      <c r="D939" s="144"/>
    </row>
    <row r="940" spans="4:4">
      <c r="D940" s="144"/>
    </row>
    <row r="941" spans="4:4">
      <c r="D941" s="144"/>
    </row>
    <row r="942" spans="4:4">
      <c r="D942" s="144"/>
    </row>
    <row r="943" spans="4:4">
      <c r="D943" s="144"/>
    </row>
    <row r="944" spans="4:4">
      <c r="D944" s="144"/>
    </row>
    <row r="945" spans="4:4">
      <c r="D945" s="144"/>
    </row>
    <row r="946" spans="4:4">
      <c r="D946" s="144"/>
    </row>
    <row r="947" spans="4:4">
      <c r="D947" s="144"/>
    </row>
    <row r="948" spans="4:4">
      <c r="D948" s="144"/>
    </row>
    <row r="949" spans="4:4">
      <c r="D949" s="144"/>
    </row>
    <row r="950" spans="4:4">
      <c r="D950" s="144"/>
    </row>
    <row r="951" spans="4:4">
      <c r="D951" s="144"/>
    </row>
    <row r="952" spans="4:4">
      <c r="D952" s="144"/>
    </row>
    <row r="953" spans="4:4">
      <c r="D953" s="144"/>
    </row>
    <row r="954" spans="4:4">
      <c r="D954" s="144"/>
    </row>
    <row r="955" spans="4:4">
      <c r="D955" s="144"/>
    </row>
    <row r="956" spans="4:4">
      <c r="D956" s="144"/>
    </row>
    <row r="957" spans="4:4">
      <c r="D957" s="144"/>
    </row>
    <row r="958" spans="4:4">
      <c r="D958" s="144"/>
    </row>
    <row r="959" spans="4:4">
      <c r="D959" s="144"/>
    </row>
    <row r="960" spans="4:4">
      <c r="D960" s="144"/>
    </row>
    <row r="961" spans="4:4">
      <c r="D961" s="144"/>
    </row>
    <row r="962" spans="4:4">
      <c r="D962" s="144"/>
    </row>
    <row r="963" spans="4:4">
      <c r="D963" s="144"/>
    </row>
    <row r="964" spans="4:4">
      <c r="D964" s="144"/>
    </row>
    <row r="965" spans="4:4">
      <c r="D965" s="144"/>
    </row>
    <row r="966" spans="4:4">
      <c r="D966" s="144"/>
    </row>
    <row r="967" spans="4:4">
      <c r="D967" s="144"/>
    </row>
    <row r="968" spans="4:4">
      <c r="D968" s="144"/>
    </row>
    <row r="969" spans="4:4">
      <c r="D969" s="144"/>
    </row>
    <row r="970" spans="4:4">
      <c r="D970" s="144"/>
    </row>
    <row r="971" spans="4:4">
      <c r="D971" s="144"/>
    </row>
    <row r="972" spans="4:4">
      <c r="D972" s="144"/>
    </row>
    <row r="973" spans="4:4">
      <c r="D973" s="144"/>
    </row>
    <row r="974" spans="4:4">
      <c r="D974" s="144"/>
    </row>
    <row r="975" spans="4:4">
      <c r="D975" s="144"/>
    </row>
    <row r="976" spans="4:4">
      <c r="D976" s="144"/>
    </row>
    <row r="977" spans="4:4">
      <c r="D977" s="144"/>
    </row>
    <row r="978" spans="4:4">
      <c r="D978" s="144"/>
    </row>
    <row r="979" spans="4:4">
      <c r="D979" s="144"/>
    </row>
    <row r="980" spans="4:4">
      <c r="D980" s="144"/>
    </row>
    <row r="981" spans="4:4">
      <c r="D981" s="144"/>
    </row>
    <row r="982" spans="4:4">
      <c r="D982" s="144"/>
    </row>
    <row r="983" spans="4:4">
      <c r="D983" s="144"/>
    </row>
    <row r="984" spans="4:4">
      <c r="D984" s="144"/>
    </row>
    <row r="985" spans="4:4">
      <c r="D985" s="144"/>
    </row>
    <row r="986" spans="4:4">
      <c r="D986" s="144"/>
    </row>
    <row r="987" spans="4:4">
      <c r="D987" s="144"/>
    </row>
    <row r="988" spans="4:4">
      <c r="D988" s="144"/>
    </row>
    <row r="989" spans="4:4">
      <c r="D989" s="144"/>
    </row>
    <row r="990" spans="4:4">
      <c r="D990" s="144"/>
    </row>
    <row r="991" spans="4:4">
      <c r="D991" s="144"/>
    </row>
    <row r="992" spans="4:4">
      <c r="D992" s="144"/>
    </row>
    <row r="993" spans="4:4">
      <c r="D993" s="144"/>
    </row>
    <row r="994" spans="4:4">
      <c r="D994" s="144"/>
    </row>
    <row r="995" spans="4:4">
      <c r="D995" s="144"/>
    </row>
    <row r="996" spans="4:4">
      <c r="D996" s="144"/>
    </row>
    <row r="997" spans="4:4">
      <c r="D997" s="144"/>
    </row>
    <row r="998" spans="4:4">
      <c r="D998" s="144"/>
    </row>
    <row r="999" spans="4:4">
      <c r="D999" s="144"/>
    </row>
    <row r="1000" spans="4:4">
      <c r="D1000" s="144"/>
    </row>
    <row r="1001" spans="4:4">
      <c r="D1001" s="144"/>
    </row>
    <row r="1002" spans="4:4">
      <c r="D1002" s="144"/>
    </row>
    <row r="1003" spans="4:4">
      <c r="D1003" s="144"/>
    </row>
    <row r="1004" spans="4:4">
      <c r="D1004" s="144"/>
    </row>
    <row r="1005" spans="4:4">
      <c r="D1005" s="144"/>
    </row>
    <row r="1006" spans="4:4">
      <c r="D1006" s="144"/>
    </row>
    <row r="1007" spans="4:4">
      <c r="D1007" s="144"/>
    </row>
    <row r="1008" spans="4:4">
      <c r="D1008" s="144"/>
    </row>
    <row r="1009" spans="4:4">
      <c r="D1009" s="144"/>
    </row>
    <row r="1010" spans="4:4">
      <c r="D1010" s="144"/>
    </row>
    <row r="1011" spans="4:4">
      <c r="D1011" s="144"/>
    </row>
    <row r="1012" spans="4:4">
      <c r="D1012" s="144"/>
    </row>
    <row r="1013" spans="4:4">
      <c r="D1013" s="144"/>
    </row>
    <row r="1014" spans="4:4">
      <c r="D1014" s="144"/>
    </row>
    <row r="1015" spans="4:4">
      <c r="D1015" s="144"/>
    </row>
    <row r="1016" spans="4:4">
      <c r="D1016" s="144"/>
    </row>
    <row r="1017" spans="4:4">
      <c r="D1017" s="144"/>
    </row>
    <row r="1018" spans="4:4">
      <c r="D1018" s="144"/>
    </row>
    <row r="1019" spans="4:4">
      <c r="D1019" s="144"/>
    </row>
    <row r="1020" spans="4:4">
      <c r="D1020" s="144"/>
    </row>
    <row r="1021" spans="4:4">
      <c r="D1021" s="144"/>
    </row>
    <row r="1022" spans="4:4">
      <c r="D1022" s="144"/>
    </row>
    <row r="1023" spans="4:4">
      <c r="D1023" s="144"/>
    </row>
    <row r="1024" spans="4:4">
      <c r="D1024" s="144"/>
    </row>
    <row r="1025" spans="4:4">
      <c r="D1025" s="144"/>
    </row>
    <row r="1026" spans="4:4">
      <c r="D1026" s="144"/>
    </row>
    <row r="1027" spans="4:4">
      <c r="D1027" s="144"/>
    </row>
    <row r="1028" spans="4:4">
      <c r="D1028" s="144"/>
    </row>
    <row r="1029" spans="4:4">
      <c r="D1029" s="144"/>
    </row>
    <row r="1030" spans="4:4">
      <c r="D1030" s="144"/>
    </row>
    <row r="1031" spans="4:4">
      <c r="D1031" s="144"/>
    </row>
    <row r="1032" spans="4:4">
      <c r="D1032" s="144"/>
    </row>
    <row r="1033" spans="4:4">
      <c r="D1033" s="144"/>
    </row>
    <row r="1034" spans="4:4">
      <c r="D1034" s="144"/>
    </row>
    <row r="1035" spans="4:4">
      <c r="D1035" s="144"/>
    </row>
    <row r="1036" spans="4:4">
      <c r="D1036" s="144"/>
    </row>
    <row r="1037" spans="4:4">
      <c r="D1037" s="144"/>
    </row>
    <row r="1038" spans="4:4">
      <c r="D1038" s="144"/>
    </row>
    <row r="1039" spans="4:4">
      <c r="D1039" s="144"/>
    </row>
    <row r="1040" spans="4:4">
      <c r="D1040" s="144"/>
    </row>
    <row r="1041" spans="4:4">
      <c r="D1041" s="144"/>
    </row>
    <row r="1042" spans="4:4">
      <c r="D1042" s="144"/>
    </row>
    <row r="1043" spans="4:4">
      <c r="D1043" s="144"/>
    </row>
    <row r="1044" spans="4:4">
      <c r="D1044" s="144"/>
    </row>
    <row r="1045" spans="4:4">
      <c r="D1045" s="144"/>
    </row>
    <row r="1046" spans="4:4">
      <c r="D1046" s="144"/>
    </row>
    <row r="1047" spans="4:4">
      <c r="D1047" s="144"/>
    </row>
    <row r="1048" spans="4:4">
      <c r="D1048" s="144"/>
    </row>
    <row r="1049" spans="4:4">
      <c r="D1049" s="144"/>
    </row>
    <row r="1050" spans="4:4">
      <c r="D1050" s="144"/>
    </row>
    <row r="1051" spans="4:4">
      <c r="D1051" s="144"/>
    </row>
    <row r="1052" spans="4:4">
      <c r="D1052" s="144"/>
    </row>
    <row r="1053" spans="4:4">
      <c r="D1053" s="144"/>
    </row>
    <row r="1054" spans="4:4">
      <c r="D1054" s="144"/>
    </row>
    <row r="1055" spans="4:4">
      <c r="D1055" s="144"/>
    </row>
    <row r="1056" spans="4:4">
      <c r="D1056" s="144"/>
    </row>
    <row r="1057" spans="4:4">
      <c r="D1057" s="144"/>
    </row>
    <row r="1058" spans="4:4">
      <c r="D1058" s="144"/>
    </row>
    <row r="1059" spans="4:4">
      <c r="D1059" s="144"/>
    </row>
    <row r="1060" spans="4:4">
      <c r="D1060" s="144"/>
    </row>
    <row r="1061" spans="4:4">
      <c r="D1061" s="144"/>
    </row>
    <row r="1062" spans="4:4">
      <c r="D1062" s="144"/>
    </row>
    <row r="1063" spans="4:4">
      <c r="D1063" s="144"/>
    </row>
    <row r="1064" spans="4:4">
      <c r="D1064" s="144"/>
    </row>
    <row r="1065" spans="4:4">
      <c r="D1065" s="144"/>
    </row>
    <row r="1066" spans="4:4">
      <c r="D1066" s="144"/>
    </row>
    <row r="1067" spans="4:4">
      <c r="D1067" s="144"/>
    </row>
    <row r="1068" spans="4:4">
      <c r="D1068" s="144"/>
    </row>
    <row r="1069" spans="4:4">
      <c r="D1069" s="144"/>
    </row>
    <row r="1070" spans="4:4">
      <c r="D1070" s="144"/>
    </row>
    <row r="1071" spans="4:4">
      <c r="D1071" s="144"/>
    </row>
    <row r="1072" spans="4:4">
      <c r="D1072" s="144"/>
    </row>
    <row r="1073" spans="4:4">
      <c r="D1073" s="144"/>
    </row>
    <row r="1074" spans="4:4">
      <c r="D1074" s="144"/>
    </row>
    <row r="1075" spans="4:4">
      <c r="D1075" s="144"/>
    </row>
    <row r="1076" spans="4:4">
      <c r="D1076" s="144"/>
    </row>
    <row r="1077" spans="4:4">
      <c r="D1077" s="144"/>
    </row>
    <row r="1078" spans="4:4">
      <c r="D1078" s="144"/>
    </row>
    <row r="1079" spans="4:4">
      <c r="D1079" s="144"/>
    </row>
    <row r="1080" spans="4:4">
      <c r="D1080" s="144"/>
    </row>
    <row r="1081" spans="4:4">
      <c r="D1081" s="144"/>
    </row>
    <row r="1082" spans="4:4">
      <c r="D1082" s="144"/>
    </row>
    <row r="1083" spans="4:4">
      <c r="D1083" s="144"/>
    </row>
    <row r="1084" spans="4:4">
      <c r="D1084" s="144"/>
    </row>
    <row r="1085" spans="4:4">
      <c r="D1085" s="144"/>
    </row>
    <row r="1086" spans="4:4">
      <c r="D1086" s="144"/>
    </row>
    <row r="1087" spans="4:4">
      <c r="D1087" s="144"/>
    </row>
    <row r="1088" spans="4:4">
      <c r="D1088" s="144"/>
    </row>
    <row r="1089" spans="4:4">
      <c r="D1089" s="144"/>
    </row>
    <row r="1090" spans="4:4">
      <c r="D1090" s="144"/>
    </row>
    <row r="1091" spans="4:4">
      <c r="D1091" s="144"/>
    </row>
    <row r="1092" spans="4:4">
      <c r="D1092" s="144"/>
    </row>
    <row r="1093" spans="4:4">
      <c r="D1093" s="144"/>
    </row>
    <row r="1094" spans="4:4">
      <c r="D1094" s="144"/>
    </row>
    <row r="1095" spans="4:4">
      <c r="D1095" s="144"/>
    </row>
    <row r="1096" spans="4:4">
      <c r="D1096" s="144"/>
    </row>
    <row r="1097" spans="4:4">
      <c r="D1097" s="144"/>
    </row>
    <row r="1098" spans="4:4">
      <c r="D1098" s="144"/>
    </row>
    <row r="1099" spans="4:4">
      <c r="D1099" s="144"/>
    </row>
    <row r="1100" spans="4:4">
      <c r="D1100" s="144"/>
    </row>
    <row r="1101" spans="4:4">
      <c r="D1101" s="144"/>
    </row>
    <row r="1102" spans="4:4">
      <c r="D1102" s="144"/>
    </row>
    <row r="1103" spans="4:4">
      <c r="D1103" s="144"/>
    </row>
    <row r="1104" spans="4:4">
      <c r="D1104" s="144"/>
    </row>
    <row r="1105" spans="4:4">
      <c r="D1105" s="144"/>
    </row>
    <row r="1106" spans="4:4">
      <c r="D1106" s="144"/>
    </row>
    <row r="1107" spans="4:4">
      <c r="D1107" s="144"/>
    </row>
    <row r="1108" spans="4:4">
      <c r="D1108" s="144"/>
    </row>
    <row r="1109" spans="4:4">
      <c r="D1109" s="144"/>
    </row>
    <row r="1110" spans="4:4">
      <c r="D1110" s="144"/>
    </row>
    <row r="1111" spans="4:4">
      <c r="D1111" s="144"/>
    </row>
    <row r="1112" spans="4:4">
      <c r="D1112" s="144"/>
    </row>
    <row r="1113" spans="4:4">
      <c r="D1113" s="144"/>
    </row>
    <row r="1114" spans="4:4">
      <c r="D1114" s="144"/>
    </row>
    <row r="1115" spans="4:4">
      <c r="D1115" s="144"/>
    </row>
    <row r="1116" spans="4:4">
      <c r="D1116" s="144"/>
    </row>
    <row r="1117" spans="4:4">
      <c r="D1117" s="144"/>
    </row>
    <row r="1118" spans="4:4">
      <c r="D1118" s="144"/>
    </row>
    <row r="1119" spans="4:4">
      <c r="D1119" s="144"/>
    </row>
    <row r="1120" spans="4:4">
      <c r="D1120" s="144"/>
    </row>
    <row r="1121" spans="4:4">
      <c r="D1121" s="144"/>
    </row>
    <row r="1122" spans="4:4">
      <c r="D1122" s="144"/>
    </row>
    <row r="1123" spans="4:4">
      <c r="D1123" s="144"/>
    </row>
    <row r="1124" spans="4:4">
      <c r="D1124" s="144"/>
    </row>
    <row r="1125" spans="4:4">
      <c r="D1125" s="144"/>
    </row>
    <row r="1126" spans="4:4">
      <c r="D1126" s="144"/>
    </row>
    <row r="1127" spans="4:4">
      <c r="D1127" s="144"/>
    </row>
    <row r="1128" spans="4:4">
      <c r="D1128" s="144"/>
    </row>
    <row r="1129" spans="4:4">
      <c r="D1129" s="144"/>
    </row>
    <row r="1130" spans="4:4">
      <c r="D1130" s="144"/>
    </row>
    <row r="1131" spans="4:4">
      <c r="D1131" s="144"/>
    </row>
    <row r="1132" spans="4:4">
      <c r="D1132" s="144"/>
    </row>
    <row r="1133" spans="4:4">
      <c r="D1133" s="144"/>
    </row>
    <row r="1134" spans="4:4">
      <c r="D1134" s="144"/>
    </row>
    <row r="1135" spans="4:4">
      <c r="D1135" s="144"/>
    </row>
    <row r="1136" spans="4:4">
      <c r="D1136" s="144"/>
    </row>
    <row r="1137" spans="4:4">
      <c r="D1137" s="144"/>
    </row>
    <row r="1138" spans="4:4">
      <c r="D1138" s="144"/>
    </row>
    <row r="1139" spans="4:4">
      <c r="D1139" s="144"/>
    </row>
    <row r="1140" spans="4:4">
      <c r="D1140" s="144"/>
    </row>
    <row r="1141" spans="4:4">
      <c r="D1141" s="144"/>
    </row>
    <row r="1142" spans="4:4">
      <c r="D1142" s="144"/>
    </row>
    <row r="1143" spans="4:4">
      <c r="D1143" s="144"/>
    </row>
    <row r="1144" spans="4:4">
      <c r="D1144" s="144"/>
    </row>
    <row r="1145" spans="4:4">
      <c r="D1145" s="144"/>
    </row>
    <row r="1146" spans="4:4">
      <c r="D1146" s="144"/>
    </row>
    <row r="1147" spans="4:4">
      <c r="D1147" s="144"/>
    </row>
    <row r="1148" spans="4:4">
      <c r="D1148" s="144"/>
    </row>
    <row r="1149" spans="4:4">
      <c r="D1149" s="144"/>
    </row>
    <row r="1150" spans="4:4">
      <c r="D1150" s="144"/>
    </row>
    <row r="1151" spans="4:4">
      <c r="D1151" s="144"/>
    </row>
    <row r="1152" spans="4:4">
      <c r="D1152" s="144"/>
    </row>
    <row r="1153" spans="4:4">
      <c r="D1153" s="144"/>
    </row>
    <row r="1154" spans="4:4">
      <c r="D1154" s="144"/>
    </row>
    <row r="1155" spans="4:4">
      <c r="D1155" s="144"/>
    </row>
    <row r="1156" spans="4:4">
      <c r="D1156" s="144"/>
    </row>
    <row r="1157" spans="4:4">
      <c r="D1157" s="144"/>
    </row>
    <row r="1158" spans="4:4">
      <c r="D1158" s="144"/>
    </row>
    <row r="1159" spans="4:4">
      <c r="D1159" s="144"/>
    </row>
    <row r="1160" spans="4:4">
      <c r="D1160" s="144"/>
    </row>
    <row r="1161" spans="4:4">
      <c r="D1161" s="144"/>
    </row>
    <row r="1162" spans="4:4">
      <c r="D1162" s="144"/>
    </row>
    <row r="1163" spans="4:4">
      <c r="D1163" s="144"/>
    </row>
    <row r="1164" spans="4:4">
      <c r="D1164" s="144"/>
    </row>
    <row r="1165" spans="4:4">
      <c r="D1165" s="144"/>
    </row>
    <row r="1166" spans="4:4">
      <c r="D1166" s="144"/>
    </row>
    <row r="1167" spans="4:4">
      <c r="D1167" s="144"/>
    </row>
    <row r="1168" spans="4:4">
      <c r="D1168" s="144"/>
    </row>
    <row r="1169" spans="4:4">
      <c r="D1169" s="144"/>
    </row>
    <row r="1170" spans="4:4">
      <c r="D1170" s="144"/>
    </row>
    <row r="1171" spans="4:4">
      <c r="D1171" s="144"/>
    </row>
    <row r="1172" spans="4:4">
      <c r="D1172" s="144"/>
    </row>
    <row r="1173" spans="4:4">
      <c r="D1173" s="144"/>
    </row>
    <row r="1174" spans="4:4">
      <c r="D1174" s="144"/>
    </row>
    <row r="1175" spans="4:4">
      <c r="D1175" s="144"/>
    </row>
    <row r="1176" spans="4:4">
      <c r="D1176" s="144"/>
    </row>
    <row r="1177" spans="4:4">
      <c r="D1177" s="144"/>
    </row>
    <row r="1178" spans="4:4">
      <c r="D1178" s="144"/>
    </row>
    <row r="1179" spans="4:4">
      <c r="D1179" s="144"/>
    </row>
    <row r="1180" spans="4:4">
      <c r="D1180" s="144"/>
    </row>
    <row r="1181" spans="4:4">
      <c r="D1181" s="144"/>
    </row>
    <row r="1182" spans="4:4">
      <c r="D1182" s="144"/>
    </row>
    <row r="1183" spans="4:4">
      <c r="D1183" s="144"/>
    </row>
    <row r="1184" spans="4:4">
      <c r="D1184" s="144"/>
    </row>
    <row r="1185" spans="4:4">
      <c r="D1185" s="144"/>
    </row>
    <row r="1186" spans="4:4">
      <c r="D1186" s="144"/>
    </row>
    <row r="1187" spans="4:4">
      <c r="D1187" s="144"/>
    </row>
    <row r="1188" spans="4:4">
      <c r="D1188" s="144"/>
    </row>
    <row r="1189" spans="4:4">
      <c r="D1189" s="144"/>
    </row>
    <row r="1190" spans="4:4">
      <c r="D1190" s="144"/>
    </row>
    <row r="1191" spans="4:4">
      <c r="D1191" s="144"/>
    </row>
    <row r="1192" spans="4:4">
      <c r="D1192" s="144"/>
    </row>
    <row r="1193" spans="4:4">
      <c r="D1193" s="144"/>
    </row>
    <row r="1194" spans="4:4">
      <c r="D1194" s="144"/>
    </row>
    <row r="1195" spans="4:4">
      <c r="D1195" s="144"/>
    </row>
    <row r="1196" spans="4:4">
      <c r="D1196" s="144"/>
    </row>
    <row r="1197" spans="4:4">
      <c r="D1197" s="144"/>
    </row>
    <row r="1198" spans="4:4">
      <c r="D1198" s="144"/>
    </row>
    <row r="1199" spans="4:4">
      <c r="D1199" s="144"/>
    </row>
    <row r="1200" spans="4:4">
      <c r="D1200" s="144"/>
    </row>
    <row r="1201" spans="4:4">
      <c r="D1201" s="144"/>
    </row>
    <row r="1202" spans="4:4">
      <c r="D1202" s="144"/>
    </row>
    <row r="1203" spans="4:4">
      <c r="D1203" s="144"/>
    </row>
    <row r="1204" spans="4:4">
      <c r="D1204" s="144"/>
    </row>
    <row r="1205" spans="4:4">
      <c r="D1205" s="144"/>
    </row>
    <row r="1206" spans="4:4">
      <c r="D1206" s="144"/>
    </row>
    <row r="1207" spans="4:4">
      <c r="D1207" s="144"/>
    </row>
    <row r="1208" spans="4:4">
      <c r="D1208" s="144"/>
    </row>
    <row r="1209" spans="4:4">
      <c r="D1209" s="144"/>
    </row>
    <row r="1210" spans="4:4">
      <c r="D1210" s="144"/>
    </row>
    <row r="1211" spans="4:4">
      <c r="D1211" s="144"/>
    </row>
    <row r="1212" spans="4:4">
      <c r="D1212" s="144"/>
    </row>
    <row r="1213" spans="4:4">
      <c r="D1213" s="144"/>
    </row>
    <row r="1214" spans="4:4">
      <c r="D1214" s="144"/>
    </row>
    <row r="1215" spans="4:4">
      <c r="D1215" s="144"/>
    </row>
    <row r="1216" spans="4:4">
      <c r="D1216" s="144"/>
    </row>
    <row r="1217" spans="4:4">
      <c r="D1217" s="144"/>
    </row>
    <row r="1218" spans="4:4">
      <c r="D1218" s="144"/>
    </row>
    <row r="1219" spans="4:4">
      <c r="D1219" s="144"/>
    </row>
    <row r="1220" spans="4:4">
      <c r="D1220" s="144"/>
    </row>
    <row r="1221" spans="4:4">
      <c r="D1221" s="144"/>
    </row>
    <row r="1222" spans="4:4">
      <c r="D1222" s="144"/>
    </row>
    <row r="1223" spans="4:4">
      <c r="D1223" s="144"/>
    </row>
    <row r="1224" spans="4:4">
      <c r="D1224" s="144"/>
    </row>
    <row r="1225" spans="4:4">
      <c r="D1225" s="144"/>
    </row>
    <row r="1226" spans="4:4">
      <c r="D1226" s="144"/>
    </row>
    <row r="1227" spans="4:4">
      <c r="D1227" s="144"/>
    </row>
    <row r="1228" spans="4:4">
      <c r="D1228" s="144"/>
    </row>
    <row r="1229" spans="4:4">
      <c r="D1229" s="144"/>
    </row>
    <row r="1230" spans="4:4">
      <c r="D1230" s="144"/>
    </row>
    <row r="1231" spans="4:4">
      <c r="D1231" s="144"/>
    </row>
    <row r="1232" spans="4:4">
      <c r="D1232" s="144"/>
    </row>
    <row r="1233" spans="4:4">
      <c r="D1233" s="144"/>
    </row>
    <row r="1234" spans="4:4">
      <c r="D1234" s="144"/>
    </row>
    <row r="1235" spans="4:4">
      <c r="D1235" s="144"/>
    </row>
    <row r="1236" spans="4:4">
      <c r="D1236" s="144"/>
    </row>
    <row r="1237" spans="4:4">
      <c r="D1237" s="144"/>
    </row>
    <row r="1238" spans="4:4">
      <c r="D1238" s="144"/>
    </row>
    <row r="1239" spans="4:4">
      <c r="D1239" s="144"/>
    </row>
    <row r="1240" spans="4:4">
      <c r="D1240" s="144"/>
    </row>
    <row r="1241" spans="4:4">
      <c r="D1241" s="144"/>
    </row>
    <row r="1242" spans="4:4">
      <c r="D1242" s="144"/>
    </row>
    <row r="1243" spans="4:4">
      <c r="D1243" s="144"/>
    </row>
    <row r="1244" spans="4:4">
      <c r="D1244" s="144"/>
    </row>
    <row r="1245" spans="4:4">
      <c r="D1245" s="144"/>
    </row>
    <row r="1246" spans="4:4">
      <c r="D1246" s="144"/>
    </row>
    <row r="1247" spans="4:4">
      <c r="D1247" s="144"/>
    </row>
    <row r="1248" spans="4:4">
      <c r="D1248" s="144"/>
    </row>
    <row r="1249" spans="4:4">
      <c r="D1249" s="144"/>
    </row>
    <row r="1250" spans="4:4">
      <c r="D1250" s="144"/>
    </row>
    <row r="1251" spans="4:4">
      <c r="D1251" s="144"/>
    </row>
    <row r="1252" spans="4:4">
      <c r="D1252" s="144"/>
    </row>
    <row r="1253" spans="4:4">
      <c r="D1253" s="144"/>
    </row>
    <row r="1254" spans="4:4">
      <c r="D1254" s="144"/>
    </row>
    <row r="1255" spans="4:4">
      <c r="D1255" s="144"/>
    </row>
    <row r="1256" spans="4:4">
      <c r="D1256" s="144"/>
    </row>
    <row r="1257" spans="4:4">
      <c r="D1257" s="144"/>
    </row>
    <row r="1258" spans="4:4">
      <c r="D1258" s="144"/>
    </row>
    <row r="1259" spans="4:4">
      <c r="D1259" s="144"/>
    </row>
    <row r="1260" spans="4:4">
      <c r="D1260" s="144"/>
    </row>
    <row r="1261" spans="4:4">
      <c r="D1261" s="144"/>
    </row>
    <row r="1262" spans="4:4">
      <c r="D1262" s="144"/>
    </row>
    <row r="1263" spans="4:4">
      <c r="D1263" s="144"/>
    </row>
    <row r="1264" spans="4:4">
      <c r="D1264" s="144"/>
    </row>
    <row r="1265" spans="4:4">
      <c r="D1265" s="144"/>
    </row>
    <row r="1266" spans="4:4">
      <c r="D1266" s="144"/>
    </row>
    <row r="1267" spans="4:4">
      <c r="D1267" s="144"/>
    </row>
    <row r="1268" spans="4:4">
      <c r="D1268" s="144"/>
    </row>
    <row r="1269" spans="4:4">
      <c r="D1269" s="144"/>
    </row>
    <row r="1270" spans="4:4">
      <c r="D1270" s="144"/>
    </row>
    <row r="1271" spans="4:4">
      <c r="D1271" s="144"/>
    </row>
    <row r="1272" spans="4:4">
      <c r="D1272" s="144"/>
    </row>
    <row r="1273" spans="4:4">
      <c r="D1273" s="144"/>
    </row>
    <row r="1274" spans="4:4">
      <c r="D1274" s="144"/>
    </row>
    <row r="1275" spans="4:4">
      <c r="D1275" s="144"/>
    </row>
    <row r="1276" spans="4:4">
      <c r="D1276" s="144"/>
    </row>
    <row r="1277" spans="4:4">
      <c r="D1277" s="144"/>
    </row>
    <row r="1278" spans="4:4">
      <c r="D1278" s="144"/>
    </row>
    <row r="1279" spans="4:4">
      <c r="D1279" s="144"/>
    </row>
    <row r="1280" spans="4:4">
      <c r="D1280" s="144"/>
    </row>
    <row r="1281" spans="4:4">
      <c r="D1281" s="144"/>
    </row>
    <row r="1282" spans="4:4">
      <c r="D1282" s="144"/>
    </row>
    <row r="1283" spans="4:4">
      <c r="D1283" s="144"/>
    </row>
    <row r="1284" spans="4:4">
      <c r="D1284" s="144"/>
    </row>
    <row r="1285" spans="4:4">
      <c r="D1285" s="144"/>
    </row>
    <row r="1286" spans="4:4">
      <c r="D1286" s="144"/>
    </row>
    <row r="1287" spans="4:4">
      <c r="D1287" s="144"/>
    </row>
    <row r="1288" spans="4:4">
      <c r="D1288" s="144"/>
    </row>
    <row r="1289" spans="4:4">
      <c r="D1289" s="144"/>
    </row>
    <row r="1290" spans="4:4">
      <c r="D1290" s="144"/>
    </row>
    <row r="1291" spans="4:4">
      <c r="D1291" s="144"/>
    </row>
    <row r="1292" spans="4:4">
      <c r="D1292" s="144"/>
    </row>
    <row r="1293" spans="4:4">
      <c r="D1293" s="144"/>
    </row>
    <row r="1294" spans="4:4">
      <c r="D1294" s="144"/>
    </row>
    <row r="1295" spans="4:4">
      <c r="D1295" s="144"/>
    </row>
    <row r="1296" spans="4:4">
      <c r="D1296" s="144"/>
    </row>
    <row r="1297" spans="4:4">
      <c r="D1297" s="144"/>
    </row>
    <row r="1298" spans="4:4">
      <c r="D1298" s="144"/>
    </row>
    <row r="1299" spans="4:4">
      <c r="D1299" s="144"/>
    </row>
    <row r="1300" spans="4:4">
      <c r="D1300" s="144"/>
    </row>
    <row r="1301" spans="4:4">
      <c r="D1301" s="144"/>
    </row>
    <row r="1302" spans="4:4">
      <c r="D1302" s="144"/>
    </row>
    <row r="1303" spans="4:4">
      <c r="D1303" s="144"/>
    </row>
    <row r="1304" spans="4:4">
      <c r="D1304" s="144"/>
    </row>
    <row r="1305" spans="4:4">
      <c r="D1305" s="144"/>
    </row>
    <row r="1306" spans="4:4">
      <c r="D1306" s="144"/>
    </row>
    <row r="1307" spans="4:4">
      <c r="D1307" s="144"/>
    </row>
    <row r="1308" spans="4:4">
      <c r="D1308" s="144"/>
    </row>
    <row r="1309" spans="4:4">
      <c r="D1309" s="144"/>
    </row>
    <row r="1310" spans="4:4">
      <c r="D1310" s="144"/>
    </row>
    <row r="1311" spans="4:4">
      <c r="D1311" s="144"/>
    </row>
    <row r="1312" spans="4:4">
      <c r="D1312" s="144"/>
    </row>
    <row r="1313" spans="4:4">
      <c r="D1313" s="144"/>
    </row>
    <row r="1314" spans="4:4">
      <c r="D1314" s="144"/>
    </row>
    <row r="1315" spans="4:4">
      <c r="D1315" s="144"/>
    </row>
    <row r="1316" spans="4:4">
      <c r="D1316" s="144"/>
    </row>
    <row r="1317" spans="4:4">
      <c r="D1317" s="144"/>
    </row>
    <row r="1318" spans="4:4">
      <c r="D1318" s="144"/>
    </row>
    <row r="1319" spans="4:4">
      <c r="D1319" s="144"/>
    </row>
    <row r="1320" spans="4:4">
      <c r="D1320" s="144"/>
    </row>
    <row r="1321" spans="4:4">
      <c r="D1321" s="144"/>
    </row>
    <row r="1322" spans="4:4">
      <c r="D1322" s="144"/>
    </row>
    <row r="1323" spans="4:4">
      <c r="D1323" s="144"/>
    </row>
    <row r="1324" spans="4:4">
      <c r="D1324" s="144"/>
    </row>
    <row r="1325" spans="4:4">
      <c r="D1325" s="144"/>
    </row>
    <row r="1326" spans="4:4">
      <c r="D1326" s="144"/>
    </row>
    <row r="1327" spans="4:4">
      <c r="D1327" s="144"/>
    </row>
    <row r="1328" spans="4:4">
      <c r="D1328" s="144"/>
    </row>
    <row r="1329" spans="4:4">
      <c r="D1329" s="144"/>
    </row>
    <row r="1330" spans="4:4">
      <c r="D1330" s="144"/>
    </row>
    <row r="1331" spans="4:4">
      <c r="D1331" s="144"/>
    </row>
    <row r="1332" spans="4:4">
      <c r="D1332" s="144"/>
    </row>
    <row r="1333" spans="4:4">
      <c r="D1333" s="144"/>
    </row>
    <row r="1334" spans="4:4">
      <c r="D1334" s="144"/>
    </row>
    <row r="1335" spans="4:4">
      <c r="D1335" s="144"/>
    </row>
    <row r="1336" spans="4:4">
      <c r="D1336" s="144"/>
    </row>
    <row r="1337" spans="4:4">
      <c r="D1337" s="144"/>
    </row>
    <row r="1338" spans="4:4">
      <c r="D1338" s="144"/>
    </row>
    <row r="1339" spans="4:4">
      <c r="D1339" s="144"/>
    </row>
    <row r="1340" spans="4:4">
      <c r="D1340" s="144"/>
    </row>
    <row r="1341" spans="4:4">
      <c r="D1341" s="144"/>
    </row>
    <row r="1342" spans="4:4">
      <c r="D1342" s="144"/>
    </row>
    <row r="1343" spans="4:4">
      <c r="D1343" s="144"/>
    </row>
    <row r="1344" spans="4:4">
      <c r="D1344" s="144"/>
    </row>
    <row r="1345" spans="4:4">
      <c r="D1345" s="144"/>
    </row>
    <row r="1346" spans="4:4">
      <c r="D1346" s="144"/>
    </row>
    <row r="1347" spans="4:4">
      <c r="D1347" s="144"/>
    </row>
    <row r="1348" spans="4:4">
      <c r="D1348" s="144"/>
    </row>
    <row r="1349" spans="4:4">
      <c r="D1349" s="144"/>
    </row>
    <row r="1350" spans="4:4">
      <c r="D1350" s="144"/>
    </row>
    <row r="1351" spans="4:4">
      <c r="D1351" s="144"/>
    </row>
    <row r="1352" spans="4:4">
      <c r="D1352" s="144"/>
    </row>
    <row r="1353" spans="4:4">
      <c r="D1353" s="144"/>
    </row>
    <row r="1354" spans="4:4">
      <c r="D1354" s="144"/>
    </row>
    <row r="1355" spans="4:4">
      <c r="D1355" s="144"/>
    </row>
    <row r="1356" spans="4:4">
      <c r="D1356" s="144"/>
    </row>
    <row r="1357" spans="4:4">
      <c r="D1357" s="144"/>
    </row>
    <row r="1358" spans="4:4">
      <c r="D1358" s="144"/>
    </row>
    <row r="1359" spans="4:4">
      <c r="D1359" s="144"/>
    </row>
    <row r="1360" spans="4:4">
      <c r="D1360" s="144"/>
    </row>
    <row r="1361" spans="4:4">
      <c r="D1361" s="144"/>
    </row>
    <row r="1362" spans="4:4">
      <c r="D1362" s="144"/>
    </row>
    <row r="1363" spans="4:4">
      <c r="D1363" s="144"/>
    </row>
    <row r="1364" spans="4:4">
      <c r="D1364" s="144"/>
    </row>
    <row r="1365" spans="4:4">
      <c r="D1365" s="144"/>
    </row>
    <row r="1366" spans="4:4">
      <c r="D1366" s="144"/>
    </row>
    <row r="1367" spans="4:4">
      <c r="D1367" s="144"/>
    </row>
    <row r="1368" spans="4:4">
      <c r="D1368" s="144"/>
    </row>
    <row r="1369" spans="4:4">
      <c r="D1369" s="144"/>
    </row>
    <row r="1370" spans="4:4">
      <c r="D1370" s="144"/>
    </row>
    <row r="1371" spans="4:4">
      <c r="D1371" s="144"/>
    </row>
    <row r="1372" spans="4:4">
      <c r="D1372" s="144"/>
    </row>
    <row r="1373" spans="4:4">
      <c r="D1373" s="144"/>
    </row>
    <row r="1374" spans="4:4">
      <c r="D1374" s="144"/>
    </row>
    <row r="1375" spans="4:4">
      <c r="D1375" s="144"/>
    </row>
    <row r="1376" spans="4:4">
      <c r="D1376" s="144"/>
    </row>
    <row r="1377" spans="4:4">
      <c r="D1377" s="144"/>
    </row>
    <row r="1378" spans="4:4">
      <c r="D1378" s="144"/>
    </row>
    <row r="1379" spans="4:4">
      <c r="D1379" s="144"/>
    </row>
    <row r="1380" spans="4:4">
      <c r="D1380" s="144"/>
    </row>
    <row r="1381" spans="4:4">
      <c r="D1381" s="144"/>
    </row>
    <row r="1382" spans="4:4">
      <c r="D1382" s="144"/>
    </row>
    <row r="1383" spans="4:4">
      <c r="D1383" s="144"/>
    </row>
    <row r="1384" spans="4:4">
      <c r="D1384" s="144"/>
    </row>
    <row r="1385" spans="4:4">
      <c r="D1385" s="144"/>
    </row>
    <row r="1386" spans="4:4">
      <c r="D1386" s="144"/>
    </row>
    <row r="1387" spans="4:4">
      <c r="D1387" s="144"/>
    </row>
    <row r="1388" spans="4:4">
      <c r="D1388" s="144"/>
    </row>
    <row r="1389" spans="4:4">
      <c r="D1389" s="144"/>
    </row>
    <row r="1390" spans="4:4">
      <c r="D1390" s="144"/>
    </row>
    <row r="1391" spans="4:4">
      <c r="D1391" s="144"/>
    </row>
    <row r="1392" spans="4:4">
      <c r="D1392" s="144"/>
    </row>
    <row r="1393" spans="4:4">
      <c r="D1393" s="144"/>
    </row>
    <row r="1394" spans="4:4">
      <c r="D1394" s="144"/>
    </row>
    <row r="1395" spans="4:4">
      <c r="D1395" s="144"/>
    </row>
    <row r="1396" spans="4:4">
      <c r="D1396" s="144"/>
    </row>
    <row r="1397" spans="4:4">
      <c r="D1397" s="144"/>
    </row>
    <row r="1398" spans="4:4">
      <c r="D1398" s="144"/>
    </row>
    <row r="1399" spans="4:4">
      <c r="D1399" s="144"/>
    </row>
    <row r="1400" spans="4:4">
      <c r="D1400" s="144"/>
    </row>
    <row r="1401" spans="4:4">
      <c r="D1401" s="144"/>
    </row>
    <row r="1402" spans="4:4">
      <c r="D1402" s="144"/>
    </row>
    <row r="1403" spans="4:4">
      <c r="D1403" s="144"/>
    </row>
    <row r="1404" spans="4:4">
      <c r="D1404" s="144"/>
    </row>
    <row r="1405" spans="4:4">
      <c r="D1405" s="144"/>
    </row>
    <row r="1406" spans="4:4">
      <c r="D1406" s="144"/>
    </row>
    <row r="1407" spans="4:4">
      <c r="D1407" s="144"/>
    </row>
    <row r="1408" spans="4:4">
      <c r="D1408" s="144"/>
    </row>
    <row r="1409" spans="4:4">
      <c r="D1409" s="144"/>
    </row>
    <row r="1410" spans="4:4">
      <c r="D1410" s="144"/>
    </row>
    <row r="1411" spans="4:4">
      <c r="D1411" s="144"/>
    </row>
    <row r="1412" spans="4:4">
      <c r="D1412" s="144"/>
    </row>
    <row r="1413" spans="4:4">
      <c r="D1413" s="144"/>
    </row>
    <row r="1414" spans="4:4">
      <c r="D1414" s="144"/>
    </row>
    <row r="1415" spans="4:4">
      <c r="D1415" s="144"/>
    </row>
    <row r="1416" spans="4:4">
      <c r="D1416" s="144"/>
    </row>
    <row r="1417" spans="4:4">
      <c r="D1417" s="144"/>
    </row>
    <row r="1418" spans="4:4">
      <c r="D1418" s="144"/>
    </row>
    <row r="1419" spans="4:4">
      <c r="D1419" s="144"/>
    </row>
    <row r="1420" spans="4:4">
      <c r="D1420" s="144"/>
    </row>
    <row r="1421" spans="4:4">
      <c r="D1421" s="144"/>
    </row>
    <row r="1422" spans="4:4">
      <c r="D1422" s="144"/>
    </row>
    <row r="1423" spans="4:4">
      <c r="D1423" s="144"/>
    </row>
    <row r="1424" spans="4:4">
      <c r="D1424" s="144"/>
    </row>
    <row r="1425" spans="4:4">
      <c r="D1425" s="144"/>
    </row>
    <row r="1426" spans="4:4">
      <c r="D1426" s="144"/>
    </row>
    <row r="1427" spans="4:4">
      <c r="D1427" s="144"/>
    </row>
    <row r="1428" spans="4:4">
      <c r="D1428" s="144"/>
    </row>
    <row r="1429" spans="4:4">
      <c r="D1429" s="144"/>
    </row>
    <row r="1430" spans="4:4">
      <c r="D1430" s="144"/>
    </row>
    <row r="1431" spans="4:4">
      <c r="D1431" s="144"/>
    </row>
    <row r="1432" spans="4:4">
      <c r="D1432" s="144"/>
    </row>
    <row r="1433" spans="4:4">
      <c r="D1433" s="144"/>
    </row>
    <row r="1434" spans="4:4">
      <c r="D1434" s="144"/>
    </row>
    <row r="1435" spans="4:4">
      <c r="D1435" s="144"/>
    </row>
    <row r="1436" spans="4:4">
      <c r="D1436" s="144"/>
    </row>
    <row r="1437" spans="4:4">
      <c r="D1437" s="144"/>
    </row>
    <row r="1438" spans="4:4">
      <c r="D1438" s="144"/>
    </row>
    <row r="1439" spans="4:4">
      <c r="D1439" s="144"/>
    </row>
    <row r="1440" spans="4:4">
      <c r="D1440" s="144"/>
    </row>
    <row r="1441" spans="4:4">
      <c r="D1441" s="144"/>
    </row>
    <row r="1442" spans="4:4">
      <c r="D1442" s="144"/>
    </row>
    <row r="1443" spans="4:4">
      <c r="D1443" s="144"/>
    </row>
    <row r="1444" spans="4:4">
      <c r="D1444" s="144"/>
    </row>
    <row r="1445" spans="4:4">
      <c r="D1445" s="144"/>
    </row>
    <row r="1446" spans="4:4">
      <c r="D1446" s="144"/>
    </row>
    <row r="1447" spans="4:4">
      <c r="D1447" s="144"/>
    </row>
    <row r="1448" spans="4:4">
      <c r="D1448" s="144"/>
    </row>
    <row r="1449" spans="4:4">
      <c r="D1449" s="144"/>
    </row>
    <row r="1450" spans="4:4">
      <c r="D1450" s="144"/>
    </row>
    <row r="1451" spans="4:4">
      <c r="D1451" s="144"/>
    </row>
    <row r="1452" spans="4:4">
      <c r="D1452" s="144"/>
    </row>
    <row r="1453" spans="4:4">
      <c r="D1453" s="144"/>
    </row>
    <row r="1454" spans="4:4">
      <c r="D1454" s="144"/>
    </row>
    <row r="1455" spans="4:4">
      <c r="D1455" s="144"/>
    </row>
    <row r="1456" spans="4:4">
      <c r="D1456" s="144"/>
    </row>
    <row r="1457" spans="4:4">
      <c r="D1457" s="144"/>
    </row>
    <row r="1458" spans="4:4">
      <c r="D1458" s="144"/>
    </row>
    <row r="1459" spans="4:4">
      <c r="D1459" s="144"/>
    </row>
    <row r="1460" spans="4:4">
      <c r="D1460" s="144"/>
    </row>
    <row r="1461" spans="4:4">
      <c r="D1461" s="144"/>
    </row>
    <row r="1462" spans="4:4">
      <c r="D1462" s="144"/>
    </row>
    <row r="1463" spans="4:4">
      <c r="D1463" s="144"/>
    </row>
    <row r="1464" spans="4:4">
      <c r="D1464" s="144"/>
    </row>
    <row r="1465" spans="4:4">
      <c r="D1465" s="144"/>
    </row>
    <row r="1466" spans="4:4">
      <c r="D1466" s="144"/>
    </row>
    <row r="1467" spans="4:4">
      <c r="D1467" s="144"/>
    </row>
    <row r="1468" spans="4:4">
      <c r="D1468" s="144"/>
    </row>
    <row r="1469" spans="4:4">
      <c r="D1469" s="144"/>
    </row>
    <row r="1470" spans="4:4">
      <c r="D1470" s="144"/>
    </row>
    <row r="1471" spans="4:4">
      <c r="D1471" s="144"/>
    </row>
    <row r="1472" spans="4:4">
      <c r="D1472" s="144"/>
    </row>
    <row r="1473" spans="4:4">
      <c r="D1473" s="144"/>
    </row>
    <row r="1474" spans="4:4">
      <c r="D1474" s="144"/>
    </row>
    <row r="1475" spans="4:4">
      <c r="D1475" s="144"/>
    </row>
    <row r="1476" spans="4:4">
      <c r="D1476" s="144"/>
    </row>
    <row r="1477" spans="4:4">
      <c r="D1477" s="144"/>
    </row>
    <row r="1478" spans="4:4">
      <c r="D1478" s="144"/>
    </row>
    <row r="1479" spans="4:4">
      <c r="D1479" s="144"/>
    </row>
    <row r="1480" spans="4:4">
      <c r="D1480" s="144"/>
    </row>
    <row r="1481" spans="4:4">
      <c r="D1481" s="144"/>
    </row>
    <row r="1482" spans="4:4">
      <c r="D1482" s="144"/>
    </row>
    <row r="1483" spans="4:4">
      <c r="D1483" s="144"/>
    </row>
    <row r="1484" spans="4:4">
      <c r="D1484" s="144"/>
    </row>
    <row r="1485" spans="4:4">
      <c r="D1485" s="144"/>
    </row>
    <row r="1486" spans="4:4">
      <c r="D1486" s="144"/>
    </row>
    <row r="1487" spans="4:4">
      <c r="D1487" s="144"/>
    </row>
    <row r="1488" spans="4:4">
      <c r="D1488" s="144"/>
    </row>
    <row r="1489" spans="4:4">
      <c r="D1489" s="144"/>
    </row>
    <row r="1490" spans="4:4">
      <c r="D1490" s="144"/>
    </row>
    <row r="1491" spans="4:4">
      <c r="D1491" s="144"/>
    </row>
    <row r="1492" spans="4:4">
      <c r="D1492" s="144"/>
    </row>
    <row r="1493" spans="4:4">
      <c r="D1493" s="144"/>
    </row>
    <row r="1494" spans="4:4">
      <c r="D1494" s="144"/>
    </row>
    <row r="1495" spans="4:4">
      <c r="D1495" s="144"/>
    </row>
    <row r="1496" spans="4:4">
      <c r="D1496" s="144"/>
    </row>
    <row r="1497" spans="4:4">
      <c r="D1497" s="144"/>
    </row>
    <row r="1498" spans="4:4">
      <c r="D1498" s="144"/>
    </row>
    <row r="1499" spans="4:4">
      <c r="D1499" s="144"/>
    </row>
    <row r="1500" spans="4:4">
      <c r="D1500" s="144"/>
    </row>
    <row r="1501" spans="4:4">
      <c r="D1501" s="144"/>
    </row>
    <row r="1502" spans="4:4">
      <c r="D1502" s="144"/>
    </row>
    <row r="1503" spans="4:4">
      <c r="D1503" s="144"/>
    </row>
    <row r="1504" spans="4:4">
      <c r="D1504" s="144"/>
    </row>
    <row r="1505" spans="4:4">
      <c r="D1505" s="144"/>
    </row>
    <row r="1506" spans="4:4">
      <c r="D1506" s="144"/>
    </row>
    <row r="1507" spans="4:4">
      <c r="D1507" s="144"/>
    </row>
    <row r="1508" spans="4:4">
      <c r="D1508" s="144"/>
    </row>
    <row r="1509" spans="4:4">
      <c r="D1509" s="144"/>
    </row>
    <row r="1510" spans="4:4">
      <c r="D1510" s="144"/>
    </row>
    <row r="1511" spans="4:4">
      <c r="D1511" s="144"/>
    </row>
    <row r="1512" spans="4:4">
      <c r="D1512" s="144"/>
    </row>
    <row r="1513" spans="4:4">
      <c r="D1513" s="144"/>
    </row>
    <row r="1514" spans="4:4">
      <c r="D1514" s="144"/>
    </row>
    <row r="1515" spans="4:4">
      <c r="D1515" s="144"/>
    </row>
    <row r="1516" spans="4:4">
      <c r="D1516" s="144"/>
    </row>
    <row r="1517" spans="4:4">
      <c r="D1517" s="144"/>
    </row>
    <row r="1518" spans="4:4">
      <c r="D1518" s="144"/>
    </row>
    <row r="1519" spans="4:4">
      <c r="D1519" s="144"/>
    </row>
    <row r="1520" spans="4:4">
      <c r="D1520" s="144"/>
    </row>
    <row r="1521" spans="4:4">
      <c r="D1521" s="144"/>
    </row>
    <row r="1522" spans="4:4">
      <c r="D1522" s="144"/>
    </row>
    <row r="1523" spans="4:4">
      <c r="D1523" s="144"/>
    </row>
    <row r="1524" spans="4:4">
      <c r="D1524" s="144"/>
    </row>
    <row r="1525" spans="4:4">
      <c r="D1525" s="144"/>
    </row>
    <row r="1526" spans="4:4">
      <c r="D1526" s="144"/>
    </row>
    <row r="1527" spans="4:4">
      <c r="D1527" s="144"/>
    </row>
    <row r="1528" spans="4:4">
      <c r="D1528" s="144"/>
    </row>
    <row r="1529" spans="4:4">
      <c r="D1529" s="144"/>
    </row>
    <row r="1530" spans="4:4">
      <c r="D1530" s="144"/>
    </row>
    <row r="1531" spans="4:4">
      <c r="D1531" s="144"/>
    </row>
    <row r="1532" spans="4:4">
      <c r="D1532" s="144"/>
    </row>
    <row r="1533" spans="4:4">
      <c r="D1533" s="144"/>
    </row>
    <row r="1534" spans="4:4">
      <c r="D1534" s="144"/>
    </row>
    <row r="1535" spans="4:4">
      <c r="D1535" s="144"/>
    </row>
    <row r="1536" spans="4:4">
      <c r="D1536" s="144"/>
    </row>
    <row r="1537" spans="4:4">
      <c r="D1537" s="144"/>
    </row>
    <row r="1538" spans="4:4">
      <c r="D1538" s="144"/>
    </row>
    <row r="1539" spans="4:4">
      <c r="D1539" s="144"/>
    </row>
    <row r="1540" spans="4:4">
      <c r="D1540" s="144"/>
    </row>
    <row r="1541" spans="4:4">
      <c r="D1541" s="144"/>
    </row>
    <row r="1542" spans="4:4">
      <c r="D1542" s="144"/>
    </row>
    <row r="1543" spans="4:4">
      <c r="D1543" s="144"/>
    </row>
    <row r="1544" spans="4:4">
      <c r="D1544" s="144"/>
    </row>
    <row r="1545" spans="4:4">
      <c r="D1545" s="144"/>
    </row>
    <row r="1546" spans="4:4">
      <c r="D1546" s="144"/>
    </row>
    <row r="1547" spans="4:4">
      <c r="D1547" s="144"/>
    </row>
    <row r="1548" spans="4:4">
      <c r="D1548" s="144"/>
    </row>
    <row r="1549" spans="4:4">
      <c r="D1549" s="144"/>
    </row>
    <row r="1550" spans="4:4">
      <c r="D1550" s="144"/>
    </row>
    <row r="1551" spans="4:4">
      <c r="D1551" s="144"/>
    </row>
    <row r="1552" spans="4:4">
      <c r="D1552" s="144"/>
    </row>
    <row r="1553" spans="4:4">
      <c r="D1553" s="144"/>
    </row>
    <row r="1554" spans="4:4">
      <c r="D1554" s="144"/>
    </row>
    <row r="1555" spans="4:4">
      <c r="D1555" s="144"/>
    </row>
    <row r="1556" spans="4:4">
      <c r="D1556" s="144"/>
    </row>
    <row r="1557" spans="4:4">
      <c r="D1557" s="144"/>
    </row>
    <row r="1558" spans="4:4">
      <c r="D1558" s="144"/>
    </row>
    <row r="1559" spans="4:4">
      <c r="D1559" s="144"/>
    </row>
    <row r="1560" spans="4:4">
      <c r="D1560" s="144"/>
    </row>
    <row r="1561" spans="4:4">
      <c r="D1561" s="144"/>
    </row>
    <row r="1562" spans="4:4">
      <c r="D1562" s="144"/>
    </row>
    <row r="1563" spans="4:4">
      <c r="D1563" s="144"/>
    </row>
    <row r="1564" spans="4:4">
      <c r="D1564" s="144"/>
    </row>
    <row r="1565" spans="4:4">
      <c r="D1565" s="144"/>
    </row>
    <row r="1566" spans="4:4">
      <c r="D1566" s="144"/>
    </row>
    <row r="1567" spans="4:4">
      <c r="D1567" s="144"/>
    </row>
    <row r="1568" spans="4:4">
      <c r="D1568" s="144"/>
    </row>
    <row r="1569" spans="4:4">
      <c r="D1569" s="144"/>
    </row>
    <row r="1570" spans="4:4">
      <c r="D1570" s="144"/>
    </row>
    <row r="1571" spans="4:4">
      <c r="D1571" s="144"/>
    </row>
    <row r="1572" spans="4:4">
      <c r="D1572" s="144"/>
    </row>
    <row r="1573" spans="4:4">
      <c r="D1573" s="144"/>
    </row>
    <row r="1574" spans="4:4">
      <c r="D1574" s="144"/>
    </row>
    <row r="1575" spans="4:4">
      <c r="D1575" s="144"/>
    </row>
    <row r="1576" spans="4:4">
      <c r="D1576" s="144"/>
    </row>
    <row r="1577" spans="4:4">
      <c r="D1577" s="144"/>
    </row>
    <row r="1578" spans="4:4">
      <c r="D1578" s="144"/>
    </row>
    <row r="1579" spans="4:4">
      <c r="D1579" s="144"/>
    </row>
    <row r="1580" spans="4:4">
      <c r="D1580" s="144"/>
    </row>
    <row r="1581" spans="4:4">
      <c r="D1581" s="144"/>
    </row>
    <row r="1582" spans="4:4">
      <c r="D1582" s="144"/>
    </row>
    <row r="1583" spans="4:4">
      <c r="D1583" s="144"/>
    </row>
    <row r="1584" spans="4:4">
      <c r="D1584" s="144"/>
    </row>
    <row r="1585" spans="4:4">
      <c r="D1585" s="144"/>
    </row>
    <row r="1586" spans="4:4">
      <c r="D1586" s="144"/>
    </row>
    <row r="1587" spans="4:4">
      <c r="D1587" s="144"/>
    </row>
    <row r="1588" spans="4:4">
      <c r="D1588" s="144"/>
    </row>
    <row r="1589" spans="4:4">
      <c r="D1589" s="144"/>
    </row>
    <row r="1590" spans="4:4">
      <c r="D1590" s="144"/>
    </row>
    <row r="1591" spans="4:4">
      <c r="D1591" s="144"/>
    </row>
    <row r="1592" spans="4:4">
      <c r="D1592" s="144"/>
    </row>
    <row r="1593" spans="4:4">
      <c r="D1593" s="144"/>
    </row>
    <row r="1594" spans="4:4">
      <c r="D1594" s="144"/>
    </row>
    <row r="1595" spans="4:4">
      <c r="D1595" s="144"/>
    </row>
    <row r="1596" spans="4:4">
      <c r="D1596" s="144"/>
    </row>
    <row r="1597" spans="4:4">
      <c r="D1597" s="144"/>
    </row>
    <row r="1598" spans="4:4">
      <c r="D1598" s="144"/>
    </row>
    <row r="1599" spans="4:4">
      <c r="D1599" s="144"/>
    </row>
    <row r="1600" spans="4:4">
      <c r="D1600" s="144"/>
    </row>
    <row r="1601" spans="4:4">
      <c r="D1601" s="144"/>
    </row>
    <row r="1602" spans="4:4">
      <c r="D1602" s="144"/>
    </row>
    <row r="1603" spans="4:4">
      <c r="D1603" s="144"/>
    </row>
    <row r="1604" spans="4:4">
      <c r="D1604" s="144"/>
    </row>
    <row r="1605" spans="4:4">
      <c r="D1605" s="144"/>
    </row>
    <row r="1606" spans="4:4">
      <c r="D1606" s="144"/>
    </row>
    <row r="1607" spans="4:4">
      <c r="D1607" s="144"/>
    </row>
    <row r="1608" spans="4:4">
      <c r="D1608" s="144"/>
    </row>
    <row r="1609" spans="4:4">
      <c r="D1609" s="144"/>
    </row>
    <row r="1610" spans="4:4">
      <c r="D1610" s="144"/>
    </row>
    <row r="1611" spans="4:4">
      <c r="D1611" s="144"/>
    </row>
    <row r="1612" spans="4:4">
      <c r="D1612" s="144"/>
    </row>
    <row r="1613" spans="4:4">
      <c r="D1613" s="144"/>
    </row>
    <row r="1614" spans="4:4">
      <c r="D1614" s="144"/>
    </row>
    <row r="1615" spans="4:4">
      <c r="D1615" s="144"/>
    </row>
    <row r="1616" spans="4:4">
      <c r="D1616" s="144"/>
    </row>
    <row r="1617" spans="4:4">
      <c r="D1617" s="144"/>
    </row>
    <row r="1618" spans="4:4">
      <c r="D1618" s="144"/>
    </row>
    <row r="1619" spans="4:4">
      <c r="D1619" s="144"/>
    </row>
    <row r="1620" spans="4:4">
      <c r="D1620" s="144"/>
    </row>
    <row r="1621" spans="4:4">
      <c r="D1621" s="144"/>
    </row>
    <row r="1622" spans="4:4">
      <c r="D1622" s="144"/>
    </row>
    <row r="1623" spans="4:4">
      <c r="D1623" s="144"/>
    </row>
    <row r="1624" spans="4:4">
      <c r="D1624" s="144"/>
    </row>
    <row r="1625" spans="4:4">
      <c r="D1625" s="144"/>
    </row>
    <row r="1626" spans="4:4">
      <c r="D1626" s="144"/>
    </row>
    <row r="1627" spans="4:4">
      <c r="D1627" s="144"/>
    </row>
    <row r="1628" spans="4:4">
      <c r="D1628" s="144"/>
    </row>
    <row r="1629" spans="4:4">
      <c r="D1629" s="144"/>
    </row>
    <row r="1630" spans="4:4">
      <c r="D1630" s="144"/>
    </row>
    <row r="1631" spans="4:4">
      <c r="D1631" s="144"/>
    </row>
    <row r="1632" spans="4:4">
      <c r="D1632" s="144"/>
    </row>
    <row r="1633" spans="4:4">
      <c r="D1633" s="144"/>
    </row>
    <row r="1634" spans="4:4">
      <c r="D1634" s="144"/>
    </row>
    <row r="1635" spans="4:4">
      <c r="D1635" s="144"/>
    </row>
    <row r="1636" spans="4:4">
      <c r="D1636" s="144"/>
    </row>
    <row r="1637" spans="4:4">
      <c r="D1637" s="144"/>
    </row>
    <row r="1638" spans="4:4">
      <c r="D1638" s="144"/>
    </row>
    <row r="1639" spans="4:4">
      <c r="D1639" s="144"/>
    </row>
    <row r="1640" spans="4:4">
      <c r="D1640" s="144"/>
    </row>
    <row r="1641" spans="4:4">
      <c r="D1641" s="144"/>
    </row>
    <row r="1642" spans="4:4">
      <c r="D1642" s="144"/>
    </row>
    <row r="1643" spans="4:4">
      <c r="D1643" s="144"/>
    </row>
    <row r="1644" spans="4:4">
      <c r="D1644" s="144"/>
    </row>
    <row r="1645" spans="4:4">
      <c r="D1645" s="144"/>
    </row>
    <row r="1646" spans="4:4">
      <c r="D1646" s="144"/>
    </row>
    <row r="1647" spans="4:4">
      <c r="D1647" s="144"/>
    </row>
    <row r="1648" spans="4:4">
      <c r="D1648" s="144"/>
    </row>
    <row r="1649" spans="4:4">
      <c r="D1649" s="144"/>
    </row>
    <row r="1650" spans="4:4">
      <c r="D1650" s="144"/>
    </row>
    <row r="1651" spans="4:4">
      <c r="D1651" s="144"/>
    </row>
    <row r="1652" spans="4:4">
      <c r="D1652" s="144"/>
    </row>
    <row r="1653" spans="4:4">
      <c r="D1653" s="144"/>
    </row>
    <row r="1654" spans="4:4">
      <c r="D1654" s="144"/>
    </row>
    <row r="1655" spans="4:4">
      <c r="D1655" s="144"/>
    </row>
    <row r="1656" spans="4:4">
      <c r="D1656" s="144"/>
    </row>
    <row r="1657" spans="4:4">
      <c r="D1657" s="144"/>
    </row>
    <row r="1658" spans="4:4">
      <c r="D1658" s="144"/>
    </row>
    <row r="1659" spans="4:4">
      <c r="D1659" s="144"/>
    </row>
    <row r="1660" spans="4:4">
      <c r="D1660" s="144"/>
    </row>
    <row r="1661" spans="4:4">
      <c r="D1661" s="144"/>
    </row>
    <row r="1662" spans="4:4">
      <c r="D1662" s="144"/>
    </row>
    <row r="1663" spans="4:4">
      <c r="D1663" s="144"/>
    </row>
    <row r="1664" spans="4:4">
      <c r="D1664" s="144"/>
    </row>
    <row r="1665" spans="4:4">
      <c r="D1665" s="144"/>
    </row>
    <row r="1666" spans="4:4">
      <c r="D1666" s="144"/>
    </row>
    <row r="1667" spans="4:4">
      <c r="D1667" s="144"/>
    </row>
    <row r="1668" spans="4:4">
      <c r="D1668" s="144"/>
    </row>
    <row r="1669" spans="4:4">
      <c r="D1669" s="144"/>
    </row>
    <row r="1670" spans="4:4">
      <c r="D1670" s="144"/>
    </row>
    <row r="1671" spans="4:4">
      <c r="D1671" s="144"/>
    </row>
    <row r="1672" spans="4:4">
      <c r="D1672" s="144"/>
    </row>
    <row r="1673" spans="4:4">
      <c r="D1673" s="144"/>
    </row>
    <row r="1674" spans="4:4">
      <c r="D1674" s="144"/>
    </row>
    <row r="1675" spans="4:4">
      <c r="D1675" s="144"/>
    </row>
    <row r="1676" spans="4:4">
      <c r="D1676" s="144"/>
    </row>
    <row r="1677" spans="4:4">
      <c r="D1677" s="144"/>
    </row>
    <row r="1678" spans="4:4">
      <c r="D1678" s="144"/>
    </row>
    <row r="1679" spans="4:4">
      <c r="D1679" s="144"/>
    </row>
    <row r="1680" spans="4:4">
      <c r="D1680" s="144"/>
    </row>
    <row r="1681" spans="4:4">
      <c r="D1681" s="144"/>
    </row>
    <row r="1682" spans="4:4">
      <c r="D1682" s="144"/>
    </row>
    <row r="1683" spans="4:4">
      <c r="D1683" s="144"/>
    </row>
    <row r="1684" spans="4:4">
      <c r="D1684" s="144"/>
    </row>
    <row r="1685" spans="4:4">
      <c r="D1685" s="144"/>
    </row>
    <row r="1686" spans="4:4">
      <c r="D1686" s="144"/>
    </row>
    <row r="1687" spans="4:4">
      <c r="D1687" s="144"/>
    </row>
    <row r="1688" spans="4:4">
      <c r="D1688" s="144"/>
    </row>
    <row r="1689" spans="4:4">
      <c r="D1689" s="144"/>
    </row>
    <row r="1690" spans="4:4">
      <c r="D1690" s="144"/>
    </row>
    <row r="1691" spans="4:4">
      <c r="D1691" s="144"/>
    </row>
    <row r="1692" spans="4:4">
      <c r="D1692" s="144"/>
    </row>
    <row r="1693" spans="4:4">
      <c r="D1693" s="144"/>
    </row>
    <row r="1694" spans="4:4">
      <c r="D1694" s="144"/>
    </row>
    <row r="1695" spans="4:4">
      <c r="D1695" s="144"/>
    </row>
    <row r="1696" spans="4:4">
      <c r="D1696" s="144"/>
    </row>
    <row r="1697" spans="4:4">
      <c r="D1697" s="144"/>
    </row>
    <row r="1698" spans="4:4">
      <c r="D1698" s="144"/>
    </row>
    <row r="1699" spans="4:4">
      <c r="D1699" s="144"/>
    </row>
    <row r="1700" spans="4:4">
      <c r="D1700" s="144"/>
    </row>
    <row r="1701" spans="4:4">
      <c r="D1701" s="144"/>
    </row>
    <row r="1702" spans="4:4">
      <c r="D1702" s="144"/>
    </row>
    <row r="1703" spans="4:4">
      <c r="D1703" s="144"/>
    </row>
    <row r="1704" spans="4:4">
      <c r="D1704" s="144"/>
    </row>
    <row r="1705" spans="4:4">
      <c r="D1705" s="144"/>
    </row>
    <row r="1706" spans="4:4">
      <c r="D1706" s="144"/>
    </row>
    <row r="1707" spans="4:4">
      <c r="D1707" s="144"/>
    </row>
    <row r="1708" spans="4:4">
      <c r="D1708" s="144"/>
    </row>
    <row r="1709" spans="4:4">
      <c r="D1709" s="144"/>
    </row>
    <row r="1710" spans="4:4">
      <c r="D1710" s="144"/>
    </row>
    <row r="1711" spans="4:4">
      <c r="D1711" s="144"/>
    </row>
    <row r="1712" spans="4:4">
      <c r="D1712" s="144"/>
    </row>
    <row r="1713" spans="4:4">
      <c r="D1713" s="144"/>
    </row>
    <row r="1714" spans="4:4">
      <c r="D1714" s="144"/>
    </row>
    <row r="1715" spans="4:4">
      <c r="D1715" s="144"/>
    </row>
    <row r="1716" spans="4:4">
      <c r="D1716" s="144"/>
    </row>
    <row r="1717" spans="4:4">
      <c r="D1717" s="144"/>
    </row>
    <row r="1718" spans="4:4">
      <c r="D1718" s="144"/>
    </row>
    <row r="1719" spans="4:4">
      <c r="D1719" s="144"/>
    </row>
    <row r="1720" spans="4:4">
      <c r="D1720" s="144"/>
    </row>
    <row r="1721" spans="4:4">
      <c r="D1721" s="144"/>
    </row>
    <row r="1722" spans="4:4">
      <c r="D1722" s="144"/>
    </row>
    <row r="1723" spans="4:4">
      <c r="D1723" s="144"/>
    </row>
    <row r="1724" spans="4:4">
      <c r="D1724" s="144"/>
    </row>
    <row r="1725" spans="4:4">
      <c r="D1725" s="144"/>
    </row>
    <row r="1726" spans="4:4">
      <c r="D1726" s="144"/>
    </row>
    <row r="1727" spans="4:4">
      <c r="D1727" s="144"/>
    </row>
    <row r="1728" spans="4:4">
      <c r="D1728" s="144"/>
    </row>
    <row r="1729" spans="4:4">
      <c r="D1729" s="144"/>
    </row>
    <row r="1730" spans="4:4">
      <c r="D1730" s="144"/>
    </row>
    <row r="1731" spans="4:4">
      <c r="D1731" s="144"/>
    </row>
    <row r="1732" spans="4:4">
      <c r="D1732" s="144"/>
    </row>
    <row r="1733" spans="4:4">
      <c r="D1733" s="144"/>
    </row>
    <row r="1734" spans="4:4">
      <c r="D1734" s="144"/>
    </row>
    <row r="1735" spans="4:4">
      <c r="D1735" s="144"/>
    </row>
    <row r="1736" spans="4:4">
      <c r="D1736" s="144"/>
    </row>
    <row r="1737" spans="4:4">
      <c r="D1737" s="144"/>
    </row>
    <row r="1738" spans="4:4">
      <c r="D1738" s="144"/>
    </row>
    <row r="1739" spans="4:4">
      <c r="D1739" s="144"/>
    </row>
    <row r="1740" spans="4:4">
      <c r="D1740" s="144"/>
    </row>
    <row r="1741" spans="4:4">
      <c r="D1741" s="144"/>
    </row>
    <row r="1742" spans="4:4">
      <c r="D1742" s="144"/>
    </row>
    <row r="1743" spans="4:4">
      <c r="D1743" s="144"/>
    </row>
    <row r="1744" spans="4:4">
      <c r="D1744" s="144"/>
    </row>
    <row r="1745" spans="4:4">
      <c r="D1745" s="144"/>
    </row>
    <row r="1746" spans="4:4">
      <c r="D1746" s="144"/>
    </row>
    <row r="1747" spans="4:4">
      <c r="D1747" s="144"/>
    </row>
    <row r="1748" spans="4:4">
      <c r="D1748" s="144"/>
    </row>
    <row r="1749" spans="4:4">
      <c r="D1749" s="144"/>
    </row>
    <row r="1750" spans="4:4">
      <c r="D1750" s="144"/>
    </row>
    <row r="1751" spans="4:4">
      <c r="D1751" s="144"/>
    </row>
    <row r="1752" spans="4:4">
      <c r="D1752" s="144"/>
    </row>
    <row r="1753" spans="4:4">
      <c r="D1753" s="144"/>
    </row>
    <row r="1754" spans="4:4">
      <c r="D1754" s="144"/>
    </row>
    <row r="1755" spans="4:4">
      <c r="D1755" s="144"/>
    </row>
    <row r="1756" spans="4:4">
      <c r="D1756" s="144"/>
    </row>
    <row r="1757" spans="4:4">
      <c r="D1757" s="144"/>
    </row>
    <row r="1758" spans="4:4">
      <c r="D1758" s="144"/>
    </row>
    <row r="1759" spans="4:4">
      <c r="D1759" s="144"/>
    </row>
    <row r="1760" spans="4:4">
      <c r="D1760" s="144"/>
    </row>
    <row r="1761" spans="4:4">
      <c r="D1761" s="144"/>
    </row>
    <row r="1762" spans="4:4">
      <c r="D1762" s="144"/>
    </row>
    <row r="1763" spans="4:4">
      <c r="D1763" s="144"/>
    </row>
    <row r="1764" spans="4:4">
      <c r="D1764" s="144"/>
    </row>
    <row r="1765" spans="4:4">
      <c r="D1765" s="144"/>
    </row>
    <row r="1766" spans="4:4">
      <c r="D1766" s="144"/>
    </row>
    <row r="1767" spans="4:4">
      <c r="D1767" s="144"/>
    </row>
    <row r="1768" spans="4:4">
      <c r="D1768" s="144"/>
    </row>
    <row r="1769" spans="4:4">
      <c r="D1769" s="144"/>
    </row>
    <row r="1770" spans="4:4">
      <c r="D1770" s="144"/>
    </row>
    <row r="1771" spans="4:4">
      <c r="D1771" s="144"/>
    </row>
    <row r="1772" spans="4:4">
      <c r="D1772" s="144"/>
    </row>
    <row r="1773" spans="4:4">
      <c r="D1773" s="144"/>
    </row>
    <row r="1774" spans="4:4">
      <c r="D1774" s="144"/>
    </row>
    <row r="1775" spans="4:4">
      <c r="D1775" s="144"/>
    </row>
    <row r="1776" spans="4:4">
      <c r="D1776" s="144"/>
    </row>
    <row r="1777" spans="4:4">
      <c r="D1777" s="144"/>
    </row>
    <row r="1778" spans="4:4">
      <c r="D1778" s="144"/>
    </row>
    <row r="1779" spans="4:4">
      <c r="D1779" s="144"/>
    </row>
    <row r="1780" spans="4:4">
      <c r="D1780" s="144"/>
    </row>
    <row r="1781" spans="4:4">
      <c r="D1781" s="144"/>
    </row>
    <row r="1782" spans="4:4">
      <c r="D1782" s="144"/>
    </row>
    <row r="1783" spans="4:4">
      <c r="D1783" s="144"/>
    </row>
    <row r="1784" spans="4:4">
      <c r="D1784" s="144"/>
    </row>
    <row r="1785" spans="4:4">
      <c r="D1785" s="144"/>
    </row>
    <row r="1786" spans="4:4">
      <c r="D1786" s="144"/>
    </row>
    <row r="1787" spans="4:4">
      <c r="D1787" s="144"/>
    </row>
    <row r="1788" spans="4:4">
      <c r="D1788" s="144"/>
    </row>
    <row r="1789" spans="4:4">
      <c r="D1789" s="144"/>
    </row>
    <row r="1790" spans="4:4">
      <c r="D1790" s="144"/>
    </row>
    <row r="1791" spans="4:4">
      <c r="D1791" s="144"/>
    </row>
    <row r="1792" spans="4:4">
      <c r="D1792" s="144"/>
    </row>
    <row r="1793" spans="4:4">
      <c r="D1793" s="144"/>
    </row>
    <row r="1794" spans="4:4">
      <c r="D1794" s="144"/>
    </row>
    <row r="1795" spans="4:4">
      <c r="D1795" s="144"/>
    </row>
    <row r="1796" spans="4:4">
      <c r="D1796" s="144"/>
    </row>
    <row r="1797" spans="4:4">
      <c r="D1797" s="144"/>
    </row>
    <row r="1798" spans="4:4">
      <c r="D1798" s="144"/>
    </row>
    <row r="1799" spans="4:4">
      <c r="D1799" s="144"/>
    </row>
    <row r="1800" spans="4:4">
      <c r="D1800" s="144"/>
    </row>
    <row r="1801" spans="4:4">
      <c r="D1801" s="144"/>
    </row>
    <row r="1802" spans="4:4">
      <c r="D1802" s="144"/>
    </row>
    <row r="1803" spans="4:4">
      <c r="D1803" s="144"/>
    </row>
    <row r="1804" spans="4:4">
      <c r="D1804" s="144"/>
    </row>
    <row r="1805" spans="4:4">
      <c r="D1805" s="144"/>
    </row>
    <row r="1806" spans="4:4">
      <c r="D1806" s="144"/>
    </row>
    <row r="1807" spans="4:4">
      <c r="D1807" s="144"/>
    </row>
    <row r="1808" spans="4:4">
      <c r="D1808" s="144"/>
    </row>
    <row r="1809" spans="4:4">
      <c r="D1809" s="144"/>
    </row>
    <row r="1810" spans="4:4">
      <c r="D1810" s="144"/>
    </row>
    <row r="1811" spans="4:4">
      <c r="D1811" s="144"/>
    </row>
    <row r="1812" spans="4:4">
      <c r="D1812" s="144"/>
    </row>
    <row r="1813" spans="4:4">
      <c r="D1813" s="144"/>
    </row>
    <row r="1814" spans="4:4">
      <c r="D1814" s="144"/>
    </row>
    <row r="1815" spans="4:4">
      <c r="D1815" s="144"/>
    </row>
    <row r="1816" spans="4:4">
      <c r="D1816" s="144"/>
    </row>
    <row r="1817" spans="4:4">
      <c r="D1817" s="144"/>
    </row>
    <row r="1818" spans="4:4">
      <c r="D1818" s="144"/>
    </row>
    <row r="1819" spans="4:4">
      <c r="D1819" s="144"/>
    </row>
    <row r="1820" spans="4:4">
      <c r="D1820" s="144"/>
    </row>
    <row r="1821" spans="4:4">
      <c r="D1821" s="144"/>
    </row>
    <row r="1822" spans="4:4">
      <c r="D1822" s="144"/>
    </row>
    <row r="1823" spans="4:4">
      <c r="D1823" s="144"/>
    </row>
    <row r="1824" spans="4:4">
      <c r="D1824" s="144"/>
    </row>
    <row r="1825" spans="4:4">
      <c r="D1825" s="144"/>
    </row>
    <row r="1826" spans="4:4">
      <c r="D1826" s="144"/>
    </row>
    <row r="1827" spans="4:4">
      <c r="D1827" s="144"/>
    </row>
    <row r="1828" spans="4:4">
      <c r="D1828" s="144"/>
    </row>
    <row r="1829" spans="4:4">
      <c r="D1829" s="144"/>
    </row>
    <row r="1830" spans="4:4">
      <c r="D1830" s="144"/>
    </row>
    <row r="1831" spans="4:4">
      <c r="D1831" s="144"/>
    </row>
    <row r="1832" spans="4:4">
      <c r="D1832" s="144"/>
    </row>
    <row r="1833" spans="4:4">
      <c r="D1833" s="144"/>
    </row>
    <row r="1834" spans="4:4">
      <c r="D1834" s="144"/>
    </row>
    <row r="1835" spans="4:4">
      <c r="D1835" s="144"/>
    </row>
    <row r="1836" spans="4:4">
      <c r="D1836" s="144"/>
    </row>
    <row r="1837" spans="4:4">
      <c r="D1837" s="144"/>
    </row>
    <row r="1838" spans="4:4">
      <c r="D1838" s="144"/>
    </row>
    <row r="1839" spans="4:4">
      <c r="D1839" s="144"/>
    </row>
    <row r="1840" spans="4:4">
      <c r="D1840" s="144"/>
    </row>
    <row r="1841" spans="4:4">
      <c r="D1841" s="144"/>
    </row>
    <row r="1842" spans="4:4">
      <c r="D1842" s="144"/>
    </row>
    <row r="1843" spans="4:4">
      <c r="D1843" s="144"/>
    </row>
    <row r="1844" spans="4:4">
      <c r="D1844" s="144"/>
    </row>
    <row r="1845" spans="4:4">
      <c r="D1845" s="144"/>
    </row>
    <row r="1846" spans="4:4">
      <c r="D1846" s="144"/>
    </row>
    <row r="1847" spans="4:4">
      <c r="D1847" s="144"/>
    </row>
    <row r="1848" spans="4:4">
      <c r="D1848" s="144"/>
    </row>
    <row r="1849" spans="4:4">
      <c r="D1849" s="144"/>
    </row>
    <row r="1850" spans="4:4">
      <c r="D1850" s="144"/>
    </row>
    <row r="1851" spans="4:4">
      <c r="D1851" s="144"/>
    </row>
    <row r="1852" spans="4:4">
      <c r="D1852" s="144"/>
    </row>
    <row r="1853" spans="4:4">
      <c r="D1853" s="144"/>
    </row>
    <row r="1854" spans="4:4">
      <c r="D1854" s="144"/>
    </row>
    <row r="1855" spans="4:4">
      <c r="D1855" s="144"/>
    </row>
    <row r="1856" spans="4:4">
      <c r="D1856" s="144"/>
    </row>
    <row r="1857" spans="4:4">
      <c r="D1857" s="144"/>
    </row>
    <row r="1858" spans="4:4">
      <c r="D1858" s="144"/>
    </row>
    <row r="1859" spans="4:4">
      <c r="D1859" s="144"/>
    </row>
    <row r="1860" spans="4:4">
      <c r="D1860" s="144"/>
    </row>
    <row r="1861" spans="4:4">
      <c r="D1861" s="144"/>
    </row>
    <row r="1862" spans="4:4">
      <c r="D1862" s="144"/>
    </row>
    <row r="1863" spans="4:4">
      <c r="D1863" s="144"/>
    </row>
    <row r="1864" spans="4:4">
      <c r="D1864" s="144"/>
    </row>
    <row r="1865" spans="4:4">
      <c r="D1865" s="144"/>
    </row>
    <row r="1866" spans="4:4">
      <c r="D1866" s="144"/>
    </row>
    <row r="1867" spans="4:4">
      <c r="D1867" s="144"/>
    </row>
    <row r="1868" spans="4:4">
      <c r="D1868" s="144"/>
    </row>
    <row r="1869" spans="4:4">
      <c r="D1869" s="144"/>
    </row>
    <row r="1870" spans="4:4">
      <c r="D1870" s="144"/>
    </row>
    <row r="1871" spans="4:4">
      <c r="D1871" s="144"/>
    </row>
    <row r="1872" spans="4:4">
      <c r="D1872" s="144"/>
    </row>
    <row r="1873" spans="4:4">
      <c r="D1873" s="144"/>
    </row>
    <row r="1874" spans="4:4">
      <c r="D1874" s="144"/>
    </row>
    <row r="1875" spans="4:4">
      <c r="D1875" s="144"/>
    </row>
    <row r="1876" spans="4:4">
      <c r="D1876" s="144"/>
    </row>
    <row r="1877" spans="4:4">
      <c r="D1877" s="144"/>
    </row>
    <row r="1878" spans="4:4">
      <c r="D1878" s="144"/>
    </row>
    <row r="1879" spans="4:4">
      <c r="D1879" s="144"/>
    </row>
    <row r="1880" spans="4:4">
      <c r="D1880" s="144"/>
    </row>
    <row r="1881" spans="4:4">
      <c r="D1881" s="144"/>
    </row>
    <row r="1882" spans="4:4">
      <c r="D1882" s="144"/>
    </row>
    <row r="1883" spans="4:4">
      <c r="D1883" s="144"/>
    </row>
    <row r="1884" spans="4:4">
      <c r="D1884" s="144"/>
    </row>
    <row r="1885" spans="4:4">
      <c r="D1885" s="144"/>
    </row>
    <row r="1886" spans="4:4">
      <c r="D1886" s="144"/>
    </row>
    <row r="1887" spans="4:4">
      <c r="D1887" s="144"/>
    </row>
    <row r="1888" spans="4:4">
      <c r="D1888" s="144"/>
    </row>
    <row r="1889" spans="4:4">
      <c r="D1889" s="144"/>
    </row>
    <row r="1890" spans="4:4">
      <c r="D1890" s="144"/>
    </row>
    <row r="1891" spans="4:4">
      <c r="D1891" s="144"/>
    </row>
    <row r="1892" spans="4:4">
      <c r="D1892" s="144"/>
    </row>
    <row r="1893" spans="4:4">
      <c r="D1893" s="144"/>
    </row>
    <row r="1894" spans="4:4">
      <c r="D1894" s="144"/>
    </row>
    <row r="1895" spans="4:4">
      <c r="D1895" s="144"/>
    </row>
    <row r="1896" spans="4:4">
      <c r="D1896" s="144"/>
    </row>
    <row r="1897" spans="4:4">
      <c r="D1897" s="144"/>
    </row>
    <row r="1898" spans="4:4">
      <c r="D1898" s="144"/>
    </row>
    <row r="1899" spans="4:4">
      <c r="D1899" s="144"/>
    </row>
    <row r="1900" spans="4:4">
      <c r="D1900" s="144"/>
    </row>
    <row r="1901" spans="4:4">
      <c r="D1901" s="144"/>
    </row>
    <row r="1902" spans="4:4">
      <c r="D1902" s="144"/>
    </row>
    <row r="1903" spans="4:4">
      <c r="D1903" s="144"/>
    </row>
    <row r="1904" spans="4:4">
      <c r="D1904" s="144"/>
    </row>
    <row r="1905" spans="4:4">
      <c r="D1905" s="144"/>
    </row>
    <row r="1906" spans="4:4">
      <c r="D1906" s="144"/>
    </row>
    <row r="1907" spans="4:4">
      <c r="D1907" s="144"/>
    </row>
    <row r="1908" spans="4:4">
      <c r="D1908" s="144"/>
    </row>
    <row r="1909" spans="4:4">
      <c r="D1909" s="144"/>
    </row>
    <row r="1910" spans="4:4">
      <c r="D1910" s="144"/>
    </row>
    <row r="1911" spans="4:4">
      <c r="D1911" s="144"/>
    </row>
    <row r="1912" spans="4:4">
      <c r="D1912" s="144"/>
    </row>
    <row r="1913" spans="4:4">
      <c r="D1913" s="144"/>
    </row>
    <row r="1914" spans="4:4">
      <c r="D1914" s="144"/>
    </row>
    <row r="1915" spans="4:4">
      <c r="D1915" s="144"/>
    </row>
    <row r="1916" spans="4:4">
      <c r="D1916" s="144"/>
    </row>
    <row r="1917" spans="4:4">
      <c r="D1917" s="144"/>
    </row>
    <row r="1918" spans="4:4">
      <c r="D1918" s="144"/>
    </row>
    <row r="1919" spans="4:4">
      <c r="D1919" s="144"/>
    </row>
    <row r="1920" spans="4:4">
      <c r="D1920" s="144"/>
    </row>
    <row r="1921" spans="4:4">
      <c r="D1921" s="144"/>
    </row>
    <row r="1922" spans="4:4">
      <c r="D1922" s="144"/>
    </row>
    <row r="1923" spans="4:4">
      <c r="D1923" s="144"/>
    </row>
    <row r="1924" spans="4:4">
      <c r="D1924" s="144"/>
    </row>
    <row r="1925" spans="4:4">
      <c r="D1925" s="144"/>
    </row>
    <row r="1926" spans="4:4">
      <c r="D1926" s="144"/>
    </row>
    <row r="1927" spans="4:4">
      <c r="D1927" s="144"/>
    </row>
    <row r="1928" spans="4:4">
      <c r="D1928" s="144"/>
    </row>
    <row r="1929" spans="4:4">
      <c r="D1929" s="144"/>
    </row>
    <row r="1930" spans="4:4">
      <c r="D1930" s="144"/>
    </row>
    <row r="1931" spans="4:4">
      <c r="D1931" s="144"/>
    </row>
    <row r="1932" spans="4:4">
      <c r="D1932" s="144"/>
    </row>
    <row r="1933" spans="4:4">
      <c r="D1933" s="144"/>
    </row>
    <row r="1934" spans="4:4">
      <c r="D1934" s="144"/>
    </row>
    <row r="1935" spans="4:4">
      <c r="D1935" s="144"/>
    </row>
    <row r="1936" spans="4:4">
      <c r="D1936" s="144"/>
    </row>
    <row r="1937" spans="4:4">
      <c r="D1937" s="144"/>
    </row>
    <row r="1938" spans="4:4">
      <c r="D1938" s="144"/>
    </row>
    <row r="1939" spans="4:4">
      <c r="D1939" s="144"/>
    </row>
    <row r="1940" spans="4:4">
      <c r="D1940" s="144"/>
    </row>
    <row r="1941" spans="4:4">
      <c r="D1941" s="144"/>
    </row>
    <row r="1942" spans="4:4">
      <c r="D1942" s="144"/>
    </row>
    <row r="1943" spans="4:4">
      <c r="D1943" s="144"/>
    </row>
    <row r="1944" spans="4:4">
      <c r="D1944" s="144"/>
    </row>
    <row r="1945" spans="4:4">
      <c r="D1945" s="144"/>
    </row>
    <row r="1946" spans="4:4">
      <c r="D1946" s="144"/>
    </row>
    <row r="1947" spans="4:4">
      <c r="D1947" s="144"/>
    </row>
    <row r="1948" spans="4:4">
      <c r="D1948" s="144"/>
    </row>
    <row r="1949" spans="4:4">
      <c r="D1949" s="144"/>
    </row>
    <row r="1950" spans="4:4">
      <c r="D1950" s="144"/>
    </row>
    <row r="1951" spans="4:4">
      <c r="D1951" s="144"/>
    </row>
    <row r="1952" spans="4:4">
      <c r="D1952" s="144"/>
    </row>
    <row r="1953" spans="4:4">
      <c r="D1953" s="144"/>
    </row>
    <row r="1954" spans="4:4">
      <c r="D1954" s="144"/>
    </row>
    <row r="1955" spans="4:4">
      <c r="D1955" s="144"/>
    </row>
    <row r="1956" spans="4:4">
      <c r="D1956" s="144"/>
    </row>
    <row r="1957" spans="4:4">
      <c r="D1957" s="144"/>
    </row>
    <row r="1958" spans="4:4">
      <c r="D1958" s="144"/>
    </row>
    <row r="1959" spans="4:4">
      <c r="D1959" s="144"/>
    </row>
    <row r="1960" spans="4:4">
      <c r="D1960" s="144"/>
    </row>
    <row r="1961" spans="4:4">
      <c r="D1961" s="144"/>
    </row>
    <row r="1962" spans="4:4">
      <c r="D1962" s="144"/>
    </row>
    <row r="1963" spans="4:4">
      <c r="D1963" s="144"/>
    </row>
    <row r="1964" spans="4:4">
      <c r="D1964" s="144"/>
    </row>
    <row r="1965" spans="4:4">
      <c r="D1965" s="144"/>
    </row>
    <row r="1966" spans="4:4">
      <c r="D1966" s="144"/>
    </row>
    <row r="1967" spans="4:4">
      <c r="D1967" s="144"/>
    </row>
    <row r="1968" spans="4:4">
      <c r="D1968" s="144"/>
    </row>
    <row r="1969" spans="4:4">
      <c r="D1969" s="144"/>
    </row>
    <row r="1970" spans="4:4">
      <c r="D1970" s="144"/>
    </row>
    <row r="1971" spans="4:4">
      <c r="D1971" s="144"/>
    </row>
    <row r="1972" spans="4:4">
      <c r="D1972" s="144"/>
    </row>
    <row r="1973" spans="4:4">
      <c r="D1973" s="144"/>
    </row>
    <row r="1974" spans="4:4">
      <c r="D1974" s="144"/>
    </row>
    <row r="1975" spans="4:4">
      <c r="D1975" s="144"/>
    </row>
    <row r="1976" spans="4:4">
      <c r="D1976" s="144"/>
    </row>
    <row r="1977" spans="4:4">
      <c r="D1977" s="144"/>
    </row>
    <row r="1978" spans="4:4">
      <c r="D1978" s="144"/>
    </row>
    <row r="1979" spans="4:4">
      <c r="D1979" s="144"/>
    </row>
    <row r="1980" spans="4:4">
      <c r="D1980" s="144"/>
    </row>
    <row r="1981" spans="4:4">
      <c r="D1981" s="144"/>
    </row>
    <row r="1982" spans="4:4">
      <c r="D1982" s="144"/>
    </row>
    <row r="1983" spans="4:4">
      <c r="D1983" s="144"/>
    </row>
    <row r="1984" spans="4:4">
      <c r="D1984" s="144"/>
    </row>
    <row r="1985" spans="4:4">
      <c r="D1985" s="144"/>
    </row>
    <row r="1986" spans="4:4">
      <c r="D1986" s="144"/>
    </row>
    <row r="1987" spans="4:4">
      <c r="D1987" s="144"/>
    </row>
    <row r="1988" spans="4:4">
      <c r="D1988" s="144"/>
    </row>
    <row r="1989" spans="4:4">
      <c r="D1989" s="144"/>
    </row>
    <row r="1990" spans="4:4">
      <c r="D1990" s="144"/>
    </row>
    <row r="1991" spans="4:4">
      <c r="D1991" s="144"/>
    </row>
    <row r="1992" spans="4:4">
      <c r="D1992" s="144"/>
    </row>
    <row r="1993" spans="4:4">
      <c r="D1993" s="144"/>
    </row>
    <row r="1994" spans="4:4">
      <c r="D1994" s="144"/>
    </row>
    <row r="1995" spans="4:4">
      <c r="D1995" s="144"/>
    </row>
    <row r="1996" spans="4:4">
      <c r="D1996" s="144"/>
    </row>
    <row r="1997" spans="4:4">
      <c r="D1997" s="144"/>
    </row>
    <row r="1998" spans="4:4">
      <c r="D1998" s="144"/>
    </row>
    <row r="1999" spans="4:4">
      <c r="D1999" s="144"/>
    </row>
    <row r="2000" spans="4:4">
      <c r="D2000" s="144"/>
    </row>
    <row r="2001" spans="4:4">
      <c r="D2001" s="144"/>
    </row>
    <row r="2002" spans="4:4">
      <c r="D2002" s="144"/>
    </row>
    <row r="2003" spans="4:4">
      <c r="D2003" s="144"/>
    </row>
    <row r="2004" spans="4:4">
      <c r="D2004" s="144"/>
    </row>
    <row r="2005" spans="4:4">
      <c r="D2005" s="144"/>
    </row>
    <row r="2006" spans="4:4">
      <c r="D2006" s="144"/>
    </row>
    <row r="2007" spans="4:4">
      <c r="D2007" s="144"/>
    </row>
    <row r="2008" spans="4:4">
      <c r="D2008" s="144"/>
    </row>
    <row r="2009" spans="4:4">
      <c r="D2009" s="144"/>
    </row>
    <row r="2010" spans="4:4">
      <c r="D2010" s="144"/>
    </row>
    <row r="2011" spans="4:4">
      <c r="D2011" s="144"/>
    </row>
    <row r="2012" spans="4:4">
      <c r="D2012" s="144"/>
    </row>
    <row r="2013" spans="4:4">
      <c r="D2013" s="144"/>
    </row>
    <row r="2014" spans="4:4">
      <c r="D2014" s="144"/>
    </row>
    <row r="2015" spans="4:4">
      <c r="D2015" s="144"/>
    </row>
    <row r="2016" spans="4:4">
      <c r="D2016" s="144"/>
    </row>
    <row r="2017" spans="4:4">
      <c r="D2017" s="144"/>
    </row>
    <row r="2018" spans="4:4">
      <c r="D2018" s="144"/>
    </row>
    <row r="2019" spans="4:4">
      <c r="D2019" s="144"/>
    </row>
    <row r="2020" spans="4:4">
      <c r="D2020" s="144"/>
    </row>
    <row r="2021" spans="4:4">
      <c r="D2021" s="144"/>
    </row>
    <row r="2022" spans="4:4">
      <c r="D2022" s="144"/>
    </row>
    <row r="2023" spans="4:4">
      <c r="D2023" s="144"/>
    </row>
    <row r="2024" spans="4:4">
      <c r="D2024" s="144"/>
    </row>
    <row r="2025" spans="4:4">
      <c r="D2025" s="144"/>
    </row>
    <row r="2026" spans="4:4">
      <c r="D2026" s="144"/>
    </row>
    <row r="2027" spans="4:4">
      <c r="D2027" s="144"/>
    </row>
    <row r="2028" spans="4:4">
      <c r="D2028" s="144"/>
    </row>
    <row r="2029" spans="4:4">
      <c r="D2029" s="144"/>
    </row>
    <row r="2030" spans="4:4">
      <c r="D2030" s="144"/>
    </row>
    <row r="2031" spans="4:4">
      <c r="D2031" s="144"/>
    </row>
    <row r="2032" spans="4:4">
      <c r="D2032" s="144"/>
    </row>
    <row r="2033" spans="4:4">
      <c r="D2033" s="144"/>
    </row>
    <row r="2034" spans="4:4">
      <c r="D2034" s="144"/>
    </row>
    <row r="2035" spans="4:4">
      <c r="D2035" s="144"/>
    </row>
    <row r="2036" spans="4:4">
      <c r="D2036" s="144"/>
    </row>
    <row r="2037" spans="4:4">
      <c r="D2037" s="144"/>
    </row>
    <row r="2038" spans="4:4">
      <c r="D2038" s="144"/>
    </row>
    <row r="2039" spans="4:4">
      <c r="D2039" s="144"/>
    </row>
    <row r="2040" spans="4:4">
      <c r="D2040" s="144"/>
    </row>
    <row r="2041" spans="4:4">
      <c r="D2041" s="144"/>
    </row>
    <row r="2042" spans="4:4">
      <c r="D2042" s="144"/>
    </row>
    <row r="2043" spans="4:4">
      <c r="D2043" s="144"/>
    </row>
    <row r="2044" spans="4:4">
      <c r="D2044" s="144"/>
    </row>
    <row r="2045" spans="4:4">
      <c r="D2045" s="144"/>
    </row>
    <row r="2046" spans="4:4">
      <c r="D2046" s="144"/>
    </row>
    <row r="2047" spans="4:4">
      <c r="D2047" s="144"/>
    </row>
    <row r="2048" spans="4:4">
      <c r="D2048" s="144"/>
    </row>
    <row r="2049" spans="4:4">
      <c r="D2049" s="144"/>
    </row>
    <row r="2050" spans="4:4">
      <c r="D2050" s="144"/>
    </row>
    <row r="2051" spans="4:4">
      <c r="D2051" s="144"/>
    </row>
    <row r="2052" spans="4:4">
      <c r="D2052" s="144"/>
    </row>
    <row r="2053" spans="4:4">
      <c r="D2053" s="144"/>
    </row>
    <row r="2054" spans="4:4">
      <c r="D2054" s="144"/>
    </row>
    <row r="2055" spans="4:4">
      <c r="D2055" s="144"/>
    </row>
    <row r="2056" spans="4:4">
      <c r="D2056" s="144"/>
    </row>
    <row r="2057" spans="4:4">
      <c r="D2057" s="144"/>
    </row>
    <row r="2058" spans="4:4">
      <c r="D2058" s="144"/>
    </row>
    <row r="2059" spans="4:4">
      <c r="D2059" s="144"/>
    </row>
    <row r="2060" spans="4:4">
      <c r="D2060" s="144"/>
    </row>
    <row r="2061" spans="4:4">
      <c r="D2061" s="144"/>
    </row>
    <row r="2062" spans="4:4">
      <c r="D2062" s="144"/>
    </row>
    <row r="2063" spans="4:4">
      <c r="D2063" s="144"/>
    </row>
    <row r="2064" spans="4:4">
      <c r="D2064" s="144"/>
    </row>
    <row r="2065" spans="4:4">
      <c r="D2065" s="144"/>
    </row>
    <row r="2066" spans="4:4">
      <c r="D2066" s="144"/>
    </row>
    <row r="2067" spans="4:4">
      <c r="D2067" s="144"/>
    </row>
    <row r="2068" spans="4:4">
      <c r="D2068" s="144"/>
    </row>
    <row r="2069" spans="4:4">
      <c r="D2069" s="144"/>
    </row>
    <row r="2070" spans="4:4">
      <c r="D2070" s="144"/>
    </row>
    <row r="2071" spans="4:4">
      <c r="D2071" s="144"/>
    </row>
    <row r="2072" spans="4:4">
      <c r="D2072" s="144"/>
    </row>
    <row r="2073" spans="4:4">
      <c r="D2073" s="144"/>
    </row>
    <row r="2074" spans="4:4">
      <c r="D2074" s="144"/>
    </row>
    <row r="2075" spans="4:4">
      <c r="D2075" s="144"/>
    </row>
    <row r="2076" spans="4:4">
      <c r="D2076" s="144"/>
    </row>
    <row r="2077" spans="4:4">
      <c r="D2077" s="144"/>
    </row>
    <row r="2078" spans="4:4">
      <c r="D2078" s="144"/>
    </row>
    <row r="2079" spans="4:4">
      <c r="D2079" s="144"/>
    </row>
    <row r="2080" spans="4:4">
      <c r="D2080" s="144"/>
    </row>
    <row r="2081" spans="4:4">
      <c r="D2081" s="144"/>
    </row>
    <row r="2082" spans="4:4">
      <c r="D2082" s="144"/>
    </row>
    <row r="2083" spans="4:4">
      <c r="D2083" s="144"/>
    </row>
    <row r="2084" spans="4:4">
      <c r="D2084" s="144"/>
    </row>
    <row r="2085" spans="4:4">
      <c r="D2085" s="144"/>
    </row>
    <row r="2086" spans="4:4">
      <c r="D2086" s="144"/>
    </row>
    <row r="2087" spans="4:4">
      <c r="D2087" s="144"/>
    </row>
    <row r="2088" spans="4:4">
      <c r="D2088" s="144"/>
    </row>
    <row r="2089" spans="4:4">
      <c r="D2089" s="144"/>
    </row>
    <row r="2090" spans="4:4">
      <c r="D2090" s="144"/>
    </row>
    <row r="2091" spans="4:4">
      <c r="D2091" s="144"/>
    </row>
    <row r="2092" spans="4:4">
      <c r="D2092" s="144"/>
    </row>
    <row r="2093" spans="4:4">
      <c r="D2093" s="144"/>
    </row>
    <row r="2094" spans="4:4">
      <c r="D2094" s="144"/>
    </row>
    <row r="2095" spans="4:4">
      <c r="D2095" s="144"/>
    </row>
    <row r="2096" spans="4:4">
      <c r="D2096" s="144"/>
    </row>
    <row r="2097" spans="4:4">
      <c r="D2097" s="144"/>
    </row>
    <row r="2098" spans="4:4">
      <c r="D2098" s="144"/>
    </row>
    <row r="2099" spans="4:4">
      <c r="D2099" s="144"/>
    </row>
    <row r="2100" spans="4:4">
      <c r="D2100" s="144"/>
    </row>
    <row r="2101" spans="4:4">
      <c r="D2101" s="144"/>
    </row>
    <row r="2102" spans="4:4">
      <c r="D2102" s="144"/>
    </row>
    <row r="2103" spans="4:4">
      <c r="D2103" s="144"/>
    </row>
    <row r="2104" spans="4:4">
      <c r="D2104" s="144"/>
    </row>
    <row r="2105" spans="4:4">
      <c r="D2105" s="144"/>
    </row>
    <row r="2106" spans="4:4">
      <c r="D2106" s="144"/>
    </row>
    <row r="2107" spans="4:4">
      <c r="D2107" s="144"/>
    </row>
    <row r="2108" spans="4:4">
      <c r="D2108" s="144"/>
    </row>
    <row r="2109" spans="4:4">
      <c r="D2109" s="144"/>
    </row>
    <row r="2110" spans="4:4">
      <c r="D2110" s="144"/>
    </row>
    <row r="2111" spans="4:4">
      <c r="D2111" s="144"/>
    </row>
    <row r="2112" spans="4:4">
      <c r="D2112" s="144"/>
    </row>
    <row r="2113" spans="4:4">
      <c r="D2113" s="144"/>
    </row>
    <row r="2114" spans="4:4">
      <c r="D2114" s="144"/>
    </row>
    <row r="2115" spans="4:4">
      <c r="D2115" s="144"/>
    </row>
    <row r="2116" spans="4:4">
      <c r="D2116" s="144"/>
    </row>
    <row r="2117" spans="4:4">
      <c r="D2117" s="144"/>
    </row>
    <row r="2118" spans="4:4">
      <c r="D2118" s="144"/>
    </row>
    <row r="2119" spans="4:4">
      <c r="D2119" s="144"/>
    </row>
    <row r="2120" spans="4:4">
      <c r="D2120" s="144"/>
    </row>
    <row r="2121" spans="4:4">
      <c r="D2121" s="144"/>
    </row>
    <row r="2122" spans="4:4">
      <c r="D2122" s="144"/>
    </row>
    <row r="2123" spans="4:4">
      <c r="D2123" s="144"/>
    </row>
    <row r="2124" spans="4:4">
      <c r="D2124" s="144"/>
    </row>
    <row r="2125" spans="4:4">
      <c r="D2125" s="144"/>
    </row>
    <row r="2126" spans="4:4">
      <c r="D2126" s="144"/>
    </row>
    <row r="2127" spans="4:4">
      <c r="D2127" s="144"/>
    </row>
    <row r="2128" spans="4:4">
      <c r="D2128" s="144"/>
    </row>
    <row r="2129" spans="4:4">
      <c r="D2129" s="144"/>
    </row>
    <row r="2130" spans="4:4">
      <c r="D2130" s="144"/>
    </row>
    <row r="2131" spans="4:4">
      <c r="D2131" s="144"/>
    </row>
    <row r="2132" spans="4:4">
      <c r="D2132" s="144"/>
    </row>
    <row r="2133" spans="4:4">
      <c r="D2133" s="144"/>
    </row>
    <row r="2134" spans="4:4">
      <c r="D2134" s="144"/>
    </row>
    <row r="2135" spans="4:4">
      <c r="D2135" s="144"/>
    </row>
    <row r="2136" spans="4:4">
      <c r="D2136" s="144"/>
    </row>
    <row r="2137" spans="4:4">
      <c r="D2137" s="144"/>
    </row>
    <row r="2138" spans="4:4">
      <c r="D2138" s="144"/>
    </row>
    <row r="2139" spans="4:4">
      <c r="D2139" s="144"/>
    </row>
    <row r="2140" spans="4:4">
      <c r="D2140" s="144"/>
    </row>
    <row r="2141" spans="4:4">
      <c r="D2141" s="144"/>
    </row>
    <row r="2142" spans="4:4">
      <c r="D2142" s="144"/>
    </row>
    <row r="2143" spans="4:4">
      <c r="D2143" s="144"/>
    </row>
    <row r="2144" spans="4:4">
      <c r="D2144" s="144"/>
    </row>
    <row r="2145" spans="4:4">
      <c r="D2145" s="144"/>
    </row>
    <row r="2146" spans="4:4">
      <c r="D2146" s="144"/>
    </row>
    <row r="2147" spans="4:4">
      <c r="D2147" s="144"/>
    </row>
    <row r="2148" spans="4:4">
      <c r="D2148" s="144"/>
    </row>
    <row r="2149" spans="4:4">
      <c r="D2149" s="144"/>
    </row>
    <row r="2150" spans="4:4">
      <c r="D2150" s="144"/>
    </row>
    <row r="2151" spans="4:4">
      <c r="D2151" s="144"/>
    </row>
    <row r="2152" spans="4:4">
      <c r="D2152" s="144"/>
    </row>
    <row r="2153" spans="4:4">
      <c r="D2153" s="144"/>
    </row>
    <row r="2154" spans="4:4">
      <c r="D2154" s="144"/>
    </row>
    <row r="2155" spans="4:4">
      <c r="D2155" s="144"/>
    </row>
    <row r="2156" spans="4:4">
      <c r="D2156" s="144"/>
    </row>
    <row r="2157" spans="4:4">
      <c r="D2157" s="144"/>
    </row>
    <row r="2158" spans="4:4">
      <c r="D2158" s="144"/>
    </row>
    <row r="2159" spans="4:4">
      <c r="D2159" s="144"/>
    </row>
    <row r="2160" spans="4:4">
      <c r="D2160" s="144"/>
    </row>
    <row r="2161" spans="4:4">
      <c r="D2161" s="144"/>
    </row>
    <row r="2162" spans="4:4">
      <c r="D2162" s="144"/>
    </row>
    <row r="2163" spans="4:4">
      <c r="D2163" s="144"/>
    </row>
    <row r="2164" spans="4:4">
      <c r="D2164" s="144"/>
    </row>
    <row r="2165" spans="4:4">
      <c r="D2165" s="144"/>
    </row>
    <row r="2166" spans="4:4">
      <c r="D2166" s="144"/>
    </row>
    <row r="2167" spans="4:4">
      <c r="D2167" s="144"/>
    </row>
    <row r="2168" spans="4:4">
      <c r="D2168" s="144"/>
    </row>
    <row r="2169" spans="4:4">
      <c r="D2169" s="144"/>
    </row>
    <row r="2170" spans="4:4">
      <c r="D2170" s="144"/>
    </row>
    <row r="2171" spans="4:4">
      <c r="D2171" s="144"/>
    </row>
    <row r="2172" spans="4:4">
      <c r="D2172" s="144"/>
    </row>
    <row r="2173" spans="4:4">
      <c r="D2173" s="144"/>
    </row>
    <row r="2174" spans="4:4">
      <c r="D2174" s="144"/>
    </row>
    <row r="2175" spans="4:4">
      <c r="D2175" s="144"/>
    </row>
    <row r="2176" spans="4:4">
      <c r="D2176" s="144"/>
    </row>
    <row r="2177" spans="4:4">
      <c r="D2177" s="144"/>
    </row>
    <row r="2178" spans="4:4">
      <c r="D2178" s="144"/>
    </row>
    <row r="2179" spans="4:4">
      <c r="D2179" s="144"/>
    </row>
    <row r="2180" spans="4:4">
      <c r="D2180" s="144"/>
    </row>
    <row r="2181" spans="4:4">
      <c r="D2181" s="144"/>
    </row>
    <row r="2182" spans="4:4">
      <c r="D2182" s="144"/>
    </row>
    <row r="2183" spans="4:4">
      <c r="D2183" s="144"/>
    </row>
    <row r="2184" spans="4:4">
      <c r="D2184" s="144"/>
    </row>
    <row r="2185" spans="4:4">
      <c r="D2185" s="144"/>
    </row>
    <row r="2186" spans="4:4">
      <c r="D2186" s="144"/>
    </row>
    <row r="2187" spans="4:4">
      <c r="D2187" s="144"/>
    </row>
    <row r="2188" spans="4:4">
      <c r="D2188" s="144"/>
    </row>
    <row r="2189" spans="4:4">
      <c r="D2189" s="144"/>
    </row>
    <row r="2190" spans="4:4">
      <c r="D2190" s="144"/>
    </row>
    <row r="2191" spans="4:4">
      <c r="D2191" s="144"/>
    </row>
    <row r="2192" spans="4:4">
      <c r="D2192" s="144"/>
    </row>
    <row r="2193" spans="4:4">
      <c r="D2193" s="144"/>
    </row>
    <row r="2194" spans="4:4">
      <c r="D2194" s="144"/>
    </row>
    <row r="2195" spans="4:4">
      <c r="D2195" s="144"/>
    </row>
    <row r="2196" spans="4:4">
      <c r="D2196" s="144"/>
    </row>
    <row r="2197" spans="4:4">
      <c r="D2197" s="144"/>
    </row>
    <row r="2198" spans="4:4">
      <c r="D2198" s="144"/>
    </row>
    <row r="2199" spans="4:4">
      <c r="D2199" s="144"/>
    </row>
    <row r="2200" spans="4:4">
      <c r="D2200" s="144"/>
    </row>
    <row r="2201" spans="4:4">
      <c r="D2201" s="144"/>
    </row>
    <row r="2202" spans="4:4">
      <c r="D2202" s="144"/>
    </row>
    <row r="2203" spans="4:4">
      <c r="D2203" s="144"/>
    </row>
    <row r="2204" spans="4:4">
      <c r="D2204" s="144"/>
    </row>
    <row r="2205" spans="4:4">
      <c r="D2205" s="144"/>
    </row>
    <row r="2206" spans="4:4">
      <c r="D2206" s="144"/>
    </row>
    <row r="2207" spans="4:4">
      <c r="D2207" s="144"/>
    </row>
    <row r="2208" spans="4:4">
      <c r="D2208" s="144"/>
    </row>
    <row r="2209" spans="4:4">
      <c r="D2209" s="144"/>
    </row>
    <row r="2210" spans="4:4">
      <c r="D2210" s="144"/>
    </row>
    <row r="2211" spans="4:4">
      <c r="D2211" s="144"/>
    </row>
    <row r="2212" spans="4:4">
      <c r="D2212" s="144"/>
    </row>
    <row r="2213" spans="4:4">
      <c r="D2213" s="144"/>
    </row>
    <row r="2214" spans="4:4">
      <c r="D2214" s="144"/>
    </row>
    <row r="2215" spans="4:4">
      <c r="D2215" s="144"/>
    </row>
    <row r="2216" spans="4:4">
      <c r="D2216" s="144"/>
    </row>
    <row r="2217" spans="4:4">
      <c r="D2217" s="144"/>
    </row>
    <row r="2218" spans="4:4">
      <c r="D2218" s="144"/>
    </row>
    <row r="2219" spans="4:4">
      <c r="D2219" s="144"/>
    </row>
    <row r="2220" spans="4:4">
      <c r="D2220" s="144"/>
    </row>
    <row r="2221" spans="4:4">
      <c r="D2221" s="144"/>
    </row>
    <row r="2222" spans="4:4">
      <c r="D2222" s="144"/>
    </row>
    <row r="2223" spans="4:4">
      <c r="D2223" s="144"/>
    </row>
    <row r="2224" spans="4:4">
      <c r="D2224" s="144"/>
    </row>
    <row r="2225" spans="4:4">
      <c r="D2225" s="144"/>
    </row>
    <row r="2226" spans="4:4">
      <c r="D2226" s="144"/>
    </row>
    <row r="2227" spans="4:4">
      <c r="D2227" s="144"/>
    </row>
    <row r="2228" spans="4:4">
      <c r="D2228" s="144"/>
    </row>
    <row r="2229" spans="4:4">
      <c r="D2229" s="144"/>
    </row>
    <row r="2230" spans="4:4">
      <c r="D2230" s="144"/>
    </row>
    <row r="2231" spans="4:4">
      <c r="D2231" s="144"/>
    </row>
    <row r="2232" spans="4:4">
      <c r="D2232" s="144"/>
    </row>
    <row r="2233" spans="4:4">
      <c r="D2233" s="144"/>
    </row>
    <row r="2234" spans="4:4">
      <c r="D2234" s="144"/>
    </row>
    <row r="2235" spans="4:4">
      <c r="D2235" s="144"/>
    </row>
    <row r="2236" spans="4:4">
      <c r="D2236" s="144"/>
    </row>
    <row r="2237" spans="4:4">
      <c r="D2237" s="144"/>
    </row>
    <row r="2238" spans="4:4">
      <c r="D2238" s="144"/>
    </row>
    <row r="2239" spans="4:4">
      <c r="D2239" s="144"/>
    </row>
    <row r="2240" spans="4:4">
      <c r="D2240" s="144"/>
    </row>
    <row r="2241" spans="4:4">
      <c r="D2241" s="144"/>
    </row>
    <row r="2242" spans="4:4">
      <c r="D2242" s="144"/>
    </row>
    <row r="2243" spans="4:4">
      <c r="D2243" s="144"/>
    </row>
    <row r="2244" spans="4:4">
      <c r="D2244" s="144"/>
    </row>
    <row r="2245" spans="4:4">
      <c r="D2245" s="144"/>
    </row>
    <row r="2246" spans="4:4">
      <c r="D2246" s="144"/>
    </row>
    <row r="2247" spans="4:4">
      <c r="D2247" s="144"/>
    </row>
    <row r="2248" spans="4:4">
      <c r="D2248" s="144"/>
    </row>
    <row r="2249" spans="4:4">
      <c r="D2249" s="144"/>
    </row>
    <row r="2250" spans="4:4">
      <c r="D2250" s="144"/>
    </row>
    <row r="2251" spans="4:4">
      <c r="D2251" s="144"/>
    </row>
    <row r="2252" spans="4:4">
      <c r="D2252" s="144"/>
    </row>
    <row r="2253" spans="4:4">
      <c r="D2253" s="144"/>
    </row>
    <row r="2254" spans="4:4">
      <c r="D2254" s="144"/>
    </row>
    <row r="2255" spans="4:4">
      <c r="D2255" s="144"/>
    </row>
    <row r="2256" spans="4:4">
      <c r="D2256" s="144"/>
    </row>
    <row r="2257" spans="4:4">
      <c r="D2257" s="144"/>
    </row>
    <row r="2258" spans="4:4">
      <c r="D2258" s="144"/>
    </row>
    <row r="2259" spans="4:4">
      <c r="D2259" s="144"/>
    </row>
    <row r="2260" spans="4:4">
      <c r="D2260" s="144"/>
    </row>
    <row r="2261" spans="4:4">
      <c r="D2261" s="144"/>
    </row>
    <row r="2262" spans="4:4">
      <c r="D2262" s="144"/>
    </row>
    <row r="2263" spans="4:4">
      <c r="D2263" s="144"/>
    </row>
    <row r="2264" spans="4:4">
      <c r="D2264" s="144"/>
    </row>
    <row r="2265" spans="4:4">
      <c r="D2265" s="144"/>
    </row>
    <row r="2266" spans="4:4">
      <c r="D2266" s="144"/>
    </row>
    <row r="2267" spans="4:4">
      <c r="D2267" s="144"/>
    </row>
    <row r="2268" spans="4:4">
      <c r="D2268" s="144"/>
    </row>
    <row r="2269" spans="4:4">
      <c r="D2269" s="144"/>
    </row>
    <row r="2270" spans="4:4">
      <c r="D2270" s="144"/>
    </row>
    <row r="2271" spans="4:4">
      <c r="D2271" s="144"/>
    </row>
    <row r="2272" spans="4:4">
      <c r="D2272" s="144"/>
    </row>
    <row r="2273" spans="4:4">
      <c r="D2273" s="144"/>
    </row>
    <row r="2274" spans="4:4">
      <c r="D2274" s="144"/>
    </row>
    <row r="2275" spans="4:4">
      <c r="D2275" s="144"/>
    </row>
    <row r="2276" spans="4:4">
      <c r="D2276" s="144"/>
    </row>
    <row r="2277" spans="4:4">
      <c r="D2277" s="144"/>
    </row>
    <row r="2278" spans="4:4">
      <c r="D2278" s="144"/>
    </row>
    <row r="2279" spans="4:4">
      <c r="D2279" s="144"/>
    </row>
    <row r="2280" spans="4:4">
      <c r="D2280" s="144"/>
    </row>
    <row r="2281" spans="4:4">
      <c r="D2281" s="144"/>
    </row>
    <row r="2282" spans="4:4">
      <c r="D2282" s="144"/>
    </row>
    <row r="2283" spans="4:4">
      <c r="D2283" s="144"/>
    </row>
    <row r="2284" spans="4:4">
      <c r="D2284" s="144"/>
    </row>
    <row r="2285" spans="4:4">
      <c r="D2285" s="144"/>
    </row>
    <row r="2286" spans="4:4">
      <c r="D2286" s="144"/>
    </row>
    <row r="2287" spans="4:4">
      <c r="D2287" s="144"/>
    </row>
    <row r="2288" spans="4:4">
      <c r="D2288" s="144"/>
    </row>
    <row r="2289" spans="4:4">
      <c r="D2289" s="144"/>
    </row>
    <row r="2290" spans="4:4">
      <c r="D2290" s="144"/>
    </row>
    <row r="2291" spans="4:4">
      <c r="D2291" s="144"/>
    </row>
    <row r="2292" spans="4:4">
      <c r="D2292" s="144"/>
    </row>
    <row r="2293" spans="4:4">
      <c r="D2293" s="144"/>
    </row>
    <row r="2294" spans="4:4">
      <c r="D2294" s="144"/>
    </row>
    <row r="2295" spans="4:4">
      <c r="D2295" s="144"/>
    </row>
    <row r="2296" spans="4:4">
      <c r="D2296" s="144"/>
    </row>
    <row r="2297" spans="4:4">
      <c r="D2297" s="144"/>
    </row>
    <row r="2298" spans="4:4">
      <c r="D2298" s="144"/>
    </row>
    <row r="2299" spans="4:4">
      <c r="D2299" s="144"/>
    </row>
    <row r="2300" spans="4:4">
      <c r="D2300" s="144"/>
    </row>
    <row r="2301" spans="4:4">
      <c r="D2301" s="144"/>
    </row>
    <row r="2302" spans="4:4">
      <c r="D2302" s="144"/>
    </row>
    <row r="2303" spans="4:4">
      <c r="D2303" s="144"/>
    </row>
    <row r="2304" spans="4:4">
      <c r="D2304" s="144"/>
    </row>
    <row r="2305" spans="4:4">
      <c r="D2305" s="144"/>
    </row>
    <row r="2306" spans="4:4">
      <c r="D2306" s="144"/>
    </row>
    <row r="2307" spans="4:4">
      <c r="D2307" s="144"/>
    </row>
    <row r="2308" spans="4:4">
      <c r="D2308" s="144"/>
    </row>
    <row r="2309" spans="4:4">
      <c r="D2309" s="144"/>
    </row>
    <row r="2310" spans="4:4">
      <c r="D2310" s="144"/>
    </row>
    <row r="2311" spans="4:4">
      <c r="D2311" s="144"/>
    </row>
    <row r="2312" spans="4:4">
      <c r="D2312" s="144"/>
    </row>
    <row r="2313" spans="4:4">
      <c r="D2313" s="144"/>
    </row>
    <row r="2314" spans="4:4">
      <c r="D2314" s="144"/>
    </row>
    <row r="2315" spans="4:4">
      <c r="D2315" s="144"/>
    </row>
    <row r="2316" spans="4:4">
      <c r="D2316" s="144"/>
    </row>
    <row r="2317" spans="4:4">
      <c r="D2317" s="144"/>
    </row>
    <row r="2318" spans="4:4">
      <c r="D2318" s="144"/>
    </row>
    <row r="2319" spans="4:4">
      <c r="D2319" s="144"/>
    </row>
    <row r="2320" spans="4:4">
      <c r="D2320" s="144"/>
    </row>
    <row r="2321" spans="4:4">
      <c r="D2321" s="144"/>
    </row>
    <row r="2322" spans="4:4">
      <c r="D2322" s="144"/>
    </row>
    <row r="2323" spans="4:4">
      <c r="D2323" s="144"/>
    </row>
    <row r="2324" spans="4:4">
      <c r="D2324" s="144"/>
    </row>
    <row r="2325" spans="4:4">
      <c r="D2325" s="144"/>
    </row>
    <row r="2326" spans="4:4">
      <c r="D2326" s="144"/>
    </row>
    <row r="2327" spans="4:4">
      <c r="D2327" s="144"/>
    </row>
    <row r="2328" spans="4:4">
      <c r="D2328" s="144"/>
    </row>
    <row r="2329" spans="4:4">
      <c r="D2329" s="144"/>
    </row>
    <row r="2330" spans="4:4">
      <c r="D2330" s="144"/>
    </row>
    <row r="2331" spans="4:4">
      <c r="D2331" s="144"/>
    </row>
    <row r="2332" spans="4:4">
      <c r="D2332" s="144"/>
    </row>
    <row r="2333" spans="4:4">
      <c r="D2333" s="144"/>
    </row>
    <row r="2334" spans="4:4">
      <c r="D2334" s="144"/>
    </row>
    <row r="2335" spans="4:4">
      <c r="D2335" s="144"/>
    </row>
    <row r="2336" spans="4:4">
      <c r="D2336" s="144"/>
    </row>
    <row r="2337" spans="4:4">
      <c r="D2337" s="144"/>
    </row>
    <row r="2338" spans="4:4">
      <c r="D2338" s="144"/>
    </row>
    <row r="2339" spans="4:4">
      <c r="D2339" s="144"/>
    </row>
    <row r="2340" spans="4:4">
      <c r="D2340" s="144"/>
    </row>
    <row r="2341" spans="4:4">
      <c r="D2341" s="144"/>
    </row>
    <row r="2342" spans="4:4">
      <c r="D2342" s="144"/>
    </row>
    <row r="2343" spans="4:4">
      <c r="D2343" s="144"/>
    </row>
    <row r="2344" spans="4:4">
      <c r="D2344" s="144"/>
    </row>
    <row r="2345" spans="4:4">
      <c r="D2345" s="144"/>
    </row>
    <row r="2346" spans="4:4">
      <c r="D2346" s="144"/>
    </row>
    <row r="2347" spans="4:4">
      <c r="D2347" s="144"/>
    </row>
    <row r="2348" spans="4:4">
      <c r="D2348" s="144"/>
    </row>
    <row r="2349" spans="4:4">
      <c r="D2349" s="144"/>
    </row>
    <row r="2350" spans="4:4">
      <c r="D2350" s="144"/>
    </row>
    <row r="2351" spans="4:4">
      <c r="D2351" s="144"/>
    </row>
    <row r="2352" spans="4:4">
      <c r="D2352" s="144"/>
    </row>
    <row r="2353" spans="4:4">
      <c r="D2353" s="144"/>
    </row>
    <row r="2354" spans="4:4">
      <c r="D2354" s="144"/>
    </row>
    <row r="2355" spans="4:4">
      <c r="D2355" s="144"/>
    </row>
    <row r="2356" spans="4:4">
      <c r="D2356" s="144"/>
    </row>
    <row r="2357" spans="4:4">
      <c r="D2357" s="144"/>
    </row>
    <row r="2358" spans="4:4">
      <c r="D2358" s="144"/>
    </row>
    <row r="2359" spans="4:4">
      <c r="D2359" s="144"/>
    </row>
    <row r="2360" spans="4:4">
      <c r="D2360" s="144"/>
    </row>
    <row r="2361" spans="4:4">
      <c r="D2361" s="144"/>
    </row>
    <row r="2362" spans="4:4">
      <c r="D2362" s="144"/>
    </row>
    <row r="2363" spans="4:4">
      <c r="D2363" s="144"/>
    </row>
    <row r="2364" spans="4:4">
      <c r="D2364" s="144"/>
    </row>
    <row r="2365" spans="4:4">
      <c r="D2365" s="144"/>
    </row>
    <row r="2366" spans="4:4">
      <c r="D2366" s="144"/>
    </row>
    <row r="2367" spans="4:4">
      <c r="D2367" s="144"/>
    </row>
    <row r="2368" spans="4:4">
      <c r="D2368" s="144"/>
    </row>
    <row r="2369" spans="4:4">
      <c r="D2369" s="144"/>
    </row>
    <row r="2370" spans="4:4">
      <c r="D2370" s="144"/>
    </row>
    <row r="2371" spans="4:4">
      <c r="D2371" s="144"/>
    </row>
    <row r="2372" spans="4:4">
      <c r="D2372" s="144"/>
    </row>
    <row r="2373" spans="4:4">
      <c r="D2373" s="144"/>
    </row>
    <row r="2374" spans="4:4">
      <c r="D2374" s="144"/>
    </row>
    <row r="2375" spans="4:4">
      <c r="D2375" s="144"/>
    </row>
    <row r="2376" spans="4:4">
      <c r="D2376" s="144"/>
    </row>
    <row r="2377" spans="4:4">
      <c r="D2377" s="144"/>
    </row>
    <row r="2378" spans="4:4">
      <c r="D2378" s="144"/>
    </row>
    <row r="2379" spans="4:4">
      <c r="D2379" s="144"/>
    </row>
    <row r="2380" spans="4:4">
      <c r="D2380" s="144"/>
    </row>
    <row r="2381" spans="4:4">
      <c r="D2381" s="144"/>
    </row>
    <row r="2382" spans="4:4">
      <c r="D2382" s="144"/>
    </row>
    <row r="2383" spans="4:4">
      <c r="D2383" s="144"/>
    </row>
    <row r="2384" spans="4:4">
      <c r="D2384" s="144"/>
    </row>
    <row r="2385" spans="4:4">
      <c r="D2385" s="144"/>
    </row>
    <row r="2386" spans="4:4">
      <c r="D2386" s="144"/>
    </row>
    <row r="2387" spans="4:4">
      <c r="D2387" s="144"/>
    </row>
    <row r="2388" spans="4:4">
      <c r="D2388" s="144"/>
    </row>
    <row r="2389" spans="4:4">
      <c r="D2389" s="144"/>
    </row>
    <row r="2390" spans="4:4">
      <c r="D2390" s="144"/>
    </row>
    <row r="2391" spans="4:4">
      <c r="D2391" s="144"/>
    </row>
    <row r="2392" spans="4:4">
      <c r="D2392" s="144"/>
    </row>
    <row r="2393" spans="4:4">
      <c r="D2393" s="144"/>
    </row>
    <row r="2394" spans="4:4">
      <c r="D2394" s="144"/>
    </row>
    <row r="2395" spans="4:4">
      <c r="D2395" s="144"/>
    </row>
    <row r="2396" spans="4:4">
      <c r="D2396" s="144"/>
    </row>
    <row r="2397" spans="4:4">
      <c r="D2397" s="144"/>
    </row>
    <row r="2398" spans="4:4">
      <c r="D2398" s="144"/>
    </row>
    <row r="2399" spans="4:4">
      <c r="D2399" s="144"/>
    </row>
    <row r="2400" spans="4:4">
      <c r="D2400" s="144"/>
    </row>
    <row r="2401" spans="4:4">
      <c r="D2401" s="144"/>
    </row>
    <row r="2402" spans="4:4">
      <c r="D2402" s="144"/>
    </row>
    <row r="2403" spans="4:4">
      <c r="D2403" s="144"/>
    </row>
    <row r="2404" spans="4:4">
      <c r="D2404" s="144"/>
    </row>
    <row r="2405" spans="4:4">
      <c r="D2405" s="144"/>
    </row>
    <row r="2406" spans="4:4">
      <c r="D2406" s="144"/>
    </row>
    <row r="2407" spans="4:4">
      <c r="D2407" s="144"/>
    </row>
    <row r="2408" spans="4:4">
      <c r="D2408" s="144"/>
    </row>
    <row r="2409" spans="4:4">
      <c r="D2409" s="144"/>
    </row>
    <row r="2410" spans="4:4">
      <c r="D2410" s="144"/>
    </row>
    <row r="2411" spans="4:4">
      <c r="D2411" s="144"/>
    </row>
    <row r="2412" spans="4:4">
      <c r="D2412" s="144"/>
    </row>
    <row r="2413" spans="4:4">
      <c r="D2413" s="144"/>
    </row>
    <row r="2414" spans="4:4">
      <c r="D2414" s="144"/>
    </row>
    <row r="2415" spans="4:4">
      <c r="D2415" s="144"/>
    </row>
    <row r="2416" spans="4:4">
      <c r="D2416" s="144"/>
    </row>
    <row r="2417" spans="4:4">
      <c r="D2417" s="144"/>
    </row>
    <row r="2418" spans="4:4">
      <c r="D2418" s="144"/>
    </row>
    <row r="2419" spans="4:4">
      <c r="D2419" s="144"/>
    </row>
    <row r="2420" spans="4:4">
      <c r="D2420" s="144"/>
    </row>
    <row r="2421" spans="4:4">
      <c r="D2421" s="144"/>
    </row>
    <row r="2422" spans="4:4">
      <c r="D2422" s="144"/>
    </row>
    <row r="2423" spans="4:4">
      <c r="D2423" s="144"/>
    </row>
    <row r="2424" spans="4:4">
      <c r="D2424" s="144"/>
    </row>
    <row r="2425" spans="4:4">
      <c r="D2425" s="144"/>
    </row>
    <row r="2426" spans="4:4">
      <c r="D2426" s="144"/>
    </row>
    <row r="2427" spans="4:4">
      <c r="D2427" s="144"/>
    </row>
    <row r="2428" spans="4:4">
      <c r="D2428" s="144"/>
    </row>
    <row r="2429" spans="4:4">
      <c r="D2429" s="144"/>
    </row>
    <row r="2430" spans="4:4">
      <c r="D2430" s="144"/>
    </row>
    <row r="2431" spans="4:4">
      <c r="D2431" s="144"/>
    </row>
    <row r="2432" spans="4:4">
      <c r="D2432" s="144"/>
    </row>
    <row r="2433" spans="4:4">
      <c r="D2433" s="144"/>
    </row>
    <row r="2434" spans="4:4">
      <c r="D2434" s="144"/>
    </row>
    <row r="2435" spans="4:4">
      <c r="D2435" s="144"/>
    </row>
    <row r="2436" spans="4:4">
      <c r="D2436" s="144"/>
    </row>
    <row r="2437" spans="4:4">
      <c r="D2437" s="144"/>
    </row>
    <row r="2438" spans="4:4">
      <c r="D2438" s="144"/>
    </row>
    <row r="2439" spans="4:4">
      <c r="D2439" s="144"/>
    </row>
    <row r="2440" spans="4:4">
      <c r="D2440" s="144"/>
    </row>
    <row r="2441" spans="4:4">
      <c r="D2441" s="144"/>
    </row>
    <row r="2442" spans="4:4">
      <c r="D2442" s="144"/>
    </row>
    <row r="2443" spans="4:4">
      <c r="D2443" s="144"/>
    </row>
    <row r="2444" spans="4:4">
      <c r="D2444" s="144"/>
    </row>
    <row r="2445" spans="4:4">
      <c r="D2445" s="144"/>
    </row>
    <row r="2446" spans="4:4">
      <c r="D2446" s="144"/>
    </row>
    <row r="2447" spans="4:4">
      <c r="D2447" s="144"/>
    </row>
    <row r="2448" spans="4:4">
      <c r="D2448" s="144"/>
    </row>
    <row r="2449" spans="4:4">
      <c r="D2449" s="144"/>
    </row>
    <row r="2450" spans="4:4">
      <c r="D2450" s="144"/>
    </row>
    <row r="2451" spans="4:4">
      <c r="D2451" s="144"/>
    </row>
    <row r="2452" spans="4:4">
      <c r="D2452" s="144"/>
    </row>
    <row r="2453" spans="4:4">
      <c r="D2453" s="144"/>
    </row>
    <row r="2454" spans="4:4">
      <c r="D2454" s="144"/>
    </row>
    <row r="2455" spans="4:4">
      <c r="D2455" s="144"/>
    </row>
    <row r="2456" spans="4:4">
      <c r="D2456" s="144"/>
    </row>
    <row r="2457" spans="4:4">
      <c r="D2457" s="144"/>
    </row>
    <row r="2458" spans="4:4">
      <c r="D2458" s="144"/>
    </row>
    <row r="2459" spans="4:4">
      <c r="D2459" s="144"/>
    </row>
    <row r="2460" spans="4:4">
      <c r="D2460" s="144"/>
    </row>
    <row r="2461" spans="4:4">
      <c r="D2461" s="144"/>
    </row>
    <row r="2462" spans="4:4">
      <c r="D2462" s="144"/>
    </row>
    <row r="2463" spans="4:4">
      <c r="D2463" s="144"/>
    </row>
    <row r="2464" spans="4:4">
      <c r="D2464" s="144"/>
    </row>
    <row r="2465" spans="4:4">
      <c r="D2465" s="144"/>
    </row>
    <row r="2466" spans="4:4">
      <c r="D2466" s="144"/>
    </row>
    <row r="2467" spans="4:4">
      <c r="D2467" s="144"/>
    </row>
    <row r="2468" spans="4:4">
      <c r="D2468" s="144"/>
    </row>
    <row r="2469" spans="4:4">
      <c r="D2469" s="144"/>
    </row>
    <row r="2470" spans="4:4">
      <c r="D2470" s="144"/>
    </row>
    <row r="2471" spans="4:4">
      <c r="D2471" s="144"/>
    </row>
    <row r="2472" spans="4:4">
      <c r="D2472" s="144"/>
    </row>
    <row r="2473" spans="4:4">
      <c r="D2473" s="144"/>
    </row>
    <row r="2474" spans="4:4">
      <c r="D2474" s="144"/>
    </row>
    <row r="2475" spans="4:4">
      <c r="D2475" s="144"/>
    </row>
    <row r="2476" spans="4:4">
      <c r="D2476" s="144"/>
    </row>
    <row r="2477" spans="4:4">
      <c r="D2477" s="144"/>
    </row>
    <row r="2478" spans="4:4">
      <c r="D2478" s="144"/>
    </row>
    <row r="2479" spans="4:4">
      <c r="D2479" s="144"/>
    </row>
    <row r="2480" spans="4:4">
      <c r="D2480" s="144"/>
    </row>
    <row r="2481" spans="4:4">
      <c r="D2481" s="144"/>
    </row>
    <row r="2482" spans="4:4">
      <c r="D2482" s="144"/>
    </row>
    <row r="2483" spans="4:4">
      <c r="D2483" s="144"/>
    </row>
    <row r="2484" spans="4:4">
      <c r="D2484" s="144"/>
    </row>
    <row r="2485" spans="4:4">
      <c r="D2485" s="144"/>
    </row>
    <row r="2486" spans="4:4">
      <c r="D2486" s="144"/>
    </row>
    <row r="2487" spans="4:4">
      <c r="D2487" s="144"/>
    </row>
    <row r="2488" spans="4:4">
      <c r="D2488" s="144"/>
    </row>
    <row r="2489" spans="4:4">
      <c r="D2489" s="144"/>
    </row>
    <row r="2490" spans="4:4">
      <c r="D2490" s="144"/>
    </row>
    <row r="2491" spans="4:4">
      <c r="D2491" s="144"/>
    </row>
    <row r="2492" spans="4:4">
      <c r="D2492" s="144"/>
    </row>
    <row r="2493" spans="4:4">
      <c r="D2493" s="144"/>
    </row>
    <row r="2494" spans="4:4">
      <c r="D2494" s="144"/>
    </row>
    <row r="2495" spans="4:4">
      <c r="D2495" s="144"/>
    </row>
    <row r="2496" spans="4:4">
      <c r="D2496" s="144"/>
    </row>
    <row r="2497" spans="4:4">
      <c r="D2497" s="144"/>
    </row>
    <row r="2498" spans="4:4">
      <c r="D2498" s="144"/>
    </row>
    <row r="2499" spans="4:4">
      <c r="D2499" s="144"/>
    </row>
    <row r="2500" spans="4:4">
      <c r="D2500" s="144"/>
    </row>
    <row r="2501" spans="4:4">
      <c r="D2501" s="144"/>
    </row>
    <row r="2502" spans="4:4">
      <c r="D2502" s="144"/>
    </row>
    <row r="2503" spans="4:4">
      <c r="D2503" s="144"/>
    </row>
    <row r="2504" spans="4:4">
      <c r="D2504" s="144"/>
    </row>
    <row r="2505" spans="4:4">
      <c r="D2505" s="144"/>
    </row>
    <row r="2506" spans="4:4">
      <c r="D2506" s="144"/>
    </row>
    <row r="2507" spans="4:4">
      <c r="D2507" s="144"/>
    </row>
    <row r="2508" spans="4:4">
      <c r="D2508" s="144"/>
    </row>
    <row r="2509" spans="4:4">
      <c r="D2509" s="144"/>
    </row>
    <row r="2510" spans="4:4">
      <c r="D2510" s="144"/>
    </row>
    <row r="2511" spans="4:4">
      <c r="D2511" s="144"/>
    </row>
    <row r="2512" spans="4:4">
      <c r="D2512" s="144"/>
    </row>
    <row r="2513" spans="4:4">
      <c r="D2513" s="144"/>
    </row>
    <row r="2514" spans="4:4">
      <c r="D2514" s="144"/>
    </row>
    <row r="2515" spans="4:4">
      <c r="D2515" s="144"/>
    </row>
    <row r="2516" spans="4:4">
      <c r="D2516" s="144"/>
    </row>
    <row r="2517" spans="4:4">
      <c r="D2517" s="144"/>
    </row>
    <row r="2518" spans="4:4">
      <c r="D2518" s="144"/>
    </row>
    <row r="2519" spans="4:4">
      <c r="D2519" s="144"/>
    </row>
    <row r="2520" spans="4:4">
      <c r="D2520" s="144"/>
    </row>
    <row r="2521" spans="4:4">
      <c r="D2521" s="144"/>
    </row>
    <row r="2522" spans="4:4">
      <c r="D2522" s="144"/>
    </row>
    <row r="2523" spans="4:4">
      <c r="D2523" s="144"/>
    </row>
    <row r="2524" spans="4:4">
      <c r="D2524" s="144"/>
    </row>
    <row r="2525" spans="4:4">
      <c r="D2525" s="144"/>
    </row>
    <row r="2526" spans="4:4">
      <c r="D2526" s="144"/>
    </row>
    <row r="2527" spans="4:4">
      <c r="D2527" s="144"/>
    </row>
    <row r="2528" spans="4:4">
      <c r="D2528" s="144"/>
    </row>
    <row r="2529" spans="4:4">
      <c r="D2529" s="144"/>
    </row>
    <row r="2530" spans="4:4">
      <c r="D2530" s="144"/>
    </row>
    <row r="2531" spans="4:4">
      <c r="D2531" s="144"/>
    </row>
    <row r="2532" spans="4:4">
      <c r="D2532" s="144"/>
    </row>
    <row r="2533" spans="4:4">
      <c r="D2533" s="144"/>
    </row>
    <row r="2534" spans="4:4">
      <c r="D2534" s="144"/>
    </row>
    <row r="2535" spans="4:4">
      <c r="D2535" s="144"/>
    </row>
    <row r="2536" spans="4:4">
      <c r="D2536" s="144"/>
    </row>
    <row r="2537" spans="4:4">
      <c r="D2537" s="144"/>
    </row>
    <row r="2538" spans="4:4">
      <c r="D2538" s="144"/>
    </row>
    <row r="2539" spans="4:4">
      <c r="D2539" s="144"/>
    </row>
    <row r="2540" spans="4:4">
      <c r="D2540" s="144"/>
    </row>
    <row r="2541" spans="4:4">
      <c r="D2541" s="144"/>
    </row>
    <row r="2542" spans="4:4">
      <c r="D2542" s="144"/>
    </row>
    <row r="2543" spans="4:4">
      <c r="D2543" s="144"/>
    </row>
    <row r="2544" spans="4:4">
      <c r="D2544" s="144"/>
    </row>
    <row r="2545" spans="4:4">
      <c r="D2545" s="144"/>
    </row>
    <row r="2546" spans="4:4">
      <c r="D2546" s="144"/>
    </row>
    <row r="2547" spans="4:4">
      <c r="D2547" s="144"/>
    </row>
    <row r="2548" spans="4:4">
      <c r="D2548" s="144"/>
    </row>
    <row r="2549" spans="4:4">
      <c r="D2549" s="144"/>
    </row>
    <row r="2550" spans="4:4">
      <c r="D2550" s="144"/>
    </row>
    <row r="2551" spans="4:4">
      <c r="D2551" s="144"/>
    </row>
    <row r="2552" spans="4:4">
      <c r="D2552" s="144"/>
    </row>
    <row r="2553" spans="4:4">
      <c r="D2553" s="144"/>
    </row>
    <row r="2554" spans="4:4">
      <c r="D2554" s="144"/>
    </row>
    <row r="2555" spans="4:4">
      <c r="D2555" s="144"/>
    </row>
    <row r="2556" spans="4:4">
      <c r="D2556" s="144"/>
    </row>
    <row r="2557" spans="4:4">
      <c r="D2557" s="144"/>
    </row>
    <row r="2558" spans="4:4">
      <c r="D2558" s="144"/>
    </row>
    <row r="2559" spans="4:4">
      <c r="D2559" s="144"/>
    </row>
    <row r="2560" spans="4:4">
      <c r="D2560" s="144"/>
    </row>
    <row r="2561" spans="4:4">
      <c r="D2561" s="144"/>
    </row>
    <row r="2562" spans="4:4">
      <c r="D2562" s="144"/>
    </row>
    <row r="2563" spans="4:4">
      <c r="D2563" s="144"/>
    </row>
    <row r="2564" spans="4:4">
      <c r="D2564" s="144"/>
    </row>
    <row r="2565" spans="4:4">
      <c r="D2565" s="144"/>
    </row>
    <row r="2566" spans="4:4">
      <c r="D2566" s="144"/>
    </row>
    <row r="2567" spans="4:4">
      <c r="D2567" s="144"/>
    </row>
    <row r="2568" spans="4:4">
      <c r="D2568" s="144"/>
    </row>
    <row r="2569" spans="4:4">
      <c r="D2569" s="144"/>
    </row>
    <row r="2570" spans="4:4">
      <c r="D2570" s="144"/>
    </row>
    <row r="2571" spans="4:4">
      <c r="D2571" s="144"/>
    </row>
    <row r="2572" spans="4:4">
      <c r="D2572" s="144"/>
    </row>
    <row r="2573" spans="4:4">
      <c r="D2573" s="144"/>
    </row>
    <row r="2574" spans="4:4">
      <c r="D2574" s="144"/>
    </row>
    <row r="2575" spans="4:4">
      <c r="D2575" s="144"/>
    </row>
    <row r="2576" spans="4:4">
      <c r="D2576" s="144"/>
    </row>
    <row r="2577" spans="4:4">
      <c r="D2577" s="144"/>
    </row>
    <row r="2578" spans="4:4">
      <c r="D2578" s="144"/>
    </row>
    <row r="2579" spans="4:4">
      <c r="D2579" s="144"/>
    </row>
    <row r="2580" spans="4:4">
      <c r="D2580" s="144"/>
    </row>
    <row r="2581" spans="4:4">
      <c r="D2581" s="144"/>
    </row>
    <row r="2582" spans="4:4">
      <c r="D2582" s="144"/>
    </row>
    <row r="2583" spans="4:4">
      <c r="D2583" s="144"/>
    </row>
    <row r="2584" spans="4:4">
      <c r="D2584" s="144"/>
    </row>
    <row r="2585" spans="4:4">
      <c r="D2585" s="144"/>
    </row>
    <row r="2586" spans="4:4">
      <c r="D2586" s="144"/>
    </row>
    <row r="2587" spans="4:4">
      <c r="D2587" s="144"/>
    </row>
    <row r="2588" spans="4:4">
      <c r="D2588" s="144"/>
    </row>
    <row r="2589" spans="4:4">
      <c r="D2589" s="144"/>
    </row>
    <row r="2590" spans="4:4">
      <c r="D2590" s="144"/>
    </row>
    <row r="2591" spans="4:4">
      <c r="D2591" s="144"/>
    </row>
    <row r="2592" spans="4:4">
      <c r="D2592" s="144"/>
    </row>
    <row r="2593" spans="4:4">
      <c r="D2593" s="144"/>
    </row>
    <row r="2594" spans="4:4">
      <c r="D2594" s="144"/>
    </row>
    <row r="2595" spans="4:4">
      <c r="D2595" s="144"/>
    </row>
    <row r="2596" spans="4:4">
      <c r="D2596" s="144"/>
    </row>
    <row r="2597" spans="4:4">
      <c r="D2597" s="144"/>
    </row>
    <row r="2598" spans="4:4">
      <c r="D2598" s="144"/>
    </row>
    <row r="2599" spans="4:4">
      <c r="D2599" s="144"/>
    </row>
    <row r="2600" spans="4:4">
      <c r="D2600" s="144"/>
    </row>
    <row r="2601" spans="4:4">
      <c r="D2601" s="144"/>
    </row>
    <row r="2602" spans="4:4">
      <c r="D2602" s="144"/>
    </row>
    <row r="2603" spans="4:4">
      <c r="D2603" s="144"/>
    </row>
    <row r="2604" spans="4:4">
      <c r="D2604" s="144"/>
    </row>
    <row r="2605" spans="4:4">
      <c r="D2605" s="144"/>
    </row>
    <row r="2606" spans="4:4">
      <c r="D2606" s="144"/>
    </row>
    <row r="2607" spans="4:4">
      <c r="D2607" s="144"/>
    </row>
    <row r="2608" spans="4:4">
      <c r="D2608" s="144"/>
    </row>
    <row r="2609" spans="4:4">
      <c r="D2609" s="144"/>
    </row>
    <row r="2610" spans="4:4">
      <c r="D2610" s="144"/>
    </row>
    <row r="2611" spans="4:4">
      <c r="D2611" s="144"/>
    </row>
    <row r="2612" spans="4:4">
      <c r="D2612" s="144"/>
    </row>
    <row r="2613" spans="4:4">
      <c r="D2613" s="144"/>
    </row>
    <row r="2614" spans="4:4">
      <c r="D2614" s="144"/>
    </row>
    <row r="2615" spans="4:4">
      <c r="D2615" s="144"/>
    </row>
    <row r="2616" spans="4:4">
      <c r="D2616" s="144"/>
    </row>
    <row r="2617" spans="4:4">
      <c r="D2617" s="144"/>
    </row>
    <row r="2618" spans="4:4">
      <c r="D2618" s="144"/>
    </row>
    <row r="2619" spans="4:4">
      <c r="D2619" s="144"/>
    </row>
    <row r="2620" spans="4:4">
      <c r="D2620" s="144"/>
    </row>
    <row r="2621" spans="4:4">
      <c r="D2621" s="144"/>
    </row>
    <row r="2622" spans="4:4">
      <c r="D2622" s="144"/>
    </row>
    <row r="2623" spans="4:4">
      <c r="D2623" s="144"/>
    </row>
    <row r="2624" spans="4:4">
      <c r="D2624" s="144"/>
    </row>
    <row r="2625" spans="4:4">
      <c r="D2625" s="144"/>
    </row>
    <row r="2626" spans="4:4">
      <c r="D2626" s="144"/>
    </row>
    <row r="2627" spans="4:4">
      <c r="D2627" s="144"/>
    </row>
    <row r="2628" spans="4:4">
      <c r="D2628" s="144"/>
    </row>
    <row r="2629" spans="4:4">
      <c r="D2629" s="144"/>
    </row>
    <row r="2630" spans="4:4">
      <c r="D2630" s="144"/>
    </row>
    <row r="2631" spans="4:4">
      <c r="D2631" s="144"/>
    </row>
    <row r="2632" spans="4:4">
      <c r="D2632" s="144"/>
    </row>
    <row r="2633" spans="4:4">
      <c r="D2633" s="144"/>
    </row>
    <row r="2634" spans="4:4">
      <c r="D2634" s="144"/>
    </row>
    <row r="2635" spans="4:4">
      <c r="D2635" s="144"/>
    </row>
    <row r="2636" spans="4:4">
      <c r="D2636" s="144"/>
    </row>
    <row r="2637" spans="4:4">
      <c r="D2637" s="144"/>
    </row>
    <row r="2638" spans="4:4">
      <c r="D2638" s="144"/>
    </row>
    <row r="2639" spans="4:4">
      <c r="D2639" s="144"/>
    </row>
    <row r="2640" spans="4:4">
      <c r="D2640" s="144"/>
    </row>
    <row r="2641" spans="4:4">
      <c r="D2641" s="144"/>
    </row>
    <row r="2642" spans="4:4">
      <c r="D2642" s="144"/>
    </row>
    <row r="2643" spans="4:4">
      <c r="D2643" s="144"/>
    </row>
    <row r="2644" spans="4:4">
      <c r="D2644" s="144"/>
    </row>
    <row r="2645" spans="4:4">
      <c r="D2645" s="144"/>
    </row>
    <row r="2646" spans="4:4">
      <c r="D2646" s="144"/>
    </row>
    <row r="2647" spans="4:4">
      <c r="D2647" s="144"/>
    </row>
    <row r="2648" spans="4:4">
      <c r="D2648" s="144"/>
    </row>
    <row r="2649" spans="4:4">
      <c r="D2649" s="144"/>
    </row>
    <row r="2650" spans="4:4">
      <c r="D2650" s="144"/>
    </row>
    <row r="2651" spans="4:4">
      <c r="D2651" s="144"/>
    </row>
    <row r="2652" spans="4:4">
      <c r="D2652" s="144"/>
    </row>
    <row r="2653" spans="4:4">
      <c r="D2653" s="144"/>
    </row>
    <row r="2654" spans="4:4">
      <c r="D2654" s="144"/>
    </row>
    <row r="2655" spans="4:4">
      <c r="D2655" s="144"/>
    </row>
    <row r="2656" spans="4:4">
      <c r="D2656" s="144"/>
    </row>
    <row r="2657" spans="4:4">
      <c r="D2657" s="144"/>
    </row>
    <row r="2658" spans="4:4">
      <c r="D2658" s="144"/>
    </row>
    <row r="2659" spans="4:4">
      <c r="D2659" s="144"/>
    </row>
    <row r="2660" spans="4:4">
      <c r="D2660" s="144"/>
    </row>
    <row r="2661" spans="4:4">
      <c r="D2661" s="144"/>
    </row>
    <row r="2662" spans="4:4">
      <c r="D2662" s="144"/>
    </row>
    <row r="2663" spans="4:4">
      <c r="D2663" s="144"/>
    </row>
    <row r="2664" spans="4:4">
      <c r="D2664" s="144"/>
    </row>
    <row r="2665" spans="4:4">
      <c r="D2665" s="144"/>
    </row>
    <row r="2666" spans="4:4">
      <c r="D2666" s="144"/>
    </row>
    <row r="2667" spans="4:4">
      <c r="D2667" s="144"/>
    </row>
    <row r="2668" spans="4:4">
      <c r="D2668" s="144"/>
    </row>
    <row r="2669" spans="4:4">
      <c r="D2669" s="144"/>
    </row>
    <row r="2670" spans="4:4">
      <c r="D2670" s="144"/>
    </row>
    <row r="2671" spans="4:4">
      <c r="D2671" s="144"/>
    </row>
    <row r="2672" spans="4:4">
      <c r="D2672" s="144"/>
    </row>
    <row r="2673" spans="4:4">
      <c r="D2673" s="144"/>
    </row>
    <row r="2674" spans="4:4">
      <c r="D2674" s="144"/>
    </row>
    <row r="2675" spans="4:4">
      <c r="D2675" s="144"/>
    </row>
    <row r="2676" spans="4:4">
      <c r="D2676" s="144"/>
    </row>
    <row r="2677" spans="4:4">
      <c r="D2677" s="144"/>
    </row>
    <row r="2678" spans="4:4">
      <c r="D2678" s="144"/>
    </row>
    <row r="2679" spans="4:4">
      <c r="D2679" s="144"/>
    </row>
    <row r="2680" spans="4:4">
      <c r="D2680" s="144"/>
    </row>
    <row r="2681" spans="4:4">
      <c r="D2681" s="144"/>
    </row>
    <row r="2682" spans="4:4">
      <c r="D2682" s="144"/>
    </row>
    <row r="2683" spans="4:4">
      <c r="D2683" s="144"/>
    </row>
    <row r="2684" spans="4:4">
      <c r="D2684" s="144"/>
    </row>
    <row r="2685" spans="4:4">
      <c r="D2685" s="144"/>
    </row>
    <row r="2686" spans="4:4">
      <c r="D2686" s="144"/>
    </row>
    <row r="2687" spans="4:4">
      <c r="D2687" s="144"/>
    </row>
    <row r="2688" spans="4:4">
      <c r="D2688" s="144"/>
    </row>
    <row r="2689" spans="4:4">
      <c r="D2689" s="144"/>
    </row>
    <row r="2690" spans="4:4">
      <c r="D2690" s="144"/>
    </row>
    <row r="2691" spans="4:4">
      <c r="D2691" s="144"/>
    </row>
    <row r="2692" spans="4:4">
      <c r="D2692" s="144"/>
    </row>
    <row r="2693" spans="4:4">
      <c r="D2693" s="144"/>
    </row>
    <row r="2694" spans="4:4">
      <c r="D2694" s="144"/>
    </row>
    <row r="2695" spans="4:4">
      <c r="D2695" s="144"/>
    </row>
    <row r="2696" spans="4:4">
      <c r="D2696" s="144"/>
    </row>
    <row r="2697" spans="4:4">
      <c r="D2697" s="144"/>
    </row>
    <row r="2698" spans="4:4">
      <c r="D2698" s="144"/>
    </row>
    <row r="2699" spans="4:4">
      <c r="D2699" s="144"/>
    </row>
    <row r="2700" spans="4:4">
      <c r="D2700" s="144"/>
    </row>
    <row r="2701" spans="4:4">
      <c r="D2701" s="144"/>
    </row>
    <row r="2702" spans="4:4">
      <c r="D2702" s="144"/>
    </row>
    <row r="2703" spans="4:4">
      <c r="D2703" s="144"/>
    </row>
    <row r="2704" spans="4:4">
      <c r="D2704" s="144"/>
    </row>
    <row r="2705" spans="4:4">
      <c r="D2705" s="144"/>
    </row>
    <row r="2706" spans="4:4">
      <c r="D2706" s="144"/>
    </row>
    <row r="2707" spans="4:4">
      <c r="D2707" s="144"/>
    </row>
    <row r="2708" spans="4:4">
      <c r="D2708" s="144"/>
    </row>
    <row r="2709" spans="4:4">
      <c r="D2709" s="144"/>
    </row>
    <row r="2710" spans="4:4">
      <c r="D2710" s="144"/>
    </row>
    <row r="2711" spans="4:4">
      <c r="D2711" s="144"/>
    </row>
    <row r="2712" spans="4:4">
      <c r="D2712" s="144"/>
    </row>
    <row r="2713" spans="4:4">
      <c r="D2713" s="144"/>
    </row>
    <row r="2714" spans="4:4">
      <c r="D2714" s="144"/>
    </row>
    <row r="2715" spans="4:4">
      <c r="D2715" s="144"/>
    </row>
    <row r="2716" spans="4:4">
      <c r="D2716" s="144"/>
    </row>
    <row r="2717" spans="4:4">
      <c r="D2717" s="144"/>
    </row>
    <row r="2718" spans="4:4">
      <c r="D2718" s="144"/>
    </row>
    <row r="2719" spans="4:4">
      <c r="D2719" s="144"/>
    </row>
    <row r="2720" spans="4:4">
      <c r="D2720" s="144"/>
    </row>
    <row r="2721" spans="4:4">
      <c r="D2721" s="144"/>
    </row>
    <row r="2722" spans="4:4">
      <c r="D2722" s="144"/>
    </row>
    <row r="2723" spans="4:4">
      <c r="D2723" s="144"/>
    </row>
    <row r="2724" spans="4:4">
      <c r="D2724" s="144"/>
    </row>
    <row r="2725" spans="4:4">
      <c r="D2725" s="144"/>
    </row>
    <row r="2726" spans="4:4">
      <c r="D2726" s="144"/>
    </row>
    <row r="2727" spans="4:4">
      <c r="D2727" s="144"/>
    </row>
    <row r="2728" spans="4:4">
      <c r="D2728" s="144"/>
    </row>
    <row r="2729" spans="4:4">
      <c r="D2729" s="144"/>
    </row>
    <row r="2730" spans="4:4">
      <c r="D2730" s="144"/>
    </row>
    <row r="2731" spans="4:4">
      <c r="D2731" s="144"/>
    </row>
    <row r="2732" spans="4:4">
      <c r="D2732" s="144"/>
    </row>
    <row r="2733" spans="4:4">
      <c r="D2733" s="144"/>
    </row>
    <row r="2734" spans="4:4">
      <c r="D2734" s="144"/>
    </row>
    <row r="2735" spans="4:4">
      <c r="D2735" s="144"/>
    </row>
    <row r="2736" spans="4:4">
      <c r="D2736" s="144"/>
    </row>
    <row r="2737" spans="4:4">
      <c r="D2737" s="144"/>
    </row>
    <row r="2738" spans="4:4">
      <c r="D2738" s="144"/>
    </row>
    <row r="2739" spans="4:4">
      <c r="D2739" s="144"/>
    </row>
    <row r="2740" spans="4:4">
      <c r="D2740" s="144"/>
    </row>
    <row r="2741" spans="4:4">
      <c r="D2741" s="144"/>
    </row>
    <row r="2742" spans="4:4">
      <c r="D2742" s="144"/>
    </row>
    <row r="2743" spans="4:4">
      <c r="D2743" s="144"/>
    </row>
    <row r="2744" spans="4:4">
      <c r="D2744" s="144"/>
    </row>
    <row r="2745" spans="4:4">
      <c r="D2745" s="144"/>
    </row>
    <row r="2746" spans="4:4">
      <c r="D2746" s="144"/>
    </row>
    <row r="2747" spans="4:4">
      <c r="D2747" s="144"/>
    </row>
    <row r="2748" spans="4:4">
      <c r="D2748" s="144"/>
    </row>
    <row r="2749" spans="4:4">
      <c r="D2749" s="144"/>
    </row>
    <row r="2750" spans="4:4">
      <c r="D2750" s="144"/>
    </row>
    <row r="2751" spans="4:4">
      <c r="D2751" s="144"/>
    </row>
    <row r="2752" spans="4:4">
      <c r="D2752" s="144"/>
    </row>
    <row r="2753" spans="4:4">
      <c r="D2753" s="144"/>
    </row>
    <row r="2754" spans="4:4">
      <c r="D2754" s="144"/>
    </row>
    <row r="2755" spans="4:4">
      <c r="D2755" s="144"/>
    </row>
    <row r="2756" spans="4:4">
      <c r="D2756" s="144"/>
    </row>
    <row r="2757" spans="4:4">
      <c r="D2757" s="144"/>
    </row>
    <row r="2758" spans="4:4">
      <c r="D2758" s="144"/>
    </row>
    <row r="2759" spans="4:4">
      <c r="D2759" s="144"/>
    </row>
    <row r="2760" spans="4:4">
      <c r="D2760" s="144"/>
    </row>
    <row r="2761" spans="4:4">
      <c r="D2761" s="144"/>
    </row>
    <row r="2762" spans="4:4">
      <c r="D2762" s="144"/>
    </row>
    <row r="2763" spans="4:4">
      <c r="D2763" s="144"/>
    </row>
    <row r="2764" spans="4:4">
      <c r="D2764" s="144"/>
    </row>
    <row r="2765" spans="4:4">
      <c r="D2765" s="144"/>
    </row>
    <row r="2766" spans="4:4">
      <c r="D2766" s="144"/>
    </row>
    <row r="2767" spans="4:4">
      <c r="D2767" s="144"/>
    </row>
    <row r="2768" spans="4:4">
      <c r="D2768" s="144"/>
    </row>
    <row r="2769" spans="4:4">
      <c r="D2769" s="144"/>
    </row>
    <row r="2770" spans="4:4">
      <c r="D2770" s="144"/>
    </row>
    <row r="2771" spans="4:4">
      <c r="D2771" s="144"/>
    </row>
    <row r="2772" spans="4:4">
      <c r="D2772" s="144"/>
    </row>
    <row r="2773" spans="4:4">
      <c r="D2773" s="144"/>
    </row>
    <row r="2774" spans="4:4">
      <c r="D2774" s="144"/>
    </row>
    <row r="2775" spans="4:4">
      <c r="D2775" s="144"/>
    </row>
    <row r="2776" spans="4:4">
      <c r="D2776" s="144"/>
    </row>
    <row r="2777" spans="4:4">
      <c r="D2777" s="144"/>
    </row>
    <row r="2778" spans="4:4">
      <c r="D2778" s="144"/>
    </row>
    <row r="2779" spans="4:4">
      <c r="D2779" s="144"/>
    </row>
    <row r="2780" spans="4:4">
      <c r="D2780" s="144"/>
    </row>
    <row r="2781" spans="4:4">
      <c r="D2781" s="144"/>
    </row>
    <row r="2782" spans="4:4">
      <c r="D2782" s="144"/>
    </row>
    <row r="2783" spans="4:4">
      <c r="D2783" s="144"/>
    </row>
    <row r="2784" spans="4:4">
      <c r="D2784" s="144"/>
    </row>
    <row r="2785" spans="4:4">
      <c r="D2785" s="144"/>
    </row>
    <row r="2786" spans="4:4">
      <c r="D2786" s="144"/>
    </row>
    <row r="2787" spans="4:4">
      <c r="D2787" s="144"/>
    </row>
    <row r="2788" spans="4:4">
      <c r="D2788" s="144"/>
    </row>
    <row r="2789" spans="4:4">
      <c r="D2789" s="144"/>
    </row>
    <row r="2790" spans="4:4">
      <c r="D2790" s="144"/>
    </row>
    <row r="2791" spans="4:4">
      <c r="D2791" s="144"/>
    </row>
    <row r="2792" spans="4:4">
      <c r="D2792" s="144"/>
    </row>
    <row r="2793" spans="4:4">
      <c r="D2793" s="144"/>
    </row>
    <row r="2794" spans="4:4">
      <c r="D2794" s="144"/>
    </row>
    <row r="2795" spans="4:4">
      <c r="D2795" s="144"/>
    </row>
    <row r="2796" spans="4:4">
      <c r="D2796" s="144"/>
    </row>
    <row r="2797" spans="4:4">
      <c r="D2797" s="144"/>
    </row>
    <row r="2798" spans="4:4">
      <c r="D2798" s="144"/>
    </row>
    <row r="2799" spans="4:4">
      <c r="D2799" s="144"/>
    </row>
    <row r="2800" spans="4:4">
      <c r="D2800" s="144"/>
    </row>
    <row r="2801" spans="4:4">
      <c r="D2801" s="144"/>
    </row>
    <row r="2802" spans="4:4">
      <c r="D2802" s="144"/>
    </row>
    <row r="2803" spans="4:4">
      <c r="D2803" s="144"/>
    </row>
    <row r="2804" spans="4:4">
      <c r="D2804" s="144"/>
    </row>
    <row r="2805" spans="4:4">
      <c r="D2805" s="144"/>
    </row>
    <row r="2806" spans="4:4">
      <c r="D2806" s="144"/>
    </row>
    <row r="2807" spans="4:4">
      <c r="D2807" s="144"/>
    </row>
    <row r="2808" spans="4:4">
      <c r="D2808" s="144"/>
    </row>
    <row r="2809" spans="4:4">
      <c r="D2809" s="144"/>
    </row>
    <row r="2810" spans="4:4">
      <c r="D2810" s="144"/>
    </row>
    <row r="2811" spans="4:4">
      <c r="D2811" s="144"/>
    </row>
    <row r="2812" spans="4:4">
      <c r="D2812" s="144"/>
    </row>
    <row r="2813" spans="4:4">
      <c r="D2813" s="144"/>
    </row>
    <row r="2814" spans="4:4">
      <c r="D2814" s="144"/>
    </row>
    <row r="2815" spans="4:4">
      <c r="D2815" s="144"/>
    </row>
    <row r="2816" spans="4:4">
      <c r="D2816" s="144"/>
    </row>
    <row r="2817" spans="4:4">
      <c r="D2817" s="144"/>
    </row>
    <row r="2818" spans="4:4">
      <c r="D2818" s="144"/>
    </row>
    <row r="2819" spans="4:4">
      <c r="D2819" s="144"/>
    </row>
    <row r="2820" spans="4:4">
      <c r="D2820" s="144"/>
    </row>
    <row r="2821" spans="4:4">
      <c r="D2821" s="144"/>
    </row>
    <row r="2822" spans="4:4">
      <c r="D2822" s="144"/>
    </row>
    <row r="2823" spans="4:4">
      <c r="D2823" s="144"/>
    </row>
    <row r="2824" spans="4:4">
      <c r="D2824" s="144"/>
    </row>
    <row r="2825" spans="4:4">
      <c r="D2825" s="144"/>
    </row>
    <row r="2826" spans="4:4">
      <c r="D2826" s="144"/>
    </row>
    <row r="2827" spans="4:4">
      <c r="D2827" s="144"/>
    </row>
    <row r="2828" spans="4:4">
      <c r="D2828" s="144"/>
    </row>
    <row r="2829" spans="4:4">
      <c r="D2829" s="144"/>
    </row>
    <row r="2830" spans="4:4">
      <c r="D2830" s="144"/>
    </row>
    <row r="2831" spans="4:4">
      <c r="D2831" s="144"/>
    </row>
    <row r="2832" spans="4:4">
      <c r="D2832" s="144"/>
    </row>
    <row r="2833" spans="4:4">
      <c r="D2833" s="144"/>
    </row>
    <row r="2834" spans="4:4">
      <c r="D2834" s="144"/>
    </row>
    <row r="2835" spans="4:4">
      <c r="D2835" s="144"/>
    </row>
    <row r="2836" spans="4:4">
      <c r="D2836" s="144"/>
    </row>
    <row r="2837" spans="4:4">
      <c r="D2837" s="144"/>
    </row>
    <row r="2838" spans="4:4">
      <c r="D2838" s="144"/>
    </row>
    <row r="2839" spans="4:4">
      <c r="D2839" s="144"/>
    </row>
    <row r="2840" spans="4:4">
      <c r="D2840" s="144"/>
    </row>
    <row r="2841" spans="4:4">
      <c r="D2841" s="144"/>
    </row>
    <row r="2842" spans="4:4">
      <c r="D2842" s="144"/>
    </row>
    <row r="2843" spans="4:4">
      <c r="D2843" s="144"/>
    </row>
    <row r="2844" spans="4:4">
      <c r="D2844" s="144"/>
    </row>
    <row r="2845" spans="4:4">
      <c r="D2845" s="144"/>
    </row>
    <row r="2846" spans="4:4">
      <c r="D2846" s="144"/>
    </row>
    <row r="2847" spans="4:4">
      <c r="D2847" s="144"/>
    </row>
    <row r="2848" spans="4:4">
      <c r="D2848" s="144"/>
    </row>
    <row r="2849" spans="4:4">
      <c r="D2849" s="144"/>
    </row>
    <row r="2850" spans="4:4">
      <c r="D2850" s="144"/>
    </row>
    <row r="2851" spans="4:4">
      <c r="D2851" s="144"/>
    </row>
    <row r="2852" spans="4:4">
      <c r="D2852" s="144"/>
    </row>
    <row r="2853" spans="4:4">
      <c r="D2853" s="144"/>
    </row>
    <row r="2854" spans="4:4">
      <c r="D2854" s="144"/>
    </row>
    <row r="2855" spans="4:4">
      <c r="D2855" s="144"/>
    </row>
    <row r="2856" spans="4:4">
      <c r="D2856" s="144"/>
    </row>
    <row r="2857" spans="4:4">
      <c r="D2857" s="144"/>
    </row>
    <row r="2858" spans="4:4">
      <c r="D2858" s="144"/>
    </row>
    <row r="2859" spans="4:4">
      <c r="D2859" s="144"/>
    </row>
    <row r="2860" spans="4:4">
      <c r="D2860" s="144"/>
    </row>
    <row r="2861" spans="4:4">
      <c r="D2861" s="144"/>
    </row>
    <row r="2862" spans="4:4">
      <c r="D2862" s="144"/>
    </row>
    <row r="2863" spans="4:4">
      <c r="D2863" s="144"/>
    </row>
    <row r="2864" spans="4:4">
      <c r="D2864" s="144"/>
    </row>
    <row r="2865" spans="4:4">
      <c r="D2865" s="144"/>
    </row>
    <row r="2866" spans="4:4">
      <c r="D2866" s="144"/>
    </row>
    <row r="2867" spans="4:4">
      <c r="D2867" s="144"/>
    </row>
    <row r="2868" spans="4:4">
      <c r="D2868" s="144"/>
    </row>
    <row r="2869" spans="4:4">
      <c r="D2869" s="144"/>
    </row>
    <row r="2870" spans="4:4">
      <c r="D2870" s="144"/>
    </row>
    <row r="2871" spans="4:4">
      <c r="D2871" s="144"/>
    </row>
    <row r="2872" spans="4:4">
      <c r="D2872" s="144"/>
    </row>
    <row r="2873" spans="4:4">
      <c r="D2873" s="144"/>
    </row>
    <row r="2874" spans="4:4">
      <c r="D2874" s="144"/>
    </row>
    <row r="2875" spans="4:4">
      <c r="D2875" s="144"/>
    </row>
    <row r="2876" spans="4:4">
      <c r="D2876" s="144"/>
    </row>
    <row r="2877" spans="4:4">
      <c r="D2877" s="144"/>
    </row>
    <row r="2878" spans="4:4">
      <c r="D2878" s="144"/>
    </row>
    <row r="2879" spans="4:4">
      <c r="D2879" s="144"/>
    </row>
    <row r="2880" spans="4:4">
      <c r="D2880" s="144"/>
    </row>
    <row r="2881" spans="4:4">
      <c r="D2881" s="144"/>
    </row>
    <row r="2882" spans="4:4">
      <c r="D2882" s="144"/>
    </row>
    <row r="2883" spans="4:4">
      <c r="D2883" s="144"/>
    </row>
    <row r="2884" spans="4:4">
      <c r="D2884" s="144"/>
    </row>
    <row r="2885" spans="4:4">
      <c r="D2885" s="144"/>
    </row>
    <row r="2886" spans="4:4">
      <c r="D2886" s="144"/>
    </row>
    <row r="2887" spans="4:4">
      <c r="D2887" s="144"/>
    </row>
    <row r="2888" spans="4:4">
      <c r="D2888" s="144"/>
    </row>
    <row r="2889" spans="4:4">
      <c r="D2889" s="144"/>
    </row>
    <row r="2890" spans="4:4">
      <c r="D2890" s="144"/>
    </row>
    <row r="2891" spans="4:4">
      <c r="D2891" s="144"/>
    </row>
    <row r="2892" spans="4:4">
      <c r="D2892" s="144"/>
    </row>
    <row r="2893" spans="4:4">
      <c r="D2893" s="144"/>
    </row>
    <row r="2894" spans="4:4">
      <c r="D2894" s="144"/>
    </row>
    <row r="2895" spans="4:4">
      <c r="D2895" s="144"/>
    </row>
    <row r="2896" spans="4:4">
      <c r="D2896" s="144"/>
    </row>
    <row r="2897" spans="4:4">
      <c r="D2897" s="144"/>
    </row>
    <row r="2898" spans="4:4">
      <c r="D2898" s="144"/>
    </row>
    <row r="2899" spans="4:4">
      <c r="D2899" s="144"/>
    </row>
    <row r="2900" spans="4:4">
      <c r="D2900" s="144"/>
    </row>
    <row r="2901" spans="4:4">
      <c r="D2901" s="144"/>
    </row>
    <row r="2902" spans="4:4">
      <c r="D2902" s="144"/>
    </row>
    <row r="2903" spans="4:4">
      <c r="D2903" s="144"/>
    </row>
    <row r="2904" spans="4:4">
      <c r="D2904" s="144"/>
    </row>
    <row r="2905" spans="4:4">
      <c r="D2905" s="144"/>
    </row>
    <row r="2906" spans="4:4">
      <c r="D2906" s="144"/>
    </row>
    <row r="2907" spans="4:4">
      <c r="D2907" s="144"/>
    </row>
    <row r="2908" spans="4:4">
      <c r="D2908" s="144"/>
    </row>
    <row r="2909" spans="4:4">
      <c r="D2909" s="144"/>
    </row>
    <row r="2910" spans="4:4">
      <c r="D2910" s="144"/>
    </row>
    <row r="2911" spans="4:4">
      <c r="D2911" s="144"/>
    </row>
    <row r="2912" spans="4:4">
      <c r="D2912" s="144"/>
    </row>
    <row r="2913" spans="4:4">
      <c r="D2913" s="144"/>
    </row>
    <row r="2914" spans="4:4">
      <c r="D2914" s="144"/>
    </row>
    <row r="2915" spans="4:4">
      <c r="D2915" s="144"/>
    </row>
    <row r="2916" spans="4:4">
      <c r="D2916" s="144"/>
    </row>
    <row r="2917" spans="4:4">
      <c r="D2917" s="144"/>
    </row>
    <row r="2918" spans="4:4">
      <c r="D2918" s="144"/>
    </row>
    <row r="2919" spans="4:4">
      <c r="D2919" s="144"/>
    </row>
    <row r="2920" spans="4:4">
      <c r="D2920" s="144"/>
    </row>
    <row r="2921" spans="4:4">
      <c r="D2921" s="144"/>
    </row>
    <row r="2922" spans="4:4">
      <c r="D2922" s="144"/>
    </row>
    <row r="2923" spans="4:4">
      <c r="D2923" s="144"/>
    </row>
    <row r="2924" spans="4:4">
      <c r="D2924" s="144"/>
    </row>
    <row r="2925" spans="4:4">
      <c r="D2925" s="144"/>
    </row>
    <row r="2926" spans="4:4">
      <c r="D2926" s="144"/>
    </row>
    <row r="2927" spans="4:4">
      <c r="D2927" s="144"/>
    </row>
    <row r="2928" spans="4:4">
      <c r="D2928" s="144"/>
    </row>
    <row r="2929" spans="4:4">
      <c r="D2929" s="144"/>
    </row>
    <row r="2930" spans="4:4">
      <c r="D2930" s="144"/>
    </row>
    <row r="2931" spans="4:4">
      <c r="D2931" s="144"/>
    </row>
    <row r="2932" spans="4:4">
      <c r="D2932" s="144"/>
    </row>
    <row r="2933" spans="4:4">
      <c r="D2933" s="144"/>
    </row>
    <row r="2934" spans="4:4">
      <c r="D2934" s="144"/>
    </row>
    <row r="2935" spans="4:4">
      <c r="D2935" s="144"/>
    </row>
    <row r="2936" spans="4:4">
      <c r="D2936" s="144"/>
    </row>
    <row r="2937" spans="4:4">
      <c r="D2937" s="144"/>
    </row>
    <row r="2938" spans="4:4">
      <c r="D2938" s="144"/>
    </row>
    <row r="2939" spans="4:4">
      <c r="D2939" s="144"/>
    </row>
    <row r="2940" spans="4:4">
      <c r="D2940" s="144"/>
    </row>
    <row r="2941" spans="4:4">
      <c r="D2941" s="144"/>
    </row>
    <row r="2942" spans="4:4">
      <c r="D2942" s="144"/>
    </row>
    <row r="2943" spans="4:4">
      <c r="D2943" s="144"/>
    </row>
    <row r="2944" spans="4:4">
      <c r="D2944" s="144"/>
    </row>
    <row r="2945" spans="4:4">
      <c r="D2945" s="144"/>
    </row>
    <row r="2946" spans="4:4">
      <c r="D2946" s="144"/>
    </row>
    <row r="2947" spans="4:4">
      <c r="D2947" s="144"/>
    </row>
    <row r="2948" spans="4:4">
      <c r="D2948" s="144"/>
    </row>
    <row r="2949" spans="4:4">
      <c r="D2949" s="144"/>
    </row>
    <row r="2950" spans="4:4">
      <c r="D2950" s="144"/>
    </row>
    <row r="2951" spans="4:4">
      <c r="D2951" s="144"/>
    </row>
    <row r="2952" spans="4:4">
      <c r="D2952" s="144"/>
    </row>
    <row r="2953" spans="4:4">
      <c r="D2953" s="144"/>
    </row>
    <row r="2954" spans="4:4">
      <c r="D2954" s="144"/>
    </row>
    <row r="2955" spans="4:4">
      <c r="D2955" s="144"/>
    </row>
    <row r="2956" spans="4:4">
      <c r="D2956" s="144"/>
    </row>
    <row r="2957" spans="4:4">
      <c r="D2957" s="144"/>
    </row>
    <row r="2958" spans="4:4">
      <c r="D2958" s="144"/>
    </row>
    <row r="2959" spans="4:4">
      <c r="D2959" s="144"/>
    </row>
    <row r="2960" spans="4:4">
      <c r="D2960" s="144"/>
    </row>
    <row r="2961" spans="4:4">
      <c r="D2961" s="144"/>
    </row>
    <row r="2962" spans="4:4">
      <c r="D2962" s="144"/>
    </row>
    <row r="2963" spans="4:4">
      <c r="D2963" s="144"/>
    </row>
    <row r="2964" spans="4:4">
      <c r="D2964" s="144"/>
    </row>
    <row r="2965" spans="4:4">
      <c r="D2965" s="144"/>
    </row>
    <row r="2966" spans="4:4">
      <c r="D2966" s="144"/>
    </row>
    <row r="2967" spans="4:4">
      <c r="D2967" s="144"/>
    </row>
    <row r="2968" spans="4:4">
      <c r="D2968" s="144"/>
    </row>
    <row r="2969" spans="4:4">
      <c r="D2969" s="144"/>
    </row>
    <row r="2970" spans="4:4">
      <c r="D2970" s="144"/>
    </row>
    <row r="2971" spans="4:4">
      <c r="D2971" s="144"/>
    </row>
    <row r="2972" spans="4:4">
      <c r="D2972" s="144"/>
    </row>
    <row r="2973" spans="4:4">
      <c r="D2973" s="144"/>
    </row>
    <row r="2974" spans="4:4">
      <c r="D2974" s="144"/>
    </row>
    <row r="2975" spans="4:4">
      <c r="D2975" s="144"/>
    </row>
    <row r="2976" spans="4:4">
      <c r="D2976" s="144"/>
    </row>
    <row r="2977" spans="4:4">
      <c r="D2977" s="144"/>
    </row>
    <row r="2978" spans="4:4">
      <c r="D2978" s="144"/>
    </row>
    <row r="2979" spans="4:4">
      <c r="D2979" s="144"/>
    </row>
    <row r="2980" spans="4:4">
      <c r="D2980" s="144"/>
    </row>
    <row r="2981" spans="4:4">
      <c r="D2981" s="144"/>
    </row>
    <row r="2982" spans="4:4">
      <c r="D2982" s="144"/>
    </row>
    <row r="2983" spans="4:4">
      <c r="D2983" s="144"/>
    </row>
    <row r="2984" spans="4:4">
      <c r="D2984" s="144"/>
    </row>
    <row r="2985" spans="4:4">
      <c r="D2985" s="144"/>
    </row>
    <row r="2986" spans="4:4">
      <c r="D2986" s="144"/>
    </row>
    <row r="2987" spans="4:4">
      <c r="D2987" s="144"/>
    </row>
    <row r="2988" spans="4:4">
      <c r="D2988" s="144"/>
    </row>
    <row r="2989" spans="4:4">
      <c r="D2989" s="144"/>
    </row>
    <row r="2990" spans="4:4">
      <c r="D2990" s="144"/>
    </row>
    <row r="2991" spans="4:4">
      <c r="D2991" s="144"/>
    </row>
    <row r="2992" spans="4:4">
      <c r="D2992" s="144"/>
    </row>
    <row r="2993" spans="4:4">
      <c r="D2993" s="144"/>
    </row>
    <row r="2994" spans="4:4">
      <c r="D2994" s="144"/>
    </row>
    <row r="2995" spans="4:4">
      <c r="D2995" s="144"/>
    </row>
    <row r="2996" spans="4:4">
      <c r="D2996" s="144"/>
    </row>
    <row r="2997" spans="4:4">
      <c r="D2997" s="144"/>
    </row>
    <row r="2998" spans="4:4">
      <c r="D2998" s="144"/>
    </row>
    <row r="2999" spans="4:4">
      <c r="D2999" s="144"/>
    </row>
    <row r="3000" spans="4:4">
      <c r="D3000" s="144"/>
    </row>
    <row r="3001" spans="4:4">
      <c r="D3001" s="144"/>
    </row>
    <row r="3002" spans="4:4">
      <c r="D3002" s="144"/>
    </row>
    <row r="3003" spans="4:4">
      <c r="D3003" s="144"/>
    </row>
    <row r="3004" spans="4:4">
      <c r="D3004" s="144"/>
    </row>
    <row r="3005" spans="4:4">
      <c r="D3005" s="144"/>
    </row>
    <row r="3006" spans="4:4">
      <c r="D3006" s="144"/>
    </row>
    <row r="3007" spans="4:4">
      <c r="D3007" s="144"/>
    </row>
    <row r="3008" spans="4:4">
      <c r="D3008" s="144"/>
    </row>
    <row r="3009" spans="4:4">
      <c r="D3009" s="144"/>
    </row>
    <row r="3010" spans="4:4">
      <c r="D3010" s="144"/>
    </row>
    <row r="3011" spans="4:4">
      <c r="D3011" s="144"/>
    </row>
    <row r="3012" spans="4:4">
      <c r="D3012" s="144"/>
    </row>
    <row r="3013" spans="4:4">
      <c r="D3013" s="144"/>
    </row>
    <row r="3014" spans="4:4">
      <c r="D3014" s="144"/>
    </row>
    <row r="3015" spans="4:4">
      <c r="D3015" s="144"/>
    </row>
    <row r="3016" spans="4:4">
      <c r="D3016" s="144"/>
    </row>
    <row r="3017" spans="4:4">
      <c r="D3017" s="144"/>
    </row>
    <row r="3018" spans="4:4">
      <c r="D3018" s="144"/>
    </row>
    <row r="3019" spans="4:4">
      <c r="D3019" s="144"/>
    </row>
    <row r="3020" spans="4:4">
      <c r="D3020" s="144"/>
    </row>
    <row r="3021" spans="4:4">
      <c r="D3021" s="144"/>
    </row>
    <row r="3022" spans="4:4">
      <c r="D3022" s="144"/>
    </row>
    <row r="3023" spans="4:4">
      <c r="D3023" s="144"/>
    </row>
    <row r="3024" spans="4:4">
      <c r="D3024" s="144"/>
    </row>
    <row r="3025" spans="4:4">
      <c r="D3025" s="144"/>
    </row>
    <row r="3026" spans="4:4">
      <c r="D3026" s="144"/>
    </row>
    <row r="3027" spans="4:4">
      <c r="D3027" s="144"/>
    </row>
    <row r="3028" spans="4:4">
      <c r="D3028" s="144"/>
    </row>
    <row r="3029" spans="4:4">
      <c r="D3029" s="144"/>
    </row>
    <row r="3030" spans="4:4">
      <c r="D3030" s="144"/>
    </row>
    <row r="3031" spans="4:4">
      <c r="D3031" s="144"/>
    </row>
    <row r="3032" spans="4:4">
      <c r="D3032" s="144"/>
    </row>
    <row r="3033" spans="4:4">
      <c r="D3033" s="144"/>
    </row>
    <row r="3034" spans="4:4">
      <c r="D3034" s="144"/>
    </row>
    <row r="3035" spans="4:4">
      <c r="D3035" s="144"/>
    </row>
    <row r="3036" spans="4:4">
      <c r="D3036" s="144"/>
    </row>
    <row r="3037" spans="4:4">
      <c r="D3037" s="144"/>
    </row>
    <row r="3038" spans="4:4">
      <c r="D3038" s="144"/>
    </row>
    <row r="3039" spans="4:4">
      <c r="D3039" s="144"/>
    </row>
    <row r="3040" spans="4:4">
      <c r="D3040" s="144"/>
    </row>
    <row r="3041" spans="4:4">
      <c r="D3041" s="144"/>
    </row>
    <row r="3042" spans="4:4">
      <c r="D3042" s="144"/>
    </row>
    <row r="3043" spans="4:4">
      <c r="D3043" s="144"/>
    </row>
    <row r="3044" spans="4:4">
      <c r="D3044" s="144"/>
    </row>
    <row r="3045" spans="4:4">
      <c r="D3045" s="144"/>
    </row>
    <row r="3046" spans="4:4">
      <c r="D3046" s="144"/>
    </row>
    <row r="3047" spans="4:4">
      <c r="D3047" s="144"/>
    </row>
    <row r="3048" spans="4:4">
      <c r="D3048" s="144"/>
    </row>
    <row r="3049" spans="4:4">
      <c r="D3049" s="144"/>
    </row>
    <row r="3050" spans="4:4">
      <c r="D3050" s="144"/>
    </row>
    <row r="3051" spans="4:4">
      <c r="D3051" s="144"/>
    </row>
    <row r="3052" spans="4:4">
      <c r="D3052" s="144"/>
    </row>
    <row r="3053" spans="4:4">
      <c r="D3053" s="144"/>
    </row>
    <row r="3054" spans="4:4">
      <c r="D3054" s="144"/>
    </row>
    <row r="3055" spans="4:4">
      <c r="D3055" s="144"/>
    </row>
    <row r="3056" spans="4:4">
      <c r="D3056" s="144"/>
    </row>
    <row r="3057" spans="4:4">
      <c r="D3057" s="144"/>
    </row>
    <row r="3058" spans="4:4">
      <c r="D3058" s="144"/>
    </row>
    <row r="3059" spans="4:4">
      <c r="D3059" s="144"/>
    </row>
    <row r="3060" spans="4:4">
      <c r="D3060" s="144"/>
    </row>
    <row r="3061" spans="4:4">
      <c r="D3061" s="144"/>
    </row>
    <row r="3062" spans="4:4">
      <c r="D3062" s="144"/>
    </row>
    <row r="3063" spans="4:4">
      <c r="D3063" s="144"/>
    </row>
    <row r="3064" spans="4:4">
      <c r="D3064" s="144"/>
    </row>
    <row r="3065" spans="4:4">
      <c r="D3065" s="144"/>
    </row>
    <row r="3066" spans="4:4">
      <c r="D3066" s="144"/>
    </row>
    <row r="3067" spans="4:4">
      <c r="D3067" s="144"/>
    </row>
    <row r="3068" spans="4:4">
      <c r="D3068" s="144"/>
    </row>
    <row r="3069" spans="4:4">
      <c r="D3069" s="144"/>
    </row>
    <row r="3070" spans="4:4">
      <c r="D3070" s="144"/>
    </row>
    <row r="3071" spans="4:4">
      <c r="D3071" s="144"/>
    </row>
    <row r="3072" spans="4:4">
      <c r="D3072" s="144"/>
    </row>
    <row r="3073" spans="4:4">
      <c r="D3073" s="144"/>
    </row>
    <row r="3074" spans="4:4">
      <c r="D3074" s="144"/>
    </row>
    <row r="3075" spans="4:4">
      <c r="D3075" s="144"/>
    </row>
    <row r="3076" spans="4:4">
      <c r="D3076" s="144"/>
    </row>
    <row r="3077" spans="4:4">
      <c r="D3077" s="144"/>
    </row>
    <row r="3078" spans="4:4">
      <c r="D3078" s="144"/>
    </row>
    <row r="3079" spans="4:4">
      <c r="D3079" s="144"/>
    </row>
    <row r="3080" spans="4:4">
      <c r="D3080" s="144"/>
    </row>
    <row r="3081" spans="4:4">
      <c r="D3081" s="144"/>
    </row>
    <row r="3082" spans="4:4">
      <c r="D3082" s="144"/>
    </row>
    <row r="3083" spans="4:4">
      <c r="D3083" s="144"/>
    </row>
    <row r="3084" spans="4:4">
      <c r="D3084" s="144"/>
    </row>
    <row r="3085" spans="4:4">
      <c r="D3085" s="144"/>
    </row>
    <row r="3086" spans="4:4">
      <c r="D3086" s="144"/>
    </row>
    <row r="3087" spans="4:4">
      <c r="D3087" s="144"/>
    </row>
    <row r="3088" spans="4:4">
      <c r="D3088" s="144"/>
    </row>
    <row r="3089" spans="4:4">
      <c r="D3089" s="144"/>
    </row>
    <row r="3090" spans="4:4">
      <c r="D3090" s="144"/>
    </row>
    <row r="3091" spans="4:4">
      <c r="D3091" s="144"/>
    </row>
    <row r="3092" spans="4:4">
      <c r="D3092" s="144"/>
    </row>
    <row r="3093" spans="4:4">
      <c r="D3093" s="144"/>
    </row>
    <row r="3094" spans="4:4">
      <c r="D3094" s="144"/>
    </row>
    <row r="3095" spans="4:4">
      <c r="D3095" s="144"/>
    </row>
    <row r="3096" spans="4:4">
      <c r="D3096" s="144"/>
    </row>
    <row r="3097" spans="4:4">
      <c r="D3097" s="144"/>
    </row>
    <row r="3098" spans="4:4">
      <c r="D3098" s="144"/>
    </row>
    <row r="3099" spans="4:4">
      <c r="D3099" s="144"/>
    </row>
    <row r="3100" spans="4:4">
      <c r="D3100" s="144"/>
    </row>
    <row r="3101" spans="4:4">
      <c r="D3101" s="144"/>
    </row>
    <row r="3102" spans="4:4">
      <c r="D3102" s="144"/>
    </row>
    <row r="3103" spans="4:4">
      <c r="D3103" s="144"/>
    </row>
    <row r="3104" spans="4:4">
      <c r="D3104" s="144"/>
    </row>
    <row r="3105" spans="4:4">
      <c r="D3105" s="144"/>
    </row>
    <row r="3106" spans="4:4">
      <c r="D3106" s="144"/>
    </row>
    <row r="3107" spans="4:4">
      <c r="D3107" s="144"/>
    </row>
    <row r="3108" spans="4:4">
      <c r="D3108" s="144"/>
    </row>
    <row r="3109" spans="4:4">
      <c r="D3109" s="144"/>
    </row>
    <row r="3110" spans="4:4">
      <c r="D3110" s="144"/>
    </row>
    <row r="3111" spans="4:4">
      <c r="D3111" s="144"/>
    </row>
    <row r="3112" spans="4:4">
      <c r="D3112" s="144"/>
    </row>
    <row r="3113" spans="4:4">
      <c r="D3113" s="144"/>
    </row>
    <row r="3114" spans="4:4">
      <c r="D3114" s="144"/>
    </row>
    <row r="3115" spans="4:4">
      <c r="D3115" s="144"/>
    </row>
    <row r="3116" spans="4:4">
      <c r="D3116" s="144"/>
    </row>
    <row r="3117" spans="4:4">
      <c r="D3117" s="144"/>
    </row>
    <row r="3118" spans="4:4">
      <c r="D3118" s="144"/>
    </row>
    <row r="3119" spans="4:4">
      <c r="D3119" s="144"/>
    </row>
    <row r="3120" spans="4:4">
      <c r="D3120" s="144"/>
    </row>
    <row r="3121" spans="4:4">
      <c r="D3121" s="144"/>
    </row>
    <row r="3122" spans="4:4">
      <c r="D3122" s="144"/>
    </row>
    <row r="3123" spans="4:4">
      <c r="D3123" s="144"/>
    </row>
    <row r="3124" spans="4:4">
      <c r="D3124" s="144"/>
    </row>
    <row r="3125" spans="4:4">
      <c r="D3125" s="144"/>
    </row>
    <row r="3126" spans="4:4">
      <c r="D3126" s="144"/>
    </row>
    <row r="3127" spans="4:4">
      <c r="D3127" s="144"/>
    </row>
    <row r="3128" spans="4:4">
      <c r="D3128" s="144"/>
    </row>
    <row r="3129" spans="4:4">
      <c r="D3129" s="144"/>
    </row>
    <row r="3130" spans="4:4">
      <c r="D3130" s="144"/>
    </row>
    <row r="3131" spans="4:4">
      <c r="D3131" s="144"/>
    </row>
    <row r="3132" spans="4:4">
      <c r="D3132" s="144"/>
    </row>
    <row r="3133" spans="4:4">
      <c r="D3133" s="144"/>
    </row>
    <row r="3134" spans="4:4">
      <c r="D3134" s="144"/>
    </row>
    <row r="3135" spans="4:4">
      <c r="D3135" s="144"/>
    </row>
    <row r="3136" spans="4:4">
      <c r="D3136" s="144"/>
    </row>
    <row r="3137" spans="4:4">
      <c r="D3137" s="144"/>
    </row>
    <row r="3138" spans="4:4">
      <c r="D3138" s="144"/>
    </row>
    <row r="3139" spans="4:4">
      <c r="D3139" s="144"/>
    </row>
    <row r="3140" spans="4:4">
      <c r="D3140" s="144"/>
    </row>
    <row r="3141" spans="4:4">
      <c r="D3141" s="144"/>
    </row>
    <row r="3142" spans="4:4">
      <c r="D3142" s="144"/>
    </row>
    <row r="3143" spans="4:4">
      <c r="D3143" s="144"/>
    </row>
    <row r="3144" spans="4:4">
      <c r="D3144" s="144"/>
    </row>
    <row r="3145" spans="4:4">
      <c r="D3145" s="144"/>
    </row>
    <row r="3146" spans="4:4">
      <c r="D3146" s="144"/>
    </row>
    <row r="3147" spans="4:4">
      <c r="D3147" s="144"/>
    </row>
    <row r="3148" spans="4:4">
      <c r="D3148" s="144"/>
    </row>
    <row r="3149" spans="4:4">
      <c r="D3149" s="144"/>
    </row>
    <row r="3150" spans="4:4">
      <c r="D3150" s="144"/>
    </row>
    <row r="3151" spans="4:4">
      <c r="D3151" s="144"/>
    </row>
    <row r="3152" spans="4:4">
      <c r="D3152" s="144"/>
    </row>
    <row r="3153" spans="4:4">
      <c r="D3153" s="144"/>
    </row>
    <row r="3154" spans="4:4">
      <c r="D3154" s="144"/>
    </row>
    <row r="3155" spans="4:4">
      <c r="D3155" s="144"/>
    </row>
    <row r="3156" spans="4:4">
      <c r="D3156" s="144"/>
    </row>
    <row r="3157" spans="4:4">
      <c r="D3157" s="144"/>
    </row>
    <row r="3158" spans="4:4">
      <c r="D3158" s="144"/>
    </row>
    <row r="3159" spans="4:4">
      <c r="D3159" s="144"/>
    </row>
    <row r="3160" spans="4:4">
      <c r="D3160" s="144"/>
    </row>
    <row r="3161" spans="4:4">
      <c r="D3161" s="144"/>
    </row>
    <row r="3162" spans="4:4">
      <c r="D3162" s="144"/>
    </row>
    <row r="3163" spans="4:4">
      <c r="D3163" s="144"/>
    </row>
    <row r="3164" spans="4:4">
      <c r="D3164" s="144"/>
    </row>
    <row r="3165" spans="4:4">
      <c r="D3165" s="144"/>
    </row>
    <row r="3166" spans="4:4">
      <c r="D3166" s="144"/>
    </row>
    <row r="3167" spans="4:4">
      <c r="D3167" s="144"/>
    </row>
    <row r="3168" spans="4:4">
      <c r="D3168" s="144"/>
    </row>
    <row r="3169" spans="4:4">
      <c r="D3169" s="144"/>
    </row>
    <row r="3170" spans="4:4">
      <c r="D3170" s="144"/>
    </row>
    <row r="3171" spans="4:4">
      <c r="D3171" s="144"/>
    </row>
    <row r="3172" spans="4:4">
      <c r="D3172" s="144"/>
    </row>
    <row r="3173" spans="4:4">
      <c r="D3173" s="144"/>
    </row>
    <row r="3174" spans="4:4">
      <c r="D3174" s="144"/>
    </row>
    <row r="3175" spans="4:4">
      <c r="D3175" s="144"/>
    </row>
    <row r="3176" spans="4:4">
      <c r="D3176" s="144"/>
    </row>
    <row r="3177" spans="4:4">
      <c r="D3177" s="144"/>
    </row>
    <row r="3178" spans="4:4">
      <c r="D3178" s="144"/>
    </row>
    <row r="3179" spans="4:4">
      <c r="D3179" s="144"/>
    </row>
    <row r="3180" spans="4:4">
      <c r="D3180" s="144"/>
    </row>
    <row r="3181" spans="4:4">
      <c r="D3181" s="144"/>
    </row>
    <row r="3182" spans="4:4">
      <c r="D3182" s="144"/>
    </row>
    <row r="3183" spans="4:4">
      <c r="D3183" s="144"/>
    </row>
    <row r="3184" spans="4:4">
      <c r="D3184" s="144"/>
    </row>
    <row r="3185" spans="4:4">
      <c r="D3185" s="144"/>
    </row>
    <row r="3186" spans="4:4">
      <c r="D3186" s="144"/>
    </row>
    <row r="3187" spans="4:4">
      <c r="D3187" s="144"/>
    </row>
    <row r="3188" spans="4:4">
      <c r="D3188" s="144"/>
    </row>
    <row r="3189" spans="4:4">
      <c r="D3189" s="144"/>
    </row>
    <row r="3190" spans="4:4">
      <c r="D3190" s="144"/>
    </row>
    <row r="3191" spans="4:4">
      <c r="D3191" s="144"/>
    </row>
    <row r="3192" spans="4:4">
      <c r="D3192" s="144"/>
    </row>
    <row r="3193" spans="4:4">
      <c r="D3193" s="144"/>
    </row>
    <row r="3194" spans="4:4">
      <c r="D3194" s="144"/>
    </row>
    <row r="3195" spans="4:4">
      <c r="D3195" s="144"/>
    </row>
    <row r="3196" spans="4:4">
      <c r="D3196" s="144"/>
    </row>
    <row r="3197" spans="4:4">
      <c r="D3197" s="144"/>
    </row>
    <row r="3198" spans="4:4">
      <c r="D3198" s="144"/>
    </row>
    <row r="3199" spans="4:4">
      <c r="D3199" s="144"/>
    </row>
    <row r="3200" spans="4:4">
      <c r="D3200" s="144"/>
    </row>
    <row r="3201" spans="4:4">
      <c r="D3201" s="144"/>
    </row>
    <row r="3202" spans="4:4">
      <c r="D3202" s="144"/>
    </row>
    <row r="3203" spans="4:4">
      <c r="D3203" s="144"/>
    </row>
    <row r="3204" spans="4:4">
      <c r="D3204" s="144"/>
    </row>
    <row r="3205" spans="4:4">
      <c r="D3205" s="144"/>
    </row>
    <row r="3206" spans="4:4">
      <c r="D3206" s="144"/>
    </row>
    <row r="3207" spans="4:4">
      <c r="D3207" s="144"/>
    </row>
    <row r="3208" spans="4:4">
      <c r="D3208" s="144"/>
    </row>
    <row r="3209" spans="4:4">
      <c r="D3209" s="144"/>
    </row>
    <row r="3210" spans="4:4">
      <c r="D3210" s="144"/>
    </row>
    <row r="3211" spans="4:4">
      <c r="D3211" s="144"/>
    </row>
    <row r="3212" spans="4:4">
      <c r="D3212" s="144"/>
    </row>
    <row r="3213" spans="4:4">
      <c r="D3213" s="144"/>
    </row>
    <row r="3214" spans="4:4">
      <c r="D3214" s="144"/>
    </row>
    <row r="3215" spans="4:4">
      <c r="D3215" s="144"/>
    </row>
    <row r="3216" spans="4:4">
      <c r="D3216" s="144"/>
    </row>
    <row r="3217" spans="4:4">
      <c r="D3217" s="144"/>
    </row>
    <row r="3218" spans="4:4">
      <c r="D3218" s="144"/>
    </row>
    <row r="3219" spans="4:4">
      <c r="D3219" s="144"/>
    </row>
    <row r="3220" spans="4:4">
      <c r="D3220" s="144"/>
    </row>
    <row r="3221" spans="4:4">
      <c r="D3221" s="144"/>
    </row>
    <row r="3222" spans="4:4">
      <c r="D3222" s="144"/>
    </row>
    <row r="3223" spans="4:4">
      <c r="D3223" s="144"/>
    </row>
    <row r="3224" spans="4:4">
      <c r="D3224" s="144"/>
    </row>
    <row r="3225" spans="4:4">
      <c r="D3225" s="144"/>
    </row>
    <row r="3226" spans="4:4">
      <c r="D3226" s="144"/>
    </row>
    <row r="3227" spans="4:4">
      <c r="D3227" s="144"/>
    </row>
    <row r="3228" spans="4:4">
      <c r="D3228" s="144"/>
    </row>
    <row r="3229" spans="4:4">
      <c r="D3229" s="144"/>
    </row>
    <row r="3230" spans="4:4">
      <c r="D3230" s="144"/>
    </row>
    <row r="3231" spans="4:4">
      <c r="D3231" s="144"/>
    </row>
    <row r="3232" spans="4:4">
      <c r="D3232" s="144"/>
    </row>
    <row r="3233" spans="4:4">
      <c r="D3233" s="144"/>
    </row>
    <row r="3234" spans="4:4">
      <c r="D3234" s="144"/>
    </row>
    <row r="3235" spans="4:4">
      <c r="D3235" s="144"/>
    </row>
    <row r="3236" spans="4:4">
      <c r="D3236" s="144"/>
    </row>
    <row r="3237" spans="4:4">
      <c r="D3237" s="144"/>
    </row>
    <row r="3238" spans="4:4">
      <c r="D3238" s="144"/>
    </row>
    <row r="3239" spans="4:4">
      <c r="D3239" s="144"/>
    </row>
    <row r="3240" spans="4:4">
      <c r="D3240" s="144"/>
    </row>
    <row r="3241" spans="4:4">
      <c r="D3241" s="144"/>
    </row>
    <row r="3242" spans="4:4">
      <c r="D3242" s="144"/>
    </row>
    <row r="3243" spans="4:4">
      <c r="D3243" s="144"/>
    </row>
    <row r="3244" spans="4:4">
      <c r="D3244" s="144"/>
    </row>
    <row r="3245" spans="4:4">
      <c r="D3245" s="144"/>
    </row>
    <row r="3246" spans="4:4">
      <c r="D3246" s="144"/>
    </row>
    <row r="3247" spans="4:4">
      <c r="D3247" s="144"/>
    </row>
    <row r="3248" spans="4:4">
      <c r="D3248" s="144"/>
    </row>
    <row r="3249" spans="4:4">
      <c r="D3249" s="144"/>
    </row>
    <row r="3250" spans="4:4">
      <c r="D3250" s="144"/>
    </row>
    <row r="3251" spans="4:4">
      <c r="D3251" s="144"/>
    </row>
    <row r="3252" spans="4:4">
      <c r="D3252" s="144"/>
    </row>
    <row r="3253" spans="4:4">
      <c r="D3253" s="144"/>
    </row>
    <row r="3254" spans="4:4">
      <c r="D3254" s="144"/>
    </row>
    <row r="3255" spans="4:4">
      <c r="D3255" s="144"/>
    </row>
    <row r="3256" spans="4:4">
      <c r="D3256" s="144"/>
    </row>
    <row r="3257" spans="4:4">
      <c r="D3257" s="144"/>
    </row>
    <row r="3258" spans="4:4">
      <c r="D3258" s="144"/>
    </row>
    <row r="3259" spans="4:4">
      <c r="D3259" s="144"/>
    </row>
    <row r="3260" spans="4:4">
      <c r="D3260" s="144"/>
    </row>
    <row r="3261" spans="4:4">
      <c r="D3261" s="144"/>
    </row>
    <row r="3262" spans="4:4">
      <c r="D3262" s="144"/>
    </row>
    <row r="3263" spans="4:4">
      <c r="D3263" s="144"/>
    </row>
    <row r="3264" spans="4:4">
      <c r="D3264" s="144"/>
    </row>
    <row r="3265" spans="4:4">
      <c r="D3265" s="144"/>
    </row>
    <row r="3266" spans="4:4">
      <c r="D3266" s="144"/>
    </row>
    <row r="3267" spans="4:4">
      <c r="D3267" s="144"/>
    </row>
    <row r="3268" spans="4:4">
      <c r="D3268" s="144"/>
    </row>
    <row r="3269" spans="4:4">
      <c r="D3269" s="144"/>
    </row>
    <row r="3270" spans="4:4">
      <c r="D3270" s="144"/>
    </row>
    <row r="3271" spans="4:4">
      <c r="D3271" s="144"/>
    </row>
    <row r="3272" spans="4:4">
      <c r="D3272" s="144"/>
    </row>
    <row r="3273" spans="4:4">
      <c r="D3273" s="144"/>
    </row>
    <row r="3274" spans="4:4">
      <c r="D3274" s="144"/>
    </row>
    <row r="3275" spans="4:4">
      <c r="D3275" s="144"/>
    </row>
    <row r="3276" spans="4:4">
      <c r="D3276" s="144"/>
    </row>
    <row r="3277" spans="4:4">
      <c r="D3277" s="144"/>
    </row>
    <row r="3278" spans="4:4">
      <c r="D3278" s="144"/>
    </row>
    <row r="3279" spans="4:4">
      <c r="D3279" s="144"/>
    </row>
    <row r="3280" spans="4:4">
      <c r="D3280" s="144"/>
    </row>
    <row r="3281" spans="4:4">
      <c r="D3281" s="144"/>
    </row>
    <row r="3282" spans="4:4">
      <c r="D3282" s="144"/>
    </row>
    <row r="3283" spans="4:4">
      <c r="D3283" s="144"/>
    </row>
    <row r="3284" spans="4:4">
      <c r="D3284" s="144"/>
    </row>
    <row r="3285" spans="4:4">
      <c r="D3285" s="144"/>
    </row>
    <row r="3286" spans="4:4">
      <c r="D3286" s="144"/>
    </row>
    <row r="3287" spans="4:4">
      <c r="D3287" s="144"/>
    </row>
    <row r="3288" spans="4:4">
      <c r="D3288" s="144"/>
    </row>
    <row r="3289" spans="4:4">
      <c r="D3289" s="144"/>
    </row>
    <row r="3290" spans="4:4">
      <c r="D3290" s="144"/>
    </row>
    <row r="3291" spans="4:4">
      <c r="D3291" s="144"/>
    </row>
    <row r="3292" spans="4:4">
      <c r="D3292" s="144"/>
    </row>
    <row r="3293" spans="4:4">
      <c r="D3293" s="144"/>
    </row>
    <row r="3294" spans="4:4">
      <c r="D3294" s="144"/>
    </row>
    <row r="3295" spans="4:4">
      <c r="D3295" s="144"/>
    </row>
    <row r="3296" spans="4:4">
      <c r="D3296" s="144"/>
    </row>
    <row r="3297" spans="4:4">
      <c r="D3297" s="144"/>
    </row>
    <row r="3298" spans="4:4">
      <c r="D3298" s="144"/>
    </row>
    <row r="3299" spans="4:4">
      <c r="D3299" s="144"/>
    </row>
    <row r="3300" spans="4:4">
      <c r="D3300" s="144"/>
    </row>
    <row r="3301" spans="4:4">
      <c r="D3301" s="144"/>
    </row>
    <row r="3302" spans="4:4">
      <c r="D3302" s="144"/>
    </row>
    <row r="3303" spans="4:4">
      <c r="D3303" s="144"/>
    </row>
    <row r="3304" spans="4:4">
      <c r="D3304" s="144"/>
    </row>
    <row r="3305" spans="4:4">
      <c r="D3305" s="144"/>
    </row>
    <row r="3306" spans="4:4">
      <c r="D3306" s="144"/>
    </row>
    <row r="3307" spans="4:4">
      <c r="D3307" s="144"/>
    </row>
    <row r="3308" spans="4:4">
      <c r="D3308" s="144"/>
    </row>
    <row r="3309" spans="4:4">
      <c r="D3309" s="144"/>
    </row>
    <row r="3310" spans="4:4">
      <c r="D3310" s="144"/>
    </row>
    <row r="3311" spans="4:4">
      <c r="D3311" s="144"/>
    </row>
    <row r="3312" spans="4:4">
      <c r="D3312" s="144"/>
    </row>
    <row r="3313" spans="4:4">
      <c r="D3313" s="144"/>
    </row>
    <row r="3314" spans="4:4">
      <c r="D3314" s="144"/>
    </row>
    <row r="3315" spans="4:4">
      <c r="D3315" s="144"/>
    </row>
    <row r="3316" spans="4:4">
      <c r="D3316" s="144"/>
    </row>
    <row r="3317" spans="4:4">
      <c r="D3317" s="144"/>
    </row>
    <row r="3318" spans="4:4">
      <c r="D3318" s="144"/>
    </row>
    <row r="3319" spans="4:4">
      <c r="D3319" s="144"/>
    </row>
    <row r="3320" spans="4:4">
      <c r="D3320" s="144"/>
    </row>
    <row r="3321" spans="4:4">
      <c r="D3321" s="144"/>
    </row>
    <row r="3322" spans="4:4">
      <c r="D3322" s="144"/>
    </row>
    <row r="3323" spans="4:4">
      <c r="D3323" s="144"/>
    </row>
    <row r="3324" spans="4:4">
      <c r="D3324" s="144"/>
    </row>
    <row r="3325" spans="4:4">
      <c r="D3325" s="144"/>
    </row>
    <row r="3326" spans="4:4">
      <c r="D3326" s="144"/>
    </row>
    <row r="3327" spans="4:4">
      <c r="D3327" s="144"/>
    </row>
    <row r="3328" spans="4:4">
      <c r="D3328" s="144"/>
    </row>
    <row r="3329" spans="4:4">
      <c r="D3329" s="144"/>
    </row>
    <row r="3330" spans="4:4">
      <c r="D3330" s="144"/>
    </row>
    <row r="3331" spans="4:4">
      <c r="D3331" s="144"/>
    </row>
    <row r="3332" spans="4:4">
      <c r="D3332" s="144"/>
    </row>
    <row r="3333" spans="4:4">
      <c r="D3333" s="144"/>
    </row>
    <row r="3334" spans="4:4">
      <c r="D3334" s="144"/>
    </row>
    <row r="3335" spans="4:4">
      <c r="D3335" s="144"/>
    </row>
    <row r="3336" spans="4:4">
      <c r="D3336" s="144"/>
    </row>
    <row r="3337" spans="4:4">
      <c r="D3337" s="144"/>
    </row>
    <row r="3338" spans="4:4">
      <c r="D3338" s="144"/>
    </row>
    <row r="3339" spans="4:4">
      <c r="D3339" s="144"/>
    </row>
    <row r="3340" spans="4:4">
      <c r="D3340" s="144"/>
    </row>
    <row r="3341" spans="4:4">
      <c r="D3341" s="144"/>
    </row>
    <row r="3342" spans="4:4">
      <c r="D3342" s="144"/>
    </row>
    <row r="3343" spans="4:4">
      <c r="D3343" s="144"/>
    </row>
    <row r="3344" spans="4:4">
      <c r="D3344" s="144"/>
    </row>
    <row r="3345" spans="4:4">
      <c r="D3345" s="144"/>
    </row>
    <row r="3346" spans="4:4">
      <c r="D3346" s="144"/>
    </row>
    <row r="3347" spans="4:4">
      <c r="D3347" s="144"/>
    </row>
    <row r="3348" spans="4:4">
      <c r="D3348" s="144"/>
    </row>
    <row r="3349" spans="4:4">
      <c r="D3349" s="144"/>
    </row>
    <row r="3350" spans="4:4">
      <c r="D3350" s="144"/>
    </row>
    <row r="3351" spans="4:4">
      <c r="D3351" s="144"/>
    </row>
    <row r="3352" spans="4:4">
      <c r="D3352" s="144"/>
    </row>
    <row r="3353" spans="4:4">
      <c r="D3353" s="144"/>
    </row>
    <row r="3354" spans="4:4">
      <c r="D3354" s="144"/>
    </row>
    <row r="3355" spans="4:4">
      <c r="D3355" s="144"/>
    </row>
    <row r="3356" spans="4:4">
      <c r="D3356" s="144"/>
    </row>
    <row r="3357" spans="4:4">
      <c r="D3357" s="144"/>
    </row>
    <row r="3358" spans="4:4">
      <c r="D3358" s="144"/>
    </row>
    <row r="3359" spans="4:4">
      <c r="D3359" s="144"/>
    </row>
    <row r="3360" spans="4:4">
      <c r="D3360" s="144"/>
    </row>
    <row r="3361" spans="4:4">
      <c r="D3361" s="144"/>
    </row>
    <row r="3362" spans="4:4">
      <c r="D3362" s="144"/>
    </row>
    <row r="3363" spans="4:4">
      <c r="D3363" s="144"/>
    </row>
    <row r="3364" spans="4:4">
      <c r="D3364" s="144"/>
    </row>
    <row r="3365" spans="4:4">
      <c r="D3365" s="144"/>
    </row>
    <row r="3366" spans="4:4">
      <c r="D3366" s="144"/>
    </row>
    <row r="3367" spans="4:4">
      <c r="D3367" s="144"/>
    </row>
    <row r="3368" spans="4:4">
      <c r="D3368" s="144"/>
    </row>
    <row r="3369" spans="4:4">
      <c r="D3369" s="144"/>
    </row>
    <row r="3370" spans="4:4">
      <c r="D3370" s="144"/>
    </row>
    <row r="3371" spans="4:4">
      <c r="D3371" s="144"/>
    </row>
    <row r="3372" spans="4:4">
      <c r="D3372" s="144"/>
    </row>
    <row r="3373" spans="4:4">
      <c r="D3373" s="144"/>
    </row>
    <row r="3374" spans="4:4">
      <c r="D3374" s="144"/>
    </row>
    <row r="3375" spans="4:4">
      <c r="D3375" s="144"/>
    </row>
    <row r="3376" spans="4:4">
      <c r="D3376" s="144"/>
    </row>
    <row r="3377" spans="4:4">
      <c r="D3377" s="144"/>
    </row>
    <row r="3378" spans="4:4">
      <c r="D3378" s="144"/>
    </row>
    <row r="3379" spans="4:4">
      <c r="D3379" s="144"/>
    </row>
    <row r="3380" spans="4:4">
      <c r="D3380" s="144"/>
    </row>
    <row r="3381" spans="4:4">
      <c r="D3381" s="144"/>
    </row>
    <row r="3382" spans="4:4">
      <c r="D3382" s="144"/>
    </row>
    <row r="3383" spans="4:4">
      <c r="D3383" s="144"/>
    </row>
    <row r="3384" spans="4:4">
      <c r="D3384" s="144"/>
    </row>
    <row r="3385" spans="4:4">
      <c r="D3385" s="144"/>
    </row>
    <row r="3386" spans="4:4">
      <c r="D3386" s="144"/>
    </row>
    <row r="3387" spans="4:4">
      <c r="D3387" s="144"/>
    </row>
    <row r="3388" spans="4:4">
      <c r="D3388" s="144"/>
    </row>
    <row r="3389" spans="4:4">
      <c r="D3389" s="144"/>
    </row>
    <row r="3390" spans="4:4">
      <c r="D3390" s="144"/>
    </row>
    <row r="3391" spans="4:4">
      <c r="D3391" s="144"/>
    </row>
    <row r="3392" spans="4:4">
      <c r="D3392" s="144"/>
    </row>
    <row r="3393" spans="4:4">
      <c r="D3393" s="144"/>
    </row>
    <row r="3394" spans="4:4">
      <c r="D3394" s="144"/>
    </row>
    <row r="3395" spans="4:4">
      <c r="D3395" s="144"/>
    </row>
    <row r="3396" spans="4:4">
      <c r="D3396" s="144"/>
    </row>
    <row r="3397" spans="4:4">
      <c r="D3397" s="144"/>
    </row>
    <row r="3398" spans="4:4">
      <c r="D3398" s="144"/>
    </row>
    <row r="3399" spans="4:4">
      <c r="D3399" s="144"/>
    </row>
    <row r="3400" spans="4:4">
      <c r="D3400" s="144"/>
    </row>
    <row r="3401" spans="4:4">
      <c r="D3401" s="144"/>
    </row>
    <row r="3402" spans="4:4">
      <c r="D3402" s="144"/>
    </row>
    <row r="3403" spans="4:4">
      <c r="D3403" s="144"/>
    </row>
    <row r="3404" spans="4:4">
      <c r="D3404" s="144"/>
    </row>
    <row r="3405" spans="4:4">
      <c r="D3405" s="144"/>
    </row>
    <row r="3406" spans="4:4">
      <c r="D3406" s="144"/>
    </row>
    <row r="3407" spans="4:4">
      <c r="D3407" s="144"/>
    </row>
    <row r="3408" spans="4:4">
      <c r="D3408" s="144"/>
    </row>
    <row r="3409" spans="4:4">
      <c r="D3409" s="144"/>
    </row>
    <row r="3410" spans="4:4">
      <c r="D3410" s="144"/>
    </row>
    <row r="3411" spans="4:4">
      <c r="D3411" s="144"/>
    </row>
    <row r="3412" spans="4:4">
      <c r="D3412" s="144"/>
    </row>
    <row r="3413" spans="4:4">
      <c r="D3413" s="144"/>
    </row>
    <row r="3414" spans="4:4">
      <c r="D3414" s="144"/>
    </row>
    <row r="3415" spans="4:4">
      <c r="D3415" s="144"/>
    </row>
    <row r="3416" spans="4:4">
      <c r="D3416" s="144"/>
    </row>
    <row r="3417" spans="4:4">
      <c r="D3417" s="144"/>
    </row>
    <row r="3418" spans="4:4">
      <c r="D3418" s="144"/>
    </row>
    <row r="3419" spans="4:4">
      <c r="D3419" s="144"/>
    </row>
    <row r="3420" spans="4:4">
      <c r="D3420" s="144"/>
    </row>
    <row r="3421" spans="4:4">
      <c r="D3421" s="144"/>
    </row>
    <row r="3422" spans="4:4">
      <c r="D3422" s="144"/>
    </row>
    <row r="3423" spans="4:4">
      <c r="D3423" s="144"/>
    </row>
    <row r="3424" spans="4:4">
      <c r="D3424" s="144"/>
    </row>
    <row r="3425" spans="4:4">
      <c r="D3425" s="144"/>
    </row>
    <row r="3426" spans="4:4">
      <c r="D3426" s="144"/>
    </row>
    <row r="3427" spans="4:4">
      <c r="D3427" s="144"/>
    </row>
    <row r="3428" spans="4:4">
      <c r="D3428" s="144"/>
    </row>
    <row r="3429" spans="4:4">
      <c r="D3429" s="144"/>
    </row>
    <row r="3430" spans="4:4">
      <c r="D3430" s="144"/>
    </row>
    <row r="3431" spans="4:4">
      <c r="D3431" s="144"/>
    </row>
    <row r="3432" spans="4:4">
      <c r="D3432" s="144"/>
    </row>
    <row r="3433" spans="4:4">
      <c r="D3433" s="144"/>
    </row>
    <row r="3434" spans="4:4">
      <c r="D3434" s="144"/>
    </row>
    <row r="3435" spans="4:4">
      <c r="D3435" s="144"/>
    </row>
    <row r="3436" spans="4:4">
      <c r="D3436" s="144"/>
    </row>
    <row r="3437" spans="4:4">
      <c r="D3437" s="144"/>
    </row>
    <row r="3438" spans="4:4">
      <c r="D3438" s="144"/>
    </row>
    <row r="3439" spans="4:4">
      <c r="D3439" s="144"/>
    </row>
    <row r="3440" spans="4:4">
      <c r="D3440" s="144"/>
    </row>
    <row r="3441" spans="4:4">
      <c r="D3441" s="144"/>
    </row>
    <row r="3442" spans="4:4">
      <c r="D3442" s="144"/>
    </row>
    <row r="3443" spans="4:4">
      <c r="D3443" s="144"/>
    </row>
    <row r="3444" spans="4:4">
      <c r="D3444" s="144"/>
    </row>
    <row r="3445" spans="4:4">
      <c r="D3445" s="144"/>
    </row>
    <row r="3446" spans="4:4">
      <c r="D3446" s="144"/>
    </row>
    <row r="3447" spans="4:4">
      <c r="D3447" s="144"/>
    </row>
    <row r="3448" spans="4:4">
      <c r="D3448" s="144"/>
    </row>
    <row r="3449" spans="4:4">
      <c r="D3449" s="144"/>
    </row>
    <row r="3450" spans="4:4">
      <c r="D3450" s="144"/>
    </row>
    <row r="3451" spans="4:4">
      <c r="D3451" s="144"/>
    </row>
    <row r="3452" spans="4:4">
      <c r="D3452" s="144"/>
    </row>
    <row r="3453" spans="4:4">
      <c r="D3453" s="144"/>
    </row>
    <row r="3454" spans="4:4">
      <c r="D3454" s="144"/>
    </row>
    <row r="3455" spans="4:4">
      <c r="D3455" s="144"/>
    </row>
    <row r="3456" spans="4:4">
      <c r="D3456" s="144"/>
    </row>
    <row r="3457" spans="4:4">
      <c r="D3457" s="144"/>
    </row>
    <row r="3458" spans="4:4">
      <c r="D3458" s="144"/>
    </row>
    <row r="3459" spans="4:4">
      <c r="D3459" s="144"/>
    </row>
    <row r="3460" spans="4:4">
      <c r="D3460" s="144"/>
    </row>
    <row r="3461" spans="4:4">
      <c r="D3461" s="144"/>
    </row>
    <row r="3462" spans="4:4">
      <c r="D3462" s="144"/>
    </row>
    <row r="3463" spans="4:4">
      <c r="D3463" s="144"/>
    </row>
    <row r="3464" spans="4:4">
      <c r="D3464" s="144"/>
    </row>
    <row r="3465" spans="4:4">
      <c r="D3465" s="144"/>
    </row>
    <row r="3466" spans="4:4">
      <c r="D3466" s="144"/>
    </row>
    <row r="3467" spans="4:4">
      <c r="D3467" s="144"/>
    </row>
    <row r="3468" spans="4:4">
      <c r="D3468" s="144"/>
    </row>
    <row r="3469" spans="4:4">
      <c r="D3469" s="144"/>
    </row>
    <row r="3470" spans="4:4">
      <c r="D3470" s="144"/>
    </row>
    <row r="3471" spans="4:4">
      <c r="D3471" s="144"/>
    </row>
    <row r="3472" spans="4:4">
      <c r="D3472" s="144"/>
    </row>
    <row r="3473" spans="4:4">
      <c r="D3473" s="144"/>
    </row>
    <row r="3474" spans="4:4">
      <c r="D3474" s="144"/>
    </row>
    <row r="3475" spans="4:4">
      <c r="D3475" s="144"/>
    </row>
    <row r="3476" spans="4:4">
      <c r="D3476" s="144"/>
    </row>
    <row r="3477" spans="4:4">
      <c r="D3477" s="144"/>
    </row>
    <row r="3478" spans="4:4">
      <c r="D3478" s="144"/>
    </row>
    <row r="3479" spans="4:4">
      <c r="D3479" s="144"/>
    </row>
    <row r="3480" spans="4:4">
      <c r="D3480" s="144"/>
    </row>
    <row r="3481" spans="4:4">
      <c r="D3481" s="144"/>
    </row>
    <row r="3482" spans="4:4">
      <c r="D3482" s="144"/>
    </row>
    <row r="3483" spans="4:4">
      <c r="D3483" s="144"/>
    </row>
    <row r="3484" spans="4:4">
      <c r="D3484" s="144"/>
    </row>
    <row r="3485" spans="4:4">
      <c r="D3485" s="144"/>
    </row>
    <row r="3486" spans="4:4">
      <c r="D3486" s="144"/>
    </row>
    <row r="3487" spans="4:4">
      <c r="D3487" s="144"/>
    </row>
    <row r="3488" spans="4:4">
      <c r="D3488" s="144"/>
    </row>
    <row r="3489" spans="4:4">
      <c r="D3489" s="144"/>
    </row>
    <row r="3490" spans="4:4">
      <c r="D3490" s="144"/>
    </row>
    <row r="3491" spans="4:4">
      <c r="D3491" s="144"/>
    </row>
    <row r="3492" spans="4:4">
      <c r="D3492" s="144"/>
    </row>
    <row r="3493" spans="4:4">
      <c r="D3493" s="144"/>
    </row>
    <row r="3494" spans="4:4">
      <c r="D3494" s="144"/>
    </row>
    <row r="3495" spans="4:4">
      <c r="D3495" s="144"/>
    </row>
    <row r="3496" spans="4:4">
      <c r="D3496" s="144"/>
    </row>
    <row r="3497" spans="4:4">
      <c r="D3497" s="144"/>
    </row>
    <row r="3498" spans="4:4">
      <c r="D3498" s="144"/>
    </row>
    <row r="3499" spans="4:4">
      <c r="D3499" s="144"/>
    </row>
    <row r="3500" spans="4:4">
      <c r="D3500" s="144"/>
    </row>
    <row r="3501" spans="4:4">
      <c r="D3501" s="144"/>
    </row>
    <row r="3502" spans="4:4">
      <c r="D3502" s="144"/>
    </row>
    <row r="3503" spans="4:4">
      <c r="D3503" s="144"/>
    </row>
    <row r="3504" spans="4:4">
      <c r="D3504" s="144"/>
    </row>
    <row r="3505" spans="4:4">
      <c r="D3505" s="144"/>
    </row>
    <row r="3506" spans="4:4">
      <c r="D3506" s="144"/>
    </row>
    <row r="3507" spans="4:4">
      <c r="D3507" s="144"/>
    </row>
    <row r="3508" spans="4:4">
      <c r="D3508" s="144"/>
    </row>
    <row r="3509" spans="4:4">
      <c r="D3509" s="144"/>
    </row>
    <row r="3510" spans="4:4">
      <c r="D3510" s="144"/>
    </row>
    <row r="3511" spans="4:4">
      <c r="D3511" s="144"/>
    </row>
    <row r="3512" spans="4:4">
      <c r="D3512" s="144"/>
    </row>
    <row r="3513" spans="4:4">
      <c r="D3513" s="144"/>
    </row>
    <row r="3514" spans="4:4">
      <c r="D3514" s="144"/>
    </row>
    <row r="3515" spans="4:4">
      <c r="D3515" s="144"/>
    </row>
    <row r="3516" spans="4:4">
      <c r="D3516" s="144"/>
    </row>
    <row r="3517" spans="4:4">
      <c r="D3517" s="144"/>
    </row>
    <row r="3518" spans="4:4">
      <c r="D3518" s="144"/>
    </row>
    <row r="3519" spans="4:4">
      <c r="D3519" s="144"/>
    </row>
    <row r="3520" spans="4:4">
      <c r="D3520" s="144"/>
    </row>
    <row r="3521" spans="4:4">
      <c r="D3521" s="144"/>
    </row>
    <row r="3522" spans="4:4">
      <c r="D3522" s="144"/>
    </row>
    <row r="3523" spans="4:4">
      <c r="D3523" s="144"/>
    </row>
    <row r="3524" spans="4:4">
      <c r="D3524" s="144"/>
    </row>
    <row r="3525" spans="4:4">
      <c r="D3525" s="144"/>
    </row>
    <row r="3526" spans="4:4">
      <c r="D3526" s="144"/>
    </row>
    <row r="3527" spans="4:4">
      <c r="D3527" s="144"/>
    </row>
    <row r="3528" spans="4:4">
      <c r="D3528" s="144"/>
    </row>
    <row r="3529" spans="4:4">
      <c r="D3529" s="144"/>
    </row>
    <row r="3530" spans="4:4">
      <c r="D3530" s="144"/>
    </row>
    <row r="3531" spans="4:4">
      <c r="D3531" s="144"/>
    </row>
    <row r="3532" spans="4:4">
      <c r="D3532" s="144"/>
    </row>
    <row r="3533" spans="4:4">
      <c r="D3533" s="144"/>
    </row>
    <row r="3534" spans="4:4">
      <c r="D3534" s="144"/>
    </row>
    <row r="3535" spans="4:4">
      <c r="D3535" s="144"/>
    </row>
    <row r="3536" spans="4:4">
      <c r="D3536" s="144"/>
    </row>
    <row r="3537" spans="4:4">
      <c r="D3537" s="144"/>
    </row>
    <row r="3538" spans="4:4">
      <c r="D3538" s="144"/>
    </row>
    <row r="3539" spans="4:4">
      <c r="D3539" s="144"/>
    </row>
    <row r="3540" spans="4:4">
      <c r="D3540" s="144"/>
    </row>
    <row r="3541" spans="4:4">
      <c r="D3541" s="144"/>
    </row>
    <row r="3542" spans="4:4">
      <c r="D3542" s="144"/>
    </row>
    <row r="3543" spans="4:4">
      <c r="D3543" s="144"/>
    </row>
    <row r="3544" spans="4:4">
      <c r="D3544" s="144"/>
    </row>
    <row r="3545" spans="4:4">
      <c r="D3545" s="144"/>
    </row>
    <row r="3546" spans="4:4">
      <c r="D3546" s="144"/>
    </row>
    <row r="3547" spans="4:4">
      <c r="D3547" s="144"/>
    </row>
    <row r="3548" spans="4:4">
      <c r="D3548" s="144"/>
    </row>
    <row r="3549" spans="4:4">
      <c r="D3549" s="144"/>
    </row>
    <row r="3550" spans="4:4">
      <c r="D3550" s="144"/>
    </row>
    <row r="3551" spans="4:4">
      <c r="D3551" s="144"/>
    </row>
    <row r="3552" spans="4:4">
      <c r="D3552" s="144"/>
    </row>
    <row r="3553" spans="4:4">
      <c r="D3553" s="144"/>
    </row>
    <row r="3554" spans="4:4">
      <c r="D3554" s="144"/>
    </row>
    <row r="3555" spans="4:4">
      <c r="D3555" s="144"/>
    </row>
    <row r="3556" spans="4:4">
      <c r="D3556" s="144"/>
    </row>
    <row r="3557" spans="4:4">
      <c r="D3557" s="144"/>
    </row>
    <row r="3558" spans="4:4">
      <c r="D3558" s="144"/>
    </row>
    <row r="3559" spans="4:4">
      <c r="D3559" s="144"/>
    </row>
    <row r="3560" spans="4:4">
      <c r="D3560" s="144"/>
    </row>
    <row r="3561" spans="4:4">
      <c r="D3561" s="144"/>
    </row>
    <row r="3562" spans="4:4">
      <c r="D3562" s="144"/>
    </row>
    <row r="3563" spans="4:4">
      <c r="D3563" s="144"/>
    </row>
    <row r="3564" spans="4:4">
      <c r="D3564" s="144"/>
    </row>
    <row r="3565" spans="4:4">
      <c r="D3565" s="144"/>
    </row>
    <row r="3566" spans="4:4">
      <c r="D3566" s="144"/>
    </row>
    <row r="3567" spans="4:4">
      <c r="D3567" s="144"/>
    </row>
    <row r="3568" spans="4:4">
      <c r="D3568" s="144"/>
    </row>
    <row r="3569" spans="4:4">
      <c r="D3569" s="144"/>
    </row>
    <row r="3570" spans="4:4">
      <c r="D3570" s="144"/>
    </row>
    <row r="3571" spans="4:4">
      <c r="D3571" s="144"/>
    </row>
    <row r="3572" spans="4:4">
      <c r="D3572" s="144"/>
    </row>
    <row r="3573" spans="4:4">
      <c r="D3573" s="144"/>
    </row>
    <row r="3574" spans="4:4">
      <c r="D3574" s="144"/>
    </row>
    <row r="3575" spans="4:4">
      <c r="D3575" s="144"/>
    </row>
    <row r="3576" spans="4:4">
      <c r="D3576" s="144"/>
    </row>
    <row r="3577" spans="4:4">
      <c r="D3577" s="144"/>
    </row>
    <row r="3578" spans="4:4">
      <c r="D3578" s="144"/>
    </row>
    <row r="3579" spans="4:4">
      <c r="D3579" s="144"/>
    </row>
    <row r="3580" spans="4:4">
      <c r="D3580" s="144"/>
    </row>
    <row r="3581" spans="4:4">
      <c r="D3581" s="144"/>
    </row>
    <row r="3582" spans="4:4">
      <c r="D3582" s="144"/>
    </row>
    <row r="3583" spans="4:4">
      <c r="D3583" s="144"/>
    </row>
    <row r="3584" spans="4:4">
      <c r="D3584" s="144"/>
    </row>
    <row r="3585" spans="4:4">
      <c r="D3585" s="144"/>
    </row>
    <row r="3586" spans="4:4">
      <c r="D3586" s="144"/>
    </row>
    <row r="3587" spans="4:4">
      <c r="D3587" s="144"/>
    </row>
    <row r="3588" spans="4:4">
      <c r="D3588" s="144"/>
    </row>
    <row r="3589" spans="4:4">
      <c r="D3589" s="144"/>
    </row>
    <row r="3590" spans="4:4">
      <c r="D3590" s="144"/>
    </row>
    <row r="3591" spans="4:4">
      <c r="D3591" s="144"/>
    </row>
    <row r="3592" spans="4:4">
      <c r="D3592" s="144"/>
    </row>
    <row r="3593" spans="4:4">
      <c r="D3593" s="144"/>
    </row>
    <row r="3594" spans="4:4">
      <c r="D3594" s="144"/>
    </row>
    <row r="3595" spans="4:4">
      <c r="D3595" s="144"/>
    </row>
    <row r="3596" spans="4:4">
      <c r="D3596" s="144"/>
    </row>
    <row r="3597" spans="4:4">
      <c r="D3597" s="144"/>
    </row>
    <row r="3598" spans="4:4">
      <c r="D3598" s="144"/>
    </row>
    <row r="3599" spans="4:4">
      <c r="D3599" s="144"/>
    </row>
    <row r="3600" spans="4:4">
      <c r="D3600" s="144"/>
    </row>
    <row r="3601" spans="4:4">
      <c r="D3601" s="144"/>
    </row>
    <row r="3602" spans="4:4">
      <c r="D3602" s="144"/>
    </row>
    <row r="3603" spans="4:4">
      <c r="D3603" s="144"/>
    </row>
    <row r="3604" spans="4:4">
      <c r="D3604" s="144"/>
    </row>
    <row r="3605" spans="4:4">
      <c r="D3605" s="144"/>
    </row>
    <row r="3606" spans="4:4">
      <c r="D3606" s="144"/>
    </row>
    <row r="3607" spans="4:4">
      <c r="D3607" s="144"/>
    </row>
    <row r="3608" spans="4:4">
      <c r="D3608" s="144"/>
    </row>
    <row r="3609" spans="4:4">
      <c r="D3609" s="144"/>
    </row>
    <row r="3610" spans="4:4">
      <c r="D3610" s="144"/>
    </row>
    <row r="3611" spans="4:4">
      <c r="D3611" s="144"/>
    </row>
    <row r="3612" spans="4:4">
      <c r="D3612" s="144"/>
    </row>
    <row r="3613" spans="4:4">
      <c r="D3613" s="144"/>
    </row>
    <row r="3614" spans="4:4">
      <c r="D3614" s="144"/>
    </row>
    <row r="3615" spans="4:4">
      <c r="D3615" s="144"/>
    </row>
    <row r="3616" spans="4:4">
      <c r="D3616" s="144"/>
    </row>
    <row r="3617" spans="4:4">
      <c r="D3617" s="144"/>
    </row>
    <row r="3618" spans="4:4">
      <c r="D3618" s="144"/>
    </row>
    <row r="3619" spans="4:4">
      <c r="D3619" s="144"/>
    </row>
    <row r="3620" spans="4:4">
      <c r="D3620" s="144"/>
    </row>
    <row r="3621" spans="4:4">
      <c r="D3621" s="144"/>
    </row>
    <row r="3622" spans="4:4">
      <c r="D3622" s="144"/>
    </row>
    <row r="3623" spans="4:4">
      <c r="D3623" s="144"/>
    </row>
    <row r="3624" spans="4:4">
      <c r="D3624" s="144"/>
    </row>
    <row r="3625" spans="4:4">
      <c r="D3625" s="144"/>
    </row>
    <row r="3626" spans="4:4">
      <c r="D3626" s="144"/>
    </row>
    <row r="3627" spans="4:4">
      <c r="D3627" s="144"/>
    </row>
    <row r="3628" spans="4:4">
      <c r="D3628" s="144"/>
    </row>
    <row r="3629" spans="4:4">
      <c r="D3629" s="144"/>
    </row>
    <row r="3630" spans="4:4">
      <c r="D3630" s="144"/>
    </row>
    <row r="3631" spans="4:4">
      <c r="D3631" s="144"/>
    </row>
    <row r="3632" spans="4:4">
      <c r="D3632" s="144"/>
    </row>
    <row r="3633" spans="4:4">
      <c r="D3633" s="144"/>
    </row>
    <row r="3634" spans="4:4">
      <c r="D3634" s="144"/>
    </row>
    <row r="3635" spans="4:4">
      <c r="D3635" s="144"/>
    </row>
    <row r="3636" spans="4:4">
      <c r="D3636" s="144"/>
    </row>
    <row r="3637" spans="4:4">
      <c r="D3637" s="144"/>
    </row>
    <row r="3638" spans="4:4">
      <c r="D3638" s="144"/>
    </row>
    <row r="3639" spans="4:4">
      <c r="D3639" s="144"/>
    </row>
    <row r="3640" spans="4:4">
      <c r="D3640" s="144"/>
    </row>
    <row r="3641" spans="4:4">
      <c r="D3641" s="144"/>
    </row>
    <row r="3642" spans="4:4">
      <c r="D3642" s="144"/>
    </row>
    <row r="3643" spans="4:4">
      <c r="D3643" s="144"/>
    </row>
    <row r="3644" spans="4:4">
      <c r="D3644" s="144"/>
    </row>
    <row r="3645" spans="4:4">
      <c r="D3645" s="144"/>
    </row>
    <row r="3646" spans="4:4">
      <c r="D3646" s="144"/>
    </row>
    <row r="3647" spans="4:4">
      <c r="D3647" s="144"/>
    </row>
    <row r="3648" spans="4:4">
      <c r="D3648" s="144"/>
    </row>
    <row r="3649" spans="4:4">
      <c r="D3649" s="144"/>
    </row>
    <row r="3650" spans="4:4">
      <c r="D3650" s="144"/>
    </row>
    <row r="3651" spans="4:4">
      <c r="D3651" s="144"/>
    </row>
    <row r="3652" spans="4:4">
      <c r="D3652" s="144"/>
    </row>
    <row r="3653" spans="4:4">
      <c r="D3653" s="144"/>
    </row>
    <row r="3654" spans="4:4">
      <c r="D3654" s="144"/>
    </row>
    <row r="3655" spans="4:4">
      <c r="D3655" s="144"/>
    </row>
    <row r="3656" spans="4:4">
      <c r="D3656" s="144"/>
    </row>
    <row r="3657" spans="4:4">
      <c r="D3657" s="144"/>
    </row>
    <row r="3658" spans="4:4">
      <c r="D3658" s="144"/>
    </row>
    <row r="3659" spans="4:4">
      <c r="D3659" s="144"/>
    </row>
    <row r="3660" spans="4:4">
      <c r="D3660" s="144"/>
    </row>
    <row r="3661" spans="4:4">
      <c r="D3661" s="144"/>
    </row>
    <row r="3662" spans="4:4">
      <c r="D3662" s="144"/>
    </row>
    <row r="3663" spans="4:4">
      <c r="D3663" s="144"/>
    </row>
    <row r="3664" spans="4:4">
      <c r="D3664" s="144"/>
    </row>
    <row r="3665" spans="4:4">
      <c r="D3665" s="144"/>
    </row>
    <row r="3666" spans="4:4">
      <c r="D3666" s="144"/>
    </row>
    <row r="3667" spans="4:4">
      <c r="D3667" s="144"/>
    </row>
    <row r="3668" spans="4:4">
      <c r="D3668" s="144"/>
    </row>
    <row r="3669" spans="4:4">
      <c r="D3669" s="144"/>
    </row>
    <row r="3670" spans="4:4">
      <c r="D3670" s="144"/>
    </row>
    <row r="3671" spans="4:4">
      <c r="D3671" s="144"/>
    </row>
    <row r="3672" spans="4:4">
      <c r="D3672" s="144"/>
    </row>
    <row r="3673" spans="4:4">
      <c r="D3673" s="144"/>
    </row>
    <row r="3674" spans="4:4">
      <c r="D3674" s="144"/>
    </row>
    <row r="3675" spans="4:4">
      <c r="D3675" s="144"/>
    </row>
    <row r="3676" spans="4:4">
      <c r="D3676" s="144"/>
    </row>
    <row r="3677" spans="4:4">
      <c r="D3677" s="144"/>
    </row>
    <row r="3678" spans="4:4">
      <c r="D3678" s="144"/>
    </row>
    <row r="3679" spans="4:4">
      <c r="D3679" s="144"/>
    </row>
    <row r="3680" spans="4:4">
      <c r="D3680" s="144"/>
    </row>
    <row r="3681" spans="4:4">
      <c r="D3681" s="144"/>
    </row>
    <row r="3682" spans="4:4">
      <c r="D3682" s="144"/>
    </row>
    <row r="3683" spans="4:4">
      <c r="D3683" s="144"/>
    </row>
    <row r="3684" spans="4:4">
      <c r="D3684" s="144"/>
    </row>
    <row r="3685" spans="4:4">
      <c r="D3685" s="144"/>
    </row>
    <row r="3686" spans="4:4">
      <c r="D3686" s="144"/>
    </row>
    <row r="3687" spans="4:4">
      <c r="D3687" s="144"/>
    </row>
    <row r="3688" spans="4:4">
      <c r="D3688" s="144"/>
    </row>
    <row r="3689" spans="4:4">
      <c r="D3689" s="144"/>
    </row>
    <row r="3690" spans="4:4">
      <c r="D3690" s="144"/>
    </row>
    <row r="3691" spans="4:4">
      <c r="D3691" s="144"/>
    </row>
    <row r="3692" spans="4:4">
      <c r="D3692" s="144"/>
    </row>
    <row r="3693" spans="4:4">
      <c r="D3693" s="144"/>
    </row>
    <row r="3694" spans="4:4">
      <c r="D3694" s="144"/>
    </row>
    <row r="3695" spans="4:4">
      <c r="D3695" s="144"/>
    </row>
    <row r="3696" spans="4:4">
      <c r="D3696" s="144"/>
    </row>
    <row r="3697" spans="4:4">
      <c r="D3697" s="144"/>
    </row>
    <row r="3698" spans="4:4">
      <c r="D3698" s="144"/>
    </row>
    <row r="3699" spans="4:4">
      <c r="D3699" s="144"/>
    </row>
    <row r="3700" spans="4:4">
      <c r="D3700" s="144"/>
    </row>
    <row r="3701" spans="4:4">
      <c r="D3701" s="144"/>
    </row>
    <row r="3702" spans="4:4">
      <c r="D3702" s="144"/>
    </row>
    <row r="3703" spans="4:4">
      <c r="D3703" s="144"/>
    </row>
    <row r="3704" spans="4:4">
      <c r="D3704" s="144"/>
    </row>
    <row r="3705" spans="4:4">
      <c r="D3705" s="144"/>
    </row>
    <row r="3706" spans="4:4">
      <c r="D3706" s="144"/>
    </row>
    <row r="3707" spans="4:4">
      <c r="D3707" s="144"/>
    </row>
    <row r="3708" spans="4:4">
      <c r="D3708" s="144"/>
    </row>
    <row r="3709" spans="4:4">
      <c r="D3709" s="144"/>
    </row>
    <row r="3710" spans="4:4">
      <c r="D3710" s="144"/>
    </row>
    <row r="3711" spans="4:4">
      <c r="D3711" s="144"/>
    </row>
    <row r="3712" spans="4:4">
      <c r="D3712" s="144"/>
    </row>
    <row r="3713" spans="4:4">
      <c r="D3713" s="144"/>
    </row>
    <row r="3714" spans="4:4">
      <c r="D3714" s="144"/>
    </row>
    <row r="3715" spans="4:4">
      <c r="D3715" s="144"/>
    </row>
    <row r="3716" spans="4:4">
      <c r="D3716" s="144"/>
    </row>
    <row r="3717" spans="4:4">
      <c r="D3717" s="144"/>
    </row>
    <row r="3718" spans="4:4">
      <c r="D3718" s="144"/>
    </row>
    <row r="3719" spans="4:4">
      <c r="D3719" s="144"/>
    </row>
    <row r="3720" spans="4:4">
      <c r="D3720" s="144"/>
    </row>
    <row r="3721" spans="4:4">
      <c r="D3721" s="144"/>
    </row>
    <row r="3722" spans="4:4">
      <c r="D3722" s="144"/>
    </row>
    <row r="3723" spans="4:4">
      <c r="D3723" s="144"/>
    </row>
    <row r="3724" spans="4:4">
      <c r="D3724" s="144"/>
    </row>
    <row r="3725" spans="4:4">
      <c r="D3725" s="144"/>
    </row>
    <row r="3726" spans="4:4">
      <c r="D3726" s="144"/>
    </row>
    <row r="3727" spans="4:4">
      <c r="D3727" s="144"/>
    </row>
    <row r="3728" spans="4:4">
      <c r="D3728" s="144"/>
    </row>
    <row r="3729" spans="4:4">
      <c r="D3729" s="144"/>
    </row>
    <row r="3730" spans="4:4">
      <c r="D3730" s="144"/>
    </row>
    <row r="3731" spans="4:4">
      <c r="D3731" s="144"/>
    </row>
    <row r="3732" spans="4:4">
      <c r="D3732" s="144"/>
    </row>
    <row r="3733" spans="4:4">
      <c r="D3733" s="144"/>
    </row>
    <row r="3734" spans="4:4">
      <c r="D3734" s="144"/>
    </row>
    <row r="3735" spans="4:4">
      <c r="D3735" s="144"/>
    </row>
    <row r="3736" spans="4:4">
      <c r="D3736" s="144"/>
    </row>
    <row r="3737" spans="4:4">
      <c r="D3737" s="144"/>
    </row>
    <row r="3738" spans="4:4">
      <c r="D3738" s="144"/>
    </row>
    <row r="3739" spans="4:4">
      <c r="D3739" s="144"/>
    </row>
    <row r="3740" spans="4:4">
      <c r="D3740" s="144"/>
    </row>
    <row r="3741" spans="4:4">
      <c r="D3741" s="144"/>
    </row>
    <row r="3742" spans="4:4">
      <c r="D3742" s="144"/>
    </row>
    <row r="3743" spans="4:4">
      <c r="D3743" s="144"/>
    </row>
    <row r="3744" spans="4:4">
      <c r="D3744" s="144"/>
    </row>
    <row r="3745" spans="4:4">
      <c r="D3745" s="144"/>
    </row>
    <row r="3746" spans="4:4">
      <c r="D3746" s="144"/>
    </row>
    <row r="3747" spans="4:4">
      <c r="D3747" s="144"/>
    </row>
    <row r="3748" spans="4:4">
      <c r="D3748" s="144"/>
    </row>
    <row r="3749" spans="4:4">
      <c r="D3749" s="144"/>
    </row>
    <row r="3750" spans="4:4">
      <c r="D3750" s="144"/>
    </row>
    <row r="3751" spans="4:4">
      <c r="D3751" s="144"/>
    </row>
    <row r="3752" spans="4:4">
      <c r="D3752" s="144"/>
    </row>
    <row r="3753" spans="4:4">
      <c r="D3753" s="144"/>
    </row>
    <row r="3754" spans="4:4">
      <c r="D3754" s="144"/>
    </row>
    <row r="3755" spans="4:4">
      <c r="D3755" s="144"/>
    </row>
    <row r="3756" spans="4:4">
      <c r="D3756" s="144"/>
    </row>
    <row r="3757" spans="4:4">
      <c r="D3757" s="144"/>
    </row>
    <row r="3758" spans="4:4">
      <c r="D3758" s="144"/>
    </row>
    <row r="3759" spans="4:4">
      <c r="D3759" s="144"/>
    </row>
    <row r="3760" spans="4:4">
      <c r="D3760" s="144"/>
    </row>
    <row r="3761" spans="4:4">
      <c r="D3761" s="144"/>
    </row>
    <row r="3762" spans="4:4">
      <c r="D3762" s="144"/>
    </row>
    <row r="3763" spans="4:4">
      <c r="D3763" s="144"/>
    </row>
    <row r="3764" spans="4:4">
      <c r="D3764" s="144"/>
    </row>
    <row r="3765" spans="4:4">
      <c r="D3765" s="144"/>
    </row>
    <row r="3766" spans="4:4">
      <c r="D3766" s="144"/>
    </row>
    <row r="3767" spans="4:4">
      <c r="D3767" s="144"/>
    </row>
    <row r="3768" spans="4:4">
      <c r="D3768" s="144"/>
    </row>
    <row r="3769" spans="4:4">
      <c r="D3769" s="144"/>
    </row>
    <row r="3770" spans="4:4">
      <c r="D3770" s="144"/>
    </row>
    <row r="3771" spans="4:4">
      <c r="D3771" s="144"/>
    </row>
    <row r="3772" spans="4:4">
      <c r="D3772" s="144"/>
    </row>
    <row r="3773" spans="4:4">
      <c r="D3773" s="144"/>
    </row>
    <row r="3774" spans="4:4">
      <c r="D3774" s="144"/>
    </row>
    <row r="3775" spans="4:4">
      <c r="D3775" s="144"/>
    </row>
    <row r="3776" spans="4:4">
      <c r="D3776" s="144"/>
    </row>
    <row r="3777" spans="4:4">
      <c r="D3777" s="144"/>
    </row>
    <row r="3778" spans="4:4">
      <c r="D3778" s="144"/>
    </row>
    <row r="3779" spans="4:4">
      <c r="D3779" s="144"/>
    </row>
    <row r="3780" spans="4:4">
      <c r="D3780" s="144"/>
    </row>
    <row r="3781" spans="4:4">
      <c r="D3781" s="144"/>
    </row>
    <row r="3782" spans="4:4">
      <c r="D3782" s="144"/>
    </row>
    <row r="3783" spans="4:4">
      <c r="D3783" s="144"/>
    </row>
    <row r="3784" spans="4:4">
      <c r="D3784" s="144"/>
    </row>
    <row r="3785" spans="4:4">
      <c r="D3785" s="144"/>
    </row>
    <row r="3786" spans="4:4">
      <c r="D3786" s="144"/>
    </row>
    <row r="3787" spans="4:4">
      <c r="D3787" s="144"/>
    </row>
    <row r="3788" spans="4:4">
      <c r="D3788" s="144"/>
    </row>
    <row r="3789" spans="4:4">
      <c r="D3789" s="144"/>
    </row>
    <row r="3790" spans="4:4">
      <c r="D3790" s="144"/>
    </row>
    <row r="3791" spans="4:4">
      <c r="D3791" s="144"/>
    </row>
    <row r="3792" spans="4:4">
      <c r="D3792" s="144"/>
    </row>
    <row r="3793" spans="4:4">
      <c r="D3793" s="144"/>
    </row>
    <row r="3794" spans="4:4">
      <c r="D3794" s="144"/>
    </row>
    <row r="3795" spans="4:4">
      <c r="D3795" s="144"/>
    </row>
    <row r="3796" spans="4:4">
      <c r="D3796" s="144"/>
    </row>
    <row r="3797" spans="4:4">
      <c r="D3797" s="144"/>
    </row>
    <row r="3798" spans="4:4">
      <c r="D3798" s="144"/>
    </row>
    <row r="3799" spans="4:4">
      <c r="D3799" s="144"/>
    </row>
    <row r="3800" spans="4:4">
      <c r="D3800" s="144"/>
    </row>
    <row r="3801" spans="4:4">
      <c r="D3801" s="144"/>
    </row>
    <row r="3802" spans="4:4">
      <c r="D3802" s="144"/>
    </row>
    <row r="3803" spans="4:4">
      <c r="D3803" s="144"/>
    </row>
    <row r="3804" spans="4:4">
      <c r="D3804" s="144"/>
    </row>
    <row r="3805" spans="4:4">
      <c r="D3805" s="144"/>
    </row>
    <row r="3806" spans="4:4">
      <c r="D3806" s="144"/>
    </row>
    <row r="3807" spans="4:4">
      <c r="D3807" s="144"/>
    </row>
    <row r="3808" spans="4:4">
      <c r="D3808" s="144"/>
    </row>
    <row r="3809" spans="4:4">
      <c r="D3809" s="144"/>
    </row>
    <row r="3810" spans="4:4">
      <c r="D3810" s="144"/>
    </row>
    <row r="3811" spans="4:4">
      <c r="D3811" s="144"/>
    </row>
    <row r="3812" spans="4:4">
      <c r="D3812" s="144"/>
    </row>
    <row r="3813" spans="4:4">
      <c r="D3813" s="144"/>
    </row>
    <row r="3814" spans="4:4">
      <c r="D3814" s="144"/>
    </row>
    <row r="3815" spans="4:4">
      <c r="D3815" s="144"/>
    </row>
    <row r="3816" spans="4:4">
      <c r="D3816" s="144"/>
    </row>
    <row r="3817" spans="4:4">
      <c r="D3817" s="144"/>
    </row>
    <row r="3818" spans="4:4">
      <c r="D3818" s="144"/>
    </row>
    <row r="3819" spans="4:4">
      <c r="D3819" s="144"/>
    </row>
    <row r="3820" spans="4:4">
      <c r="D3820" s="144"/>
    </row>
    <row r="3821" spans="4:4">
      <c r="D3821" s="144"/>
    </row>
    <row r="3822" spans="4:4">
      <c r="D3822" s="144"/>
    </row>
    <row r="3823" spans="4:4">
      <c r="D3823" s="144"/>
    </row>
    <row r="3824" spans="4:4">
      <c r="D3824" s="144"/>
    </row>
    <row r="3825" spans="4:4">
      <c r="D3825" s="144"/>
    </row>
    <row r="3826" spans="4:4">
      <c r="D3826" s="144"/>
    </row>
    <row r="3827" spans="4:4">
      <c r="D3827" s="144"/>
    </row>
    <row r="3828" spans="4:4">
      <c r="D3828" s="144"/>
    </row>
    <row r="3829" spans="4:4">
      <c r="D3829" s="144"/>
    </row>
    <row r="3830" spans="4:4">
      <c r="D3830" s="144"/>
    </row>
    <row r="3831" spans="4:4">
      <c r="D3831" s="144"/>
    </row>
    <row r="3832" spans="4:4">
      <c r="D3832" s="144"/>
    </row>
    <row r="3833" spans="4:4">
      <c r="D3833" s="144"/>
    </row>
    <row r="3834" spans="4:4">
      <c r="D3834" s="144"/>
    </row>
    <row r="3835" spans="4:4">
      <c r="D3835" s="144"/>
    </row>
    <row r="3836" spans="4:4">
      <c r="D3836" s="144"/>
    </row>
    <row r="3837" spans="4:4">
      <c r="D3837" s="144"/>
    </row>
    <row r="3838" spans="4:4">
      <c r="D3838" s="144"/>
    </row>
    <row r="3839" spans="4:4">
      <c r="D3839" s="144"/>
    </row>
    <row r="3840" spans="4:4">
      <c r="D3840" s="144"/>
    </row>
    <row r="3841" spans="4:4">
      <c r="D3841" s="144"/>
    </row>
    <row r="3842" spans="4:4">
      <c r="D3842" s="144"/>
    </row>
    <row r="3843" spans="4:4">
      <c r="D3843" s="144"/>
    </row>
    <row r="3844" spans="4:4">
      <c r="D3844" s="144"/>
    </row>
    <row r="3845" spans="4:4">
      <c r="D3845" s="144"/>
    </row>
    <row r="3846" spans="4:4">
      <c r="D3846" s="144"/>
    </row>
    <row r="3847" spans="4:4">
      <c r="D3847" s="144"/>
    </row>
    <row r="3848" spans="4:4">
      <c r="D3848" s="144"/>
    </row>
    <row r="3849" spans="4:4">
      <c r="D3849" s="144"/>
    </row>
    <row r="3850" spans="4:4">
      <c r="D3850" s="144"/>
    </row>
    <row r="3851" spans="4:4">
      <c r="D3851" s="144"/>
    </row>
    <row r="3852" spans="4:4">
      <c r="D3852" s="144"/>
    </row>
    <row r="3853" spans="4:4">
      <c r="D3853" s="144"/>
    </row>
    <row r="3854" spans="4:4">
      <c r="D3854" s="144"/>
    </row>
    <row r="3855" spans="4:4">
      <c r="D3855" s="144"/>
    </row>
    <row r="3856" spans="4:4">
      <c r="D3856" s="144"/>
    </row>
    <row r="3857" spans="4:4">
      <c r="D3857" s="144"/>
    </row>
    <row r="3858" spans="4:4">
      <c r="D3858" s="144"/>
    </row>
    <row r="3859" spans="4:4">
      <c r="D3859" s="144"/>
    </row>
    <row r="3860" spans="4:4">
      <c r="D3860" s="144"/>
    </row>
    <row r="3861" spans="4:4">
      <c r="D3861" s="144"/>
    </row>
    <row r="3862" spans="4:4">
      <c r="D3862" s="144"/>
    </row>
    <row r="3863" spans="4:4">
      <c r="D3863" s="144"/>
    </row>
    <row r="3864" spans="4:4">
      <c r="D3864" s="144"/>
    </row>
    <row r="3865" spans="4:4">
      <c r="D3865" s="144"/>
    </row>
    <row r="3866" spans="4:4">
      <c r="D3866" s="144"/>
    </row>
    <row r="3867" spans="4:4">
      <c r="D3867" s="144"/>
    </row>
    <row r="3868" spans="4:4">
      <c r="D3868" s="144"/>
    </row>
    <row r="3869" spans="4:4">
      <c r="D3869" s="144"/>
    </row>
    <row r="3870" spans="4:4">
      <c r="D3870" s="144"/>
    </row>
    <row r="3871" spans="4:4">
      <c r="D3871" s="144"/>
    </row>
    <row r="3872" spans="4:4">
      <c r="D3872" s="144"/>
    </row>
    <row r="3873" spans="4:4">
      <c r="D3873" s="144"/>
    </row>
    <row r="3874" spans="4:4">
      <c r="D3874" s="144"/>
    </row>
    <row r="3875" spans="4:4">
      <c r="D3875" s="144"/>
    </row>
    <row r="3876" spans="4:4">
      <c r="D3876" s="144"/>
    </row>
    <row r="3877" spans="4:4">
      <c r="D3877" s="144"/>
    </row>
    <row r="3878" spans="4:4">
      <c r="D3878" s="144"/>
    </row>
    <row r="3879" spans="4:4">
      <c r="D3879" s="144"/>
    </row>
    <row r="3880" spans="4:4">
      <c r="D3880" s="144"/>
    </row>
    <row r="3881" spans="4:4">
      <c r="D3881" s="144"/>
    </row>
    <row r="3882" spans="4:4">
      <c r="D3882" s="144"/>
    </row>
    <row r="3883" spans="4:4">
      <c r="D3883" s="144"/>
    </row>
    <row r="3884" spans="4:4">
      <c r="D3884" s="144"/>
    </row>
    <row r="3885" spans="4:4">
      <c r="D3885" s="144"/>
    </row>
    <row r="3886" spans="4:4">
      <c r="D3886" s="144"/>
    </row>
    <row r="3887" spans="4:4">
      <c r="D3887" s="144"/>
    </row>
    <row r="3888" spans="4:4">
      <c r="D3888" s="144"/>
    </row>
    <row r="3889" spans="4:4">
      <c r="D3889" s="144"/>
    </row>
    <row r="3890" spans="4:4">
      <c r="D3890" s="144"/>
    </row>
    <row r="3891" spans="4:4">
      <c r="D3891" s="144"/>
    </row>
    <row r="3892" spans="4:4">
      <c r="D3892" s="144"/>
    </row>
    <row r="3893" spans="4:4">
      <c r="D3893" s="144"/>
    </row>
    <row r="3894" spans="4:4">
      <c r="D3894" s="144"/>
    </row>
    <row r="3895" spans="4:4">
      <c r="D3895" s="144"/>
    </row>
    <row r="3896" spans="4:4">
      <c r="D3896" s="144"/>
    </row>
    <row r="3897" spans="4:4">
      <c r="D3897" s="144"/>
    </row>
    <row r="3898" spans="4:4">
      <c r="D3898" s="144"/>
    </row>
    <row r="3899" spans="4:4">
      <c r="D3899" s="144"/>
    </row>
    <row r="3900" spans="4:4">
      <c r="D3900" s="144"/>
    </row>
    <row r="3901" spans="4:4">
      <c r="D3901" s="144"/>
    </row>
    <row r="3902" spans="4:4">
      <c r="D3902" s="144"/>
    </row>
    <row r="3903" spans="4:4">
      <c r="D3903" s="144"/>
    </row>
    <row r="3904" spans="4:4">
      <c r="D3904" s="144"/>
    </row>
    <row r="3905" spans="4:4">
      <c r="D3905" s="144"/>
    </row>
    <row r="3906" spans="4:4">
      <c r="D3906" s="144"/>
    </row>
    <row r="3907" spans="4:4">
      <c r="D3907" s="144"/>
    </row>
    <row r="3908" spans="4:4">
      <c r="D3908" s="144"/>
    </row>
    <row r="3909" spans="4:4">
      <c r="D3909" s="144"/>
    </row>
    <row r="3910" spans="4:4">
      <c r="D3910" s="144"/>
    </row>
    <row r="3911" spans="4:4">
      <c r="D3911" s="144"/>
    </row>
    <row r="3912" spans="4:4">
      <c r="D3912" s="144"/>
    </row>
    <row r="3913" spans="4:4">
      <c r="D3913" s="144"/>
    </row>
    <row r="3914" spans="4:4">
      <c r="D3914" s="144"/>
    </row>
    <row r="3915" spans="4:4">
      <c r="D3915" s="144"/>
    </row>
    <row r="3916" spans="4:4">
      <c r="D3916" s="144"/>
    </row>
    <row r="3917" spans="4:4">
      <c r="D3917" s="144"/>
    </row>
    <row r="3918" spans="4:4">
      <c r="D3918" s="144"/>
    </row>
    <row r="3919" spans="4:4">
      <c r="D3919" s="144"/>
    </row>
    <row r="3920" spans="4:4">
      <c r="D3920" s="144"/>
    </row>
    <row r="3921" spans="4:4">
      <c r="D3921" s="144"/>
    </row>
    <row r="3922" spans="4:4">
      <c r="D3922" s="144"/>
    </row>
    <row r="3923" spans="4:4">
      <c r="D3923" s="144"/>
    </row>
    <row r="3924" spans="4:4">
      <c r="D3924" s="144"/>
    </row>
    <row r="3925" spans="4:4">
      <c r="D3925" s="144"/>
    </row>
    <row r="3926" spans="4:4">
      <c r="D3926" s="144"/>
    </row>
    <row r="3927" spans="4:4">
      <c r="D3927" s="144"/>
    </row>
    <row r="3928" spans="4:4">
      <c r="D3928" s="144"/>
    </row>
    <row r="3929" spans="4:4">
      <c r="D3929" s="144"/>
    </row>
    <row r="3930" spans="4:4">
      <c r="D3930" s="144"/>
    </row>
    <row r="3931" spans="4:4">
      <c r="D3931" s="144"/>
    </row>
    <row r="3932" spans="4:4">
      <c r="D3932" s="144"/>
    </row>
    <row r="3933" spans="4:4">
      <c r="D3933" s="144"/>
    </row>
    <row r="3934" spans="4:4">
      <c r="D3934" s="144"/>
    </row>
    <row r="3935" spans="4:4">
      <c r="D3935" s="144"/>
    </row>
    <row r="3936" spans="4:4">
      <c r="D3936" s="144"/>
    </row>
    <row r="3937" spans="4:4">
      <c r="D3937" s="144"/>
    </row>
    <row r="3938" spans="4:4">
      <c r="D3938" s="144"/>
    </row>
    <row r="3939" spans="4:4">
      <c r="D3939" s="144"/>
    </row>
    <row r="3940" spans="4:4">
      <c r="D3940" s="144"/>
    </row>
    <row r="3941" spans="4:4">
      <c r="D3941" s="144"/>
    </row>
    <row r="3942" spans="4:4">
      <c r="D3942" s="144"/>
    </row>
    <row r="3943" spans="4:4">
      <c r="D3943" s="144"/>
    </row>
    <row r="3944" spans="4:4">
      <c r="D3944" s="144"/>
    </row>
    <row r="3945" spans="4:4">
      <c r="D3945" s="144"/>
    </row>
    <row r="3946" spans="4:4">
      <c r="D3946" s="144"/>
    </row>
    <row r="3947" spans="4:4">
      <c r="D3947" s="144"/>
    </row>
    <row r="3948" spans="4:4">
      <c r="D3948" s="144"/>
    </row>
    <row r="3949" spans="4:4">
      <c r="D3949" s="144"/>
    </row>
    <row r="3950" spans="4:4">
      <c r="D3950" s="144"/>
    </row>
    <row r="3951" spans="4:4">
      <c r="D3951" s="144"/>
    </row>
    <row r="3952" spans="4:4">
      <c r="D3952" s="144"/>
    </row>
    <row r="3953" spans="4:4">
      <c r="D3953" s="144"/>
    </row>
    <row r="3954" spans="4:4">
      <c r="D3954" s="144"/>
    </row>
    <row r="3955" spans="4:4">
      <c r="D3955" s="144"/>
    </row>
    <row r="3956" spans="4:4">
      <c r="D3956" s="144"/>
    </row>
    <row r="3957" spans="4:4">
      <c r="D3957" s="144"/>
    </row>
    <row r="3958" spans="4:4">
      <c r="D3958" s="144"/>
    </row>
    <row r="3959" spans="4:4">
      <c r="D3959" s="144"/>
    </row>
    <row r="3960" spans="4:4">
      <c r="D3960" s="144"/>
    </row>
    <row r="3961" spans="4:4">
      <c r="D3961" s="144"/>
    </row>
    <row r="3962" spans="4:4">
      <c r="D3962" s="144"/>
    </row>
    <row r="3963" spans="4:4">
      <c r="D3963" s="144"/>
    </row>
    <row r="3964" spans="4:4">
      <c r="D3964" s="144"/>
    </row>
    <row r="3965" spans="4:4">
      <c r="D3965" s="144"/>
    </row>
    <row r="3966" spans="4:4">
      <c r="D3966" s="144"/>
    </row>
    <row r="3967" spans="4:4">
      <c r="D3967" s="144"/>
    </row>
    <row r="3968" spans="4:4">
      <c r="D3968" s="144"/>
    </row>
    <row r="3969" spans="4:4">
      <c r="D3969" s="144"/>
    </row>
    <row r="3970" spans="4:4">
      <c r="D3970" s="144"/>
    </row>
    <row r="3971" spans="4:4">
      <c r="D3971" s="144"/>
    </row>
    <row r="3972" spans="4:4">
      <c r="D3972" s="144"/>
    </row>
    <row r="3973" spans="4:4">
      <c r="D3973" s="144"/>
    </row>
    <row r="3974" spans="4:4">
      <c r="D3974" s="144"/>
    </row>
    <row r="3975" spans="4:4">
      <c r="D3975" s="144"/>
    </row>
    <row r="3976" spans="4:4">
      <c r="D3976" s="144"/>
    </row>
    <row r="3977" spans="4:4">
      <c r="D3977" s="144"/>
    </row>
    <row r="3978" spans="4:4">
      <c r="D3978" s="144"/>
    </row>
    <row r="3979" spans="4:4">
      <c r="D3979" s="144"/>
    </row>
    <row r="3980" spans="4:4">
      <c r="D3980" s="144"/>
    </row>
    <row r="3981" spans="4:4">
      <c r="D3981" s="144"/>
    </row>
    <row r="3982" spans="4:4">
      <c r="D3982" s="144"/>
    </row>
    <row r="3983" spans="4:4">
      <c r="D3983" s="144"/>
    </row>
    <row r="3984" spans="4:4">
      <c r="D3984" s="144"/>
    </row>
    <row r="3985" spans="4:4">
      <c r="D3985" s="144"/>
    </row>
    <row r="3986" spans="4:4">
      <c r="D3986" s="144"/>
    </row>
    <row r="3987" spans="4:4">
      <c r="D3987" s="144"/>
    </row>
    <row r="3988" spans="4:4">
      <c r="D3988" s="144"/>
    </row>
    <row r="3989" spans="4:4">
      <c r="D3989" s="144"/>
    </row>
    <row r="3990" spans="4:4">
      <c r="D3990" s="144"/>
    </row>
    <row r="3991" spans="4:4">
      <c r="D3991" s="144"/>
    </row>
    <row r="3992" spans="4:4">
      <c r="D3992" s="144"/>
    </row>
    <row r="3993" spans="4:4">
      <c r="D3993" s="144"/>
    </row>
    <row r="3994" spans="4:4">
      <c r="D3994" s="144"/>
    </row>
    <row r="3995" spans="4:4">
      <c r="D3995" s="144"/>
    </row>
    <row r="3996" spans="4:4">
      <c r="D3996" s="144"/>
    </row>
    <row r="3997" spans="4:4">
      <c r="D3997" s="144"/>
    </row>
    <row r="3998" spans="4:4">
      <c r="D3998" s="144"/>
    </row>
    <row r="3999" spans="4:4">
      <c r="D3999" s="144"/>
    </row>
    <row r="4000" spans="4:4">
      <c r="D4000" s="144"/>
    </row>
    <row r="4001" spans="4:4">
      <c r="D4001" s="144"/>
    </row>
    <row r="4002" spans="4:4">
      <c r="D4002" s="144"/>
    </row>
    <row r="4003" spans="4:4">
      <c r="D4003" s="144"/>
    </row>
    <row r="4004" spans="4:4">
      <c r="D4004" s="144"/>
    </row>
    <row r="4005" spans="4:4">
      <c r="D4005" s="144"/>
    </row>
    <row r="4006" spans="4:4">
      <c r="D4006" s="144"/>
    </row>
    <row r="4007" spans="4:4">
      <c r="D4007" s="144"/>
    </row>
    <row r="4008" spans="4:4">
      <c r="D4008" s="144"/>
    </row>
    <row r="4009" spans="4:4">
      <c r="D4009" s="144"/>
    </row>
    <row r="4010" spans="4:4">
      <c r="D4010" s="144"/>
    </row>
    <row r="4011" spans="4:4">
      <c r="D4011" s="144"/>
    </row>
    <row r="4012" spans="4:4">
      <c r="D4012" s="144"/>
    </row>
    <row r="4013" spans="4:4">
      <c r="D4013" s="144"/>
    </row>
    <row r="4014" spans="4:4">
      <c r="D4014" s="144"/>
    </row>
    <row r="4015" spans="4:4">
      <c r="D4015" s="144"/>
    </row>
    <row r="4016" spans="4:4">
      <c r="D4016" s="144"/>
    </row>
    <row r="4017" spans="4:4">
      <c r="D4017" s="144"/>
    </row>
    <row r="4018" spans="4:4">
      <c r="D4018" s="144"/>
    </row>
    <row r="4019" spans="4:4">
      <c r="D4019" s="144"/>
    </row>
    <row r="4020" spans="4:4">
      <c r="D4020" s="144"/>
    </row>
    <row r="4021" spans="4:4">
      <c r="D4021" s="144"/>
    </row>
    <row r="4022" spans="4:4">
      <c r="D4022" s="144"/>
    </row>
    <row r="4023" spans="4:4">
      <c r="D4023" s="144"/>
    </row>
    <row r="4024" spans="4:4">
      <c r="D4024" s="144"/>
    </row>
    <row r="4025" spans="4:4">
      <c r="D4025" s="144"/>
    </row>
    <row r="4026" spans="4:4">
      <c r="D4026" s="144"/>
    </row>
    <row r="4027" spans="4:4">
      <c r="D4027" s="144"/>
    </row>
    <row r="4028" spans="4:4">
      <c r="D4028" s="144"/>
    </row>
    <row r="4029" spans="4:4">
      <c r="D4029" s="144"/>
    </row>
    <row r="4030" spans="4:4">
      <c r="D4030" s="144"/>
    </row>
    <row r="4031" spans="4:4">
      <c r="D4031" s="144"/>
    </row>
    <row r="4032" spans="4:4">
      <c r="D4032" s="144"/>
    </row>
    <row r="4033" spans="4:4">
      <c r="D4033" s="144"/>
    </row>
    <row r="4034" spans="4:4">
      <c r="D4034" s="144"/>
    </row>
    <row r="4035" spans="4:4">
      <c r="D4035" s="144"/>
    </row>
    <row r="4036" spans="4:4">
      <c r="D4036" s="144"/>
    </row>
    <row r="4037" spans="4:4">
      <c r="D4037" s="144"/>
    </row>
    <row r="4038" spans="4:4">
      <c r="D4038" s="144"/>
    </row>
    <row r="4039" spans="4:4">
      <c r="D4039" s="144"/>
    </row>
    <row r="4040" spans="4:4">
      <c r="D4040" s="144"/>
    </row>
    <row r="4041" spans="4:4">
      <c r="D4041" s="144"/>
    </row>
    <row r="4042" spans="4:4">
      <c r="D4042" s="144"/>
    </row>
    <row r="4043" spans="4:4">
      <c r="D4043" s="144"/>
    </row>
    <row r="4044" spans="4:4">
      <c r="D4044" s="144"/>
    </row>
    <row r="4045" spans="4:4">
      <c r="D4045" s="144"/>
    </row>
    <row r="4046" spans="4:4">
      <c r="D4046" s="144"/>
    </row>
    <row r="4047" spans="4:4">
      <c r="D4047" s="144"/>
    </row>
    <row r="4048" spans="4:4">
      <c r="D4048" s="144"/>
    </row>
    <row r="4049" spans="4:4">
      <c r="D4049" s="144"/>
    </row>
    <row r="4050" spans="4:4">
      <c r="D4050" s="144"/>
    </row>
    <row r="4051" spans="4:4">
      <c r="D4051" s="144"/>
    </row>
    <row r="4052" spans="4:4">
      <c r="D4052" s="144"/>
    </row>
    <row r="4053" spans="4:4">
      <c r="D4053" s="144"/>
    </row>
    <row r="4054" spans="4:4">
      <c r="D4054" s="144"/>
    </row>
    <row r="4055" spans="4:4">
      <c r="D4055" s="144"/>
    </row>
    <row r="4056" spans="4:4">
      <c r="D4056" s="144"/>
    </row>
    <row r="4057" spans="4:4">
      <c r="D4057" s="144"/>
    </row>
    <row r="4058" spans="4:4">
      <c r="D4058" s="144"/>
    </row>
    <row r="4059" spans="4:4">
      <c r="D4059" s="144"/>
    </row>
    <row r="4060" spans="4:4">
      <c r="D4060" s="144"/>
    </row>
    <row r="4061" spans="4:4">
      <c r="D4061" s="144"/>
    </row>
    <row r="4062" spans="4:4">
      <c r="D4062" s="144"/>
    </row>
    <row r="4063" spans="4:4">
      <c r="D4063" s="144"/>
    </row>
    <row r="4064" spans="4:4">
      <c r="D4064" s="144"/>
    </row>
    <row r="4065" spans="4:4">
      <c r="D4065" s="144"/>
    </row>
    <row r="4066" spans="4:4">
      <c r="D4066" s="144"/>
    </row>
    <row r="4067" spans="4:4">
      <c r="D4067" s="144"/>
    </row>
    <row r="4068" spans="4:4">
      <c r="D4068" s="144"/>
    </row>
    <row r="4069" spans="4:4">
      <c r="D4069" s="144"/>
    </row>
    <row r="4070" spans="4:4">
      <c r="D4070" s="144"/>
    </row>
    <row r="4071" spans="4:4">
      <c r="D4071" s="144"/>
    </row>
    <row r="4072" spans="4:4">
      <c r="D4072" s="144"/>
    </row>
    <row r="4073" spans="4:4">
      <c r="D4073" s="144"/>
    </row>
    <row r="4074" spans="4:4">
      <c r="D4074" s="144"/>
    </row>
    <row r="4075" spans="4:4">
      <c r="D4075" s="144"/>
    </row>
    <row r="4076" spans="4:4">
      <c r="D4076" s="144"/>
    </row>
    <row r="4077" spans="4:4">
      <c r="D4077" s="144"/>
    </row>
    <row r="4078" spans="4:4">
      <c r="D4078" s="144"/>
    </row>
    <row r="4079" spans="4:4">
      <c r="D4079" s="144"/>
    </row>
    <row r="4080" spans="4:4">
      <c r="D4080" s="144"/>
    </row>
    <row r="4081" spans="4:4">
      <c r="D4081" s="144"/>
    </row>
    <row r="4082" spans="4:4">
      <c r="D4082" s="144"/>
    </row>
    <row r="4083" spans="4:4">
      <c r="D4083" s="144"/>
    </row>
    <row r="4084" spans="4:4">
      <c r="D4084" s="144"/>
    </row>
    <row r="4085" spans="4:4">
      <c r="D4085" s="144"/>
    </row>
    <row r="4086" spans="4:4">
      <c r="D4086" s="144"/>
    </row>
    <row r="4087" spans="4:4">
      <c r="D4087" s="144"/>
    </row>
    <row r="4088" spans="4:4">
      <c r="D4088" s="144"/>
    </row>
    <row r="4089" spans="4:4">
      <c r="D4089" s="144"/>
    </row>
    <row r="4090" spans="4:4">
      <c r="D4090" s="144"/>
    </row>
    <row r="4091" spans="4:4">
      <c r="D4091" s="144"/>
    </row>
    <row r="4092" spans="4:4">
      <c r="D4092" s="144"/>
    </row>
    <row r="4093" spans="4:4">
      <c r="D4093" s="144"/>
    </row>
    <row r="4094" spans="4:4">
      <c r="D4094" s="144"/>
    </row>
    <row r="4095" spans="4:4">
      <c r="D4095" s="144"/>
    </row>
    <row r="4096" spans="4:4">
      <c r="D4096" s="144"/>
    </row>
    <row r="4097" spans="4:4">
      <c r="D4097" s="144"/>
    </row>
    <row r="4098" spans="4:4">
      <c r="D4098" s="144"/>
    </row>
    <row r="4099" spans="4:4">
      <c r="D4099" s="144"/>
    </row>
    <row r="4100" spans="4:4">
      <c r="D4100" s="144"/>
    </row>
    <row r="4101" spans="4:4">
      <c r="D4101" s="144"/>
    </row>
    <row r="4102" spans="4:4">
      <c r="D4102" s="144"/>
    </row>
    <row r="4103" spans="4:4">
      <c r="D4103" s="144"/>
    </row>
    <row r="4104" spans="4:4">
      <c r="D4104" s="144"/>
    </row>
    <row r="4105" spans="4:4">
      <c r="D4105" s="144"/>
    </row>
    <row r="4106" spans="4:4">
      <c r="D4106" s="144"/>
    </row>
    <row r="4107" spans="4:4">
      <c r="D4107" s="144"/>
    </row>
    <row r="4108" spans="4:4">
      <c r="D4108" s="144"/>
    </row>
    <row r="4109" spans="4:4">
      <c r="D4109" s="144"/>
    </row>
    <row r="4110" spans="4:4">
      <c r="D4110" s="144"/>
    </row>
    <row r="4111" spans="4:4">
      <c r="D4111" s="144"/>
    </row>
    <row r="4112" spans="4:4">
      <c r="D4112" s="144"/>
    </row>
    <row r="4113" spans="4:4">
      <c r="D4113" s="144"/>
    </row>
    <row r="4114" spans="4:4">
      <c r="D4114" s="144"/>
    </row>
    <row r="4115" spans="4:4">
      <c r="D4115" s="144"/>
    </row>
    <row r="4116" spans="4:4">
      <c r="D4116" s="144"/>
    </row>
    <row r="4117" spans="4:4">
      <c r="D4117" s="144"/>
    </row>
    <row r="4118" spans="4:4">
      <c r="D4118" s="144"/>
    </row>
    <row r="4119" spans="4:4">
      <c r="D4119" s="144"/>
    </row>
    <row r="4120" spans="4:4">
      <c r="D4120" s="144"/>
    </row>
    <row r="4121" spans="4:4">
      <c r="D4121" s="144"/>
    </row>
    <row r="4122" spans="4:4">
      <c r="D4122" s="144"/>
    </row>
    <row r="4123" spans="4:4">
      <c r="D4123" s="144"/>
    </row>
    <row r="4124" spans="4:4">
      <c r="D4124" s="144"/>
    </row>
    <row r="4125" spans="4:4">
      <c r="D4125" s="144"/>
    </row>
    <row r="4126" spans="4:4">
      <c r="D4126" s="144"/>
    </row>
    <row r="4127" spans="4:4">
      <c r="D4127" s="144"/>
    </row>
    <row r="4128" spans="4:4">
      <c r="D4128" s="144"/>
    </row>
    <row r="4129" spans="4:4">
      <c r="D4129" s="144"/>
    </row>
    <row r="4130" spans="4:4">
      <c r="D4130" s="144"/>
    </row>
    <row r="4131" spans="4:4">
      <c r="D4131" s="144"/>
    </row>
    <row r="4132" spans="4:4">
      <c r="D4132" s="144"/>
    </row>
    <row r="4133" spans="4:4">
      <c r="D4133" s="144"/>
    </row>
    <row r="4134" spans="4:4">
      <c r="D4134" s="144"/>
    </row>
    <row r="4135" spans="4:4">
      <c r="D4135" s="144"/>
    </row>
    <row r="4136" spans="4:4">
      <c r="D4136" s="144"/>
    </row>
    <row r="4137" spans="4:4">
      <c r="D4137" s="144"/>
    </row>
    <row r="4138" spans="4:4">
      <c r="D4138" s="144"/>
    </row>
    <row r="4139" spans="4:4">
      <c r="D4139" s="144"/>
    </row>
    <row r="4140" spans="4:4">
      <c r="D4140" s="144"/>
    </row>
    <row r="4141" spans="4:4">
      <c r="D4141" s="144"/>
    </row>
    <row r="4142" spans="4:4">
      <c r="D4142" s="144"/>
    </row>
    <row r="4143" spans="4:4">
      <c r="D4143" s="144"/>
    </row>
    <row r="4144" spans="4:4">
      <c r="D4144" s="144"/>
    </row>
    <row r="4145" spans="4:4">
      <c r="D4145" s="144"/>
    </row>
    <row r="4146" spans="4:4">
      <c r="D4146" s="144"/>
    </row>
    <row r="4147" spans="4:4">
      <c r="D4147" s="144"/>
    </row>
    <row r="4148" spans="4:4">
      <c r="D4148" s="144"/>
    </row>
    <row r="4149" spans="4:4">
      <c r="D4149" s="144"/>
    </row>
    <row r="4150" spans="4:4">
      <c r="D4150" s="144"/>
    </row>
    <row r="4151" spans="4:4">
      <c r="D4151" s="144"/>
    </row>
    <row r="4152" spans="4:4">
      <c r="D4152" s="144"/>
    </row>
    <row r="4153" spans="4:4">
      <c r="D4153" s="144"/>
    </row>
    <row r="4154" spans="4:4">
      <c r="D4154" s="144"/>
    </row>
    <row r="4155" spans="4:4">
      <c r="D4155" s="144"/>
    </row>
    <row r="4156" spans="4:4">
      <c r="D4156" s="144"/>
    </row>
    <row r="4157" spans="4:4">
      <c r="D4157" s="144"/>
    </row>
    <row r="4158" spans="4:4">
      <c r="D4158" s="144"/>
    </row>
    <row r="4159" spans="4:4">
      <c r="D4159" s="144"/>
    </row>
    <row r="4160" spans="4:4">
      <c r="D4160" s="144"/>
    </row>
    <row r="4161" spans="4:4">
      <c r="D4161" s="144"/>
    </row>
    <row r="4162" spans="4:4">
      <c r="D4162" s="144"/>
    </row>
    <row r="4163" spans="4:4">
      <c r="D4163" s="144"/>
    </row>
    <row r="4164" spans="4:4">
      <c r="D4164" s="144"/>
    </row>
    <row r="4165" spans="4:4">
      <c r="D4165" s="144"/>
    </row>
    <row r="4166" spans="4:4">
      <c r="D4166" s="144"/>
    </row>
    <row r="4167" spans="4:4">
      <c r="D4167" s="144"/>
    </row>
    <row r="4168" spans="4:4">
      <c r="D4168" s="144"/>
    </row>
    <row r="4169" spans="4:4">
      <c r="D4169" s="144"/>
    </row>
    <row r="4170" spans="4:4">
      <c r="D4170" s="144"/>
    </row>
    <row r="4171" spans="4:4">
      <c r="D4171" s="144"/>
    </row>
    <row r="4172" spans="4:4">
      <c r="D4172" s="144"/>
    </row>
    <row r="4173" spans="4:4">
      <c r="D4173" s="144"/>
    </row>
    <row r="4174" spans="4:4">
      <c r="D4174" s="144"/>
    </row>
    <row r="4175" spans="4:4">
      <c r="D4175" s="144"/>
    </row>
    <row r="4176" spans="4:4">
      <c r="D4176" s="144"/>
    </row>
    <row r="4177" spans="4:4">
      <c r="D4177" s="144"/>
    </row>
    <row r="4178" spans="4:4">
      <c r="D4178" s="144"/>
    </row>
    <row r="4179" spans="4:4">
      <c r="D4179" s="144"/>
    </row>
    <row r="4180" spans="4:4">
      <c r="D4180" s="144"/>
    </row>
    <row r="4181" spans="4:4">
      <c r="D4181" s="144"/>
    </row>
    <row r="4182" spans="4:4">
      <c r="D4182" s="144"/>
    </row>
    <row r="4183" spans="4:4">
      <c r="D4183" s="144"/>
    </row>
    <row r="4184" spans="4:4">
      <c r="D4184" s="144"/>
    </row>
    <row r="4185" spans="4:4">
      <c r="D4185" s="144"/>
    </row>
    <row r="4186" spans="4:4">
      <c r="D4186" s="144"/>
    </row>
    <row r="4187" spans="4:4">
      <c r="D4187" s="144"/>
    </row>
    <row r="4188" spans="4:4">
      <c r="D4188" s="144"/>
    </row>
    <row r="4189" spans="4:4">
      <c r="D4189" s="144"/>
    </row>
    <row r="4190" spans="4:4">
      <c r="D4190" s="144"/>
    </row>
    <row r="4191" spans="4:4">
      <c r="D4191" s="144"/>
    </row>
    <row r="4192" spans="4:4">
      <c r="D4192" s="144"/>
    </row>
    <row r="4193" spans="4:4">
      <c r="D4193" s="144"/>
    </row>
    <row r="4194" spans="4:4">
      <c r="D4194" s="144"/>
    </row>
    <row r="4195" spans="4:4">
      <c r="D4195" s="144"/>
    </row>
    <row r="4196" spans="4:4">
      <c r="D4196" s="144"/>
    </row>
    <row r="4197" spans="4:4">
      <c r="D4197" s="144"/>
    </row>
    <row r="4198" spans="4:4">
      <c r="D4198" s="144"/>
    </row>
    <row r="4199" spans="4:4">
      <c r="D4199" s="144"/>
    </row>
    <row r="4200" spans="4:4">
      <c r="D4200" s="144"/>
    </row>
    <row r="4201" spans="4:4">
      <c r="D4201" s="144"/>
    </row>
    <row r="4202" spans="4:4">
      <c r="D4202" s="144"/>
    </row>
    <row r="4203" spans="4:4">
      <c r="D4203" s="144"/>
    </row>
    <row r="4204" spans="4:4">
      <c r="D4204" s="144"/>
    </row>
    <row r="4205" spans="4:4">
      <c r="D4205" s="144"/>
    </row>
    <row r="4206" spans="4:4">
      <c r="D4206" s="144"/>
    </row>
    <row r="4207" spans="4:4">
      <c r="D4207" s="144"/>
    </row>
    <row r="4208" spans="4:4">
      <c r="D4208" s="144"/>
    </row>
    <row r="4209" spans="4:4">
      <c r="D4209" s="144"/>
    </row>
    <row r="4210" spans="4:4">
      <c r="D4210" s="144"/>
    </row>
    <row r="4211" spans="4:4">
      <c r="D4211" s="144"/>
    </row>
    <row r="4212" spans="4:4">
      <c r="D4212" s="144"/>
    </row>
    <row r="4213" spans="4:4">
      <c r="D4213" s="144"/>
    </row>
    <row r="4214" spans="4:4">
      <c r="D4214" s="144"/>
    </row>
    <row r="4215" spans="4:4">
      <c r="D4215" s="144"/>
    </row>
    <row r="4216" spans="4:4">
      <c r="D4216" s="144"/>
    </row>
    <row r="4217" spans="4:4">
      <c r="D4217" s="144"/>
    </row>
    <row r="4218" spans="4:4">
      <c r="D4218" s="144"/>
    </row>
    <row r="4219" spans="4:4">
      <c r="D4219" s="144"/>
    </row>
    <row r="4220" spans="4:4">
      <c r="D4220" s="144"/>
    </row>
    <row r="4221" spans="4:4">
      <c r="D4221" s="144"/>
    </row>
    <row r="4222" spans="4:4">
      <c r="D4222" s="144"/>
    </row>
    <row r="4223" spans="4:4">
      <c r="D4223" s="144"/>
    </row>
    <row r="4224" spans="4:4">
      <c r="D4224" s="144"/>
    </row>
    <row r="4225" spans="4:4">
      <c r="D4225" s="144"/>
    </row>
    <row r="4226" spans="4:4">
      <c r="D4226" s="144"/>
    </row>
    <row r="4227" spans="4:4">
      <c r="D4227" s="144"/>
    </row>
    <row r="4228" spans="4:4">
      <c r="D4228" s="144"/>
    </row>
    <row r="4229" spans="4:4">
      <c r="D4229" s="144"/>
    </row>
    <row r="4230" spans="4:4">
      <c r="D4230" s="144"/>
    </row>
    <row r="4231" spans="4:4">
      <c r="D4231" s="144"/>
    </row>
    <row r="4232" spans="4:4">
      <c r="D4232" s="144"/>
    </row>
    <row r="4233" spans="4:4">
      <c r="D4233" s="144"/>
    </row>
    <row r="4234" spans="4:4">
      <c r="D4234" s="144"/>
    </row>
    <row r="4235" spans="4:4">
      <c r="D4235" s="144"/>
    </row>
    <row r="4236" spans="4:4">
      <c r="D4236" s="144"/>
    </row>
    <row r="4237" spans="4:4">
      <c r="D4237" s="144"/>
    </row>
    <row r="4238" spans="4:4">
      <c r="D4238" s="144"/>
    </row>
    <row r="4239" spans="4:4">
      <c r="D4239" s="144"/>
    </row>
    <row r="4240" spans="4:4">
      <c r="D4240" s="144"/>
    </row>
    <row r="4241" spans="4:4">
      <c r="D4241" s="144"/>
    </row>
    <row r="4242" spans="4:4">
      <c r="D4242" s="144"/>
    </row>
    <row r="4243" spans="4:4">
      <c r="D4243" s="144"/>
    </row>
    <row r="4244" spans="4:4">
      <c r="D4244" s="144"/>
    </row>
    <row r="4245" spans="4:4">
      <c r="D4245" s="144"/>
    </row>
    <row r="4246" spans="4:4">
      <c r="D4246" s="144"/>
    </row>
    <row r="4247" spans="4:4">
      <c r="D4247" s="144"/>
    </row>
    <row r="4248" spans="4:4">
      <c r="D4248" s="144"/>
    </row>
    <row r="4249" spans="4:4">
      <c r="D4249" s="144"/>
    </row>
    <row r="4250" spans="4:4">
      <c r="D4250" s="144"/>
    </row>
    <row r="4251" spans="4:4">
      <c r="D4251" s="144"/>
    </row>
    <row r="4252" spans="4:4">
      <c r="D4252" s="144"/>
    </row>
    <row r="4253" spans="4:4">
      <c r="D4253" s="144"/>
    </row>
    <row r="4254" spans="4:4">
      <c r="D4254" s="144"/>
    </row>
    <row r="4255" spans="4:4">
      <c r="D4255" s="144"/>
    </row>
    <row r="4256" spans="4:4">
      <c r="D4256" s="144"/>
    </row>
    <row r="4257" spans="4:4">
      <c r="D4257" s="144"/>
    </row>
    <row r="4258" spans="4:4">
      <c r="D4258" s="144"/>
    </row>
    <row r="4259" spans="4:4">
      <c r="D4259" s="144"/>
    </row>
    <row r="4260" spans="4:4">
      <c r="D4260" s="144"/>
    </row>
    <row r="4261" spans="4:4">
      <c r="D4261" s="144"/>
    </row>
    <row r="4262" spans="4:4">
      <c r="D4262" s="144"/>
    </row>
    <row r="4263" spans="4:4">
      <c r="D4263" s="144"/>
    </row>
    <row r="4264" spans="4:4">
      <c r="D4264" s="144"/>
    </row>
    <row r="4265" spans="4:4">
      <c r="D4265" s="144"/>
    </row>
    <row r="4266" spans="4:4">
      <c r="D4266" s="144"/>
    </row>
    <row r="4267" spans="4:4">
      <c r="D4267" s="144"/>
    </row>
    <row r="4268" spans="4:4">
      <c r="D4268" s="144"/>
    </row>
    <row r="4269" spans="4:4">
      <c r="D4269" s="144"/>
    </row>
    <row r="4270" spans="4:4">
      <c r="D4270" s="144"/>
    </row>
    <row r="4271" spans="4:4">
      <c r="D4271" s="144"/>
    </row>
    <row r="4272" spans="4:4">
      <c r="D4272" s="144"/>
    </row>
    <row r="4273" spans="4:4">
      <c r="D4273" s="144"/>
    </row>
    <row r="4274" spans="4:4">
      <c r="D4274" s="144"/>
    </row>
    <row r="4275" spans="4:4">
      <c r="D4275" s="144"/>
    </row>
    <row r="4276" spans="4:4">
      <c r="D4276" s="144"/>
    </row>
    <row r="4277" spans="4:4">
      <c r="D4277" s="144"/>
    </row>
    <row r="4278" spans="4:4">
      <c r="D4278" s="144"/>
    </row>
    <row r="4279" spans="4:4">
      <c r="D4279" s="144"/>
    </row>
    <row r="4280" spans="4:4">
      <c r="D4280" s="144"/>
    </row>
    <row r="4281" spans="4:4">
      <c r="D4281" s="144"/>
    </row>
    <row r="4282" spans="4:4">
      <c r="D4282" s="144"/>
    </row>
    <row r="4283" spans="4:4">
      <c r="D4283" s="144"/>
    </row>
    <row r="4284" spans="4:4">
      <c r="D4284" s="144"/>
    </row>
    <row r="4285" spans="4:4">
      <c r="D4285" s="144"/>
    </row>
    <row r="4286" spans="4:4">
      <c r="D4286" s="144"/>
    </row>
    <row r="4287" spans="4:4">
      <c r="D4287" s="144"/>
    </row>
    <row r="4288" spans="4:4">
      <c r="D4288" s="144"/>
    </row>
    <row r="4289" spans="4:4">
      <c r="D4289" s="144"/>
    </row>
    <row r="4290" spans="4:4">
      <c r="D4290" s="144"/>
    </row>
    <row r="4291" spans="4:4">
      <c r="D4291" s="144"/>
    </row>
    <row r="4292" spans="4:4">
      <c r="D4292" s="144"/>
    </row>
    <row r="4293" spans="4:4">
      <c r="D4293" s="144"/>
    </row>
    <row r="4294" spans="4:4">
      <c r="D4294" s="144"/>
    </row>
    <row r="4295" spans="4:4">
      <c r="D4295" s="144"/>
    </row>
    <row r="4296" spans="4:4">
      <c r="D4296" s="144"/>
    </row>
    <row r="4297" spans="4:4">
      <c r="D4297" s="144"/>
    </row>
    <row r="4298" spans="4:4">
      <c r="D4298" s="144"/>
    </row>
    <row r="4299" spans="4:4">
      <c r="D4299" s="144"/>
    </row>
    <row r="4300" spans="4:4">
      <c r="D4300" s="144"/>
    </row>
    <row r="4301" spans="4:4">
      <c r="D4301" s="144"/>
    </row>
    <row r="4302" spans="4:4">
      <c r="D4302" s="144"/>
    </row>
    <row r="4303" spans="4:4">
      <c r="D4303" s="144"/>
    </row>
    <row r="4304" spans="4:4">
      <c r="D4304" s="144"/>
    </row>
    <row r="4305" spans="4:4">
      <c r="D4305" s="144"/>
    </row>
    <row r="4306" spans="4:4">
      <c r="D4306" s="144"/>
    </row>
    <row r="4307" spans="4:4">
      <c r="D4307" s="144"/>
    </row>
    <row r="4308" spans="4:4">
      <c r="D4308" s="144"/>
    </row>
    <row r="4309" spans="4:4">
      <c r="D4309" s="144"/>
    </row>
    <row r="4310" spans="4:4">
      <c r="D4310" s="144"/>
    </row>
    <row r="4311" spans="4:4">
      <c r="D4311" s="144"/>
    </row>
    <row r="4312" spans="4:4">
      <c r="D4312" s="144"/>
    </row>
    <row r="4313" spans="4:4">
      <c r="D4313" s="144"/>
    </row>
    <row r="4314" spans="4:4">
      <c r="D4314" s="144"/>
    </row>
    <row r="4315" spans="4:4">
      <c r="D4315" s="144"/>
    </row>
    <row r="4316" spans="4:4">
      <c r="D4316" s="144"/>
    </row>
    <row r="4317" spans="4:4">
      <c r="D4317" s="144"/>
    </row>
    <row r="4318" spans="4:4">
      <c r="D4318" s="144"/>
    </row>
    <row r="4319" spans="4:4">
      <c r="D4319" s="144"/>
    </row>
    <row r="4320" spans="4:4">
      <c r="D4320" s="144"/>
    </row>
    <row r="4321" spans="4:4">
      <c r="D4321" s="144"/>
    </row>
    <row r="4322" spans="4:4">
      <c r="D4322" s="144"/>
    </row>
    <row r="4323" spans="4:4">
      <c r="D4323" s="144"/>
    </row>
    <row r="4324" spans="4:4">
      <c r="D4324" s="144"/>
    </row>
    <row r="4325" spans="4:4">
      <c r="D4325" s="144"/>
    </row>
    <row r="4326" spans="4:4">
      <c r="D4326" s="144"/>
    </row>
    <row r="4327" spans="4:4">
      <c r="D4327" s="144"/>
    </row>
    <row r="4328" spans="4:4">
      <c r="D4328" s="144"/>
    </row>
    <row r="4329" spans="4:4">
      <c r="D4329" s="144"/>
    </row>
    <row r="4330" spans="4:4">
      <c r="D4330" s="144"/>
    </row>
    <row r="4331" spans="4:4">
      <c r="D4331" s="144"/>
    </row>
    <row r="4332" spans="4:4">
      <c r="D4332" s="144"/>
    </row>
    <row r="4333" spans="4:4">
      <c r="D4333" s="144"/>
    </row>
    <row r="4334" spans="4:4">
      <c r="D4334" s="144"/>
    </row>
    <row r="4335" spans="4:4">
      <c r="D4335" s="144"/>
    </row>
    <row r="4336" spans="4:4">
      <c r="D4336" s="144"/>
    </row>
    <row r="4337" spans="4:4">
      <c r="D4337" s="144"/>
    </row>
    <row r="4338" spans="4:4">
      <c r="D4338" s="144"/>
    </row>
    <row r="4339" spans="4:4">
      <c r="D4339" s="144"/>
    </row>
    <row r="4340" spans="4:4">
      <c r="D4340" s="144"/>
    </row>
    <row r="4341" spans="4:4">
      <c r="D4341" s="144"/>
    </row>
    <row r="4342" spans="4:4">
      <c r="D4342" s="144"/>
    </row>
    <row r="4343" spans="4:4">
      <c r="D4343" s="144"/>
    </row>
    <row r="4344" spans="4:4">
      <c r="D4344" s="144"/>
    </row>
    <row r="4345" spans="4:4">
      <c r="D4345" s="144"/>
    </row>
    <row r="4346" spans="4:4">
      <c r="D4346" s="144"/>
    </row>
    <row r="4347" spans="4:4">
      <c r="D4347" s="144"/>
    </row>
    <row r="4348" spans="4:4">
      <c r="D4348" s="144"/>
    </row>
    <row r="4349" spans="4:4">
      <c r="D4349" s="144"/>
    </row>
    <row r="4350" spans="4:4">
      <c r="D4350" s="144"/>
    </row>
    <row r="4351" spans="4:4">
      <c r="D4351" s="144"/>
    </row>
    <row r="4352" spans="4:4">
      <c r="D4352" s="144"/>
    </row>
    <row r="4353" spans="4:4">
      <c r="D4353" s="144"/>
    </row>
    <row r="4354" spans="4:4">
      <c r="D4354" s="144"/>
    </row>
    <row r="4355" spans="4:4">
      <c r="D4355" s="144"/>
    </row>
    <row r="4356" spans="4:4">
      <c r="D4356" s="144"/>
    </row>
    <row r="4357" spans="4:4">
      <c r="D4357" s="144"/>
    </row>
    <row r="4358" spans="4:4">
      <c r="D4358" s="144"/>
    </row>
    <row r="4359" spans="4:4">
      <c r="D4359" s="144"/>
    </row>
    <row r="4360" spans="4:4">
      <c r="D4360" s="144"/>
    </row>
    <row r="4361" spans="4:4">
      <c r="D4361" s="144"/>
    </row>
    <row r="4362" spans="4:4">
      <c r="D4362" s="144"/>
    </row>
    <row r="4363" spans="4:4">
      <c r="D4363" s="144"/>
    </row>
    <row r="4364" spans="4:4">
      <c r="D4364" s="144"/>
    </row>
    <row r="4365" spans="4:4">
      <c r="D4365" s="144"/>
    </row>
    <row r="4366" spans="4:4">
      <c r="D4366" s="144"/>
    </row>
    <row r="4367" spans="4:4">
      <c r="D4367" s="144"/>
    </row>
    <row r="4368" spans="4:4">
      <c r="D4368" s="144"/>
    </row>
    <row r="4369" spans="4:4">
      <c r="D4369" s="144"/>
    </row>
    <row r="4370" spans="4:4">
      <c r="D4370" s="144"/>
    </row>
    <row r="4371" spans="4:4">
      <c r="D4371" s="144"/>
    </row>
    <row r="4372" spans="4:4">
      <c r="D4372" s="144"/>
    </row>
    <row r="4373" spans="4:4">
      <c r="D4373" s="144"/>
    </row>
    <row r="4374" spans="4:4">
      <c r="D4374" s="144"/>
    </row>
    <row r="4375" spans="4:4">
      <c r="D4375" s="144"/>
    </row>
    <row r="4376" spans="4:4">
      <c r="D4376" s="144"/>
    </row>
    <row r="4377" spans="4:4">
      <c r="D4377" s="144"/>
    </row>
    <row r="4378" spans="4:4">
      <c r="D4378" s="144"/>
    </row>
    <row r="4379" spans="4:4">
      <c r="D4379" s="144"/>
    </row>
    <row r="4380" spans="4:4">
      <c r="D4380" s="144"/>
    </row>
    <row r="4381" spans="4:4">
      <c r="D4381" s="144"/>
    </row>
    <row r="4382" spans="4:4">
      <c r="D4382" s="144"/>
    </row>
    <row r="4383" spans="4:4">
      <c r="D4383" s="144"/>
    </row>
    <row r="4384" spans="4:4">
      <c r="D4384" s="144"/>
    </row>
    <row r="4385" spans="4:4">
      <c r="D4385" s="144"/>
    </row>
    <row r="4386" spans="4:4">
      <c r="D4386" s="144"/>
    </row>
    <row r="4387" spans="4:4">
      <c r="D4387" s="144"/>
    </row>
    <row r="4388" spans="4:4">
      <c r="D4388" s="144"/>
    </row>
    <row r="4389" spans="4:4">
      <c r="D4389" s="144"/>
    </row>
    <row r="4390" spans="4:4">
      <c r="D4390" s="144"/>
    </row>
    <row r="4391" spans="4:4">
      <c r="D4391" s="144"/>
    </row>
    <row r="4392" spans="4:4">
      <c r="D4392" s="144"/>
    </row>
    <row r="4393" spans="4:4">
      <c r="D4393" s="144"/>
    </row>
    <row r="4394" spans="4:4">
      <c r="D4394" s="144"/>
    </row>
    <row r="4395" spans="4:4">
      <c r="D4395" s="144"/>
    </row>
    <row r="4396" spans="4:4">
      <c r="D4396" s="144"/>
    </row>
    <row r="4397" spans="4:4">
      <c r="D4397" s="144"/>
    </row>
    <row r="4398" spans="4:4">
      <c r="D4398" s="144"/>
    </row>
    <row r="4399" spans="4:4">
      <c r="D4399" s="144"/>
    </row>
    <row r="4400" spans="4:4">
      <c r="D4400" s="144"/>
    </row>
    <row r="4401" spans="4:4">
      <c r="D4401" s="144"/>
    </row>
    <row r="4402" spans="4:4">
      <c r="D4402" s="144"/>
    </row>
    <row r="4403" spans="4:4">
      <c r="D4403" s="144"/>
    </row>
    <row r="4404" spans="4:4">
      <c r="D4404" s="144"/>
    </row>
    <row r="4405" spans="4:4">
      <c r="D4405" s="144"/>
    </row>
    <row r="4406" spans="4:4">
      <c r="D4406" s="144"/>
    </row>
    <row r="4407" spans="4:4">
      <c r="D4407" s="144"/>
    </row>
    <row r="4408" spans="4:4">
      <c r="D4408" s="144"/>
    </row>
    <row r="4409" spans="4:4">
      <c r="D4409" s="144"/>
    </row>
    <row r="4410" spans="4:4">
      <c r="D4410" s="144"/>
    </row>
    <row r="4411" spans="4:4">
      <c r="D4411" s="144"/>
    </row>
    <row r="4412" spans="4:4">
      <c r="D4412" s="144"/>
    </row>
    <row r="4413" spans="4:4">
      <c r="D4413" s="144"/>
    </row>
    <row r="4414" spans="4:4">
      <c r="D4414" s="144"/>
    </row>
    <row r="4415" spans="4:4">
      <c r="D4415" s="144"/>
    </row>
    <row r="4416" spans="4:4">
      <c r="D4416" s="144"/>
    </row>
    <row r="4417" spans="4:4">
      <c r="D4417" s="144"/>
    </row>
    <row r="4418" spans="4:4">
      <c r="D4418" s="144"/>
    </row>
    <row r="4419" spans="4:4">
      <c r="D4419" s="144"/>
    </row>
    <row r="4420" spans="4:4">
      <c r="D4420" s="144"/>
    </row>
    <row r="4421" spans="4:4">
      <c r="D4421" s="144"/>
    </row>
    <row r="4422" spans="4:4">
      <c r="D4422" s="144"/>
    </row>
    <row r="4423" spans="4:4">
      <c r="D4423" s="144"/>
    </row>
    <row r="4424" spans="4:4">
      <c r="D4424" s="144"/>
    </row>
    <row r="4425" spans="4:4">
      <c r="D4425" s="144"/>
    </row>
    <row r="4426" spans="4:4">
      <c r="D4426" s="144"/>
    </row>
    <row r="4427" spans="4:4">
      <c r="D4427" s="144"/>
    </row>
    <row r="4428" spans="4:4">
      <c r="D4428" s="144"/>
    </row>
    <row r="4429" spans="4:4">
      <c r="D4429" s="144"/>
    </row>
    <row r="4430" spans="4:4">
      <c r="D4430" s="144"/>
    </row>
    <row r="4431" spans="4:4">
      <c r="D4431" s="144"/>
    </row>
    <row r="4432" spans="4:4">
      <c r="D4432" s="144"/>
    </row>
    <row r="4433" spans="4:4">
      <c r="D4433" s="144"/>
    </row>
    <row r="4434" spans="4:4">
      <c r="D4434" s="144"/>
    </row>
    <row r="4435" spans="4:4">
      <c r="D4435" s="144"/>
    </row>
    <row r="4436" spans="4:4">
      <c r="D4436" s="144"/>
    </row>
    <row r="4437" spans="4:4">
      <c r="D4437" s="144"/>
    </row>
    <row r="4438" spans="4:4">
      <c r="D4438" s="144"/>
    </row>
    <row r="4439" spans="4:4">
      <c r="D4439" s="144"/>
    </row>
    <row r="4440" spans="4:4">
      <c r="D4440" s="144"/>
    </row>
    <row r="4441" spans="4:4">
      <c r="D4441" s="144"/>
    </row>
    <row r="4442" spans="4:4">
      <c r="D4442" s="144"/>
    </row>
    <row r="4443" spans="4:4">
      <c r="D4443" s="144"/>
    </row>
    <row r="4444" spans="4:4">
      <c r="D4444" s="144"/>
    </row>
    <row r="4445" spans="4:4">
      <c r="D4445" s="144"/>
    </row>
    <row r="4446" spans="4:4">
      <c r="D4446" s="144"/>
    </row>
    <row r="4447" spans="4:4">
      <c r="D4447" s="144"/>
    </row>
    <row r="4448" spans="4:4">
      <c r="D4448" s="144"/>
    </row>
    <row r="4449" spans="4:4">
      <c r="D4449" s="144"/>
    </row>
    <row r="4450" spans="4:4">
      <c r="D4450" s="144"/>
    </row>
    <row r="4451" spans="4:4">
      <c r="D4451" s="144"/>
    </row>
    <row r="4452" spans="4:4">
      <c r="D4452" s="144"/>
    </row>
    <row r="4453" spans="4:4">
      <c r="D4453" s="144"/>
    </row>
    <row r="4454" spans="4:4">
      <c r="D4454" s="144"/>
    </row>
    <row r="4455" spans="4:4">
      <c r="D4455" s="144"/>
    </row>
    <row r="4456" spans="4:4">
      <c r="D4456" s="144"/>
    </row>
    <row r="4457" spans="4:4">
      <c r="D4457" s="144"/>
    </row>
    <row r="4458" spans="4:4">
      <c r="D4458" s="144"/>
    </row>
    <row r="4459" spans="4:4">
      <c r="D4459" s="144"/>
    </row>
    <row r="4460" spans="4:4">
      <c r="D4460" s="144"/>
    </row>
    <row r="4461" spans="4:4">
      <c r="D4461" s="144"/>
    </row>
    <row r="4462" spans="4:4">
      <c r="D4462" s="144"/>
    </row>
    <row r="4463" spans="4:4">
      <c r="D4463" s="144"/>
    </row>
    <row r="4464" spans="4:4">
      <c r="D4464" s="144"/>
    </row>
    <row r="4465" spans="4:4">
      <c r="D4465" s="144"/>
    </row>
    <row r="4466" spans="4:4">
      <c r="D4466" s="144"/>
    </row>
    <row r="4467" spans="4:4">
      <c r="D4467" s="144"/>
    </row>
    <row r="4468" spans="4:4">
      <c r="D4468" s="144"/>
    </row>
    <row r="4469" spans="4:4">
      <c r="D4469" s="144"/>
    </row>
    <row r="4470" spans="4:4">
      <c r="D4470" s="144"/>
    </row>
    <row r="4471" spans="4:4">
      <c r="D4471" s="144"/>
    </row>
    <row r="4472" spans="4:4">
      <c r="D4472" s="144"/>
    </row>
    <row r="4473" spans="4:4">
      <c r="D4473" s="144"/>
    </row>
    <row r="4474" spans="4:4">
      <c r="D4474" s="144"/>
    </row>
    <row r="4475" spans="4:4">
      <c r="D4475" s="144"/>
    </row>
    <row r="4476" spans="4:4">
      <c r="D4476" s="144"/>
    </row>
    <row r="4477" spans="4:4">
      <c r="D4477" s="144"/>
    </row>
    <row r="4478" spans="4:4">
      <c r="D4478" s="144"/>
    </row>
    <row r="4479" spans="4:4">
      <c r="D4479" s="144"/>
    </row>
    <row r="4480" spans="4:4">
      <c r="D4480" s="144"/>
    </row>
    <row r="4481" spans="4:4">
      <c r="D4481" s="144"/>
    </row>
    <row r="4482" spans="4:4">
      <c r="D4482" s="144"/>
    </row>
    <row r="4483" spans="4:4">
      <c r="D4483" s="144"/>
    </row>
    <row r="4484" spans="4:4">
      <c r="D4484" s="144"/>
    </row>
    <row r="4485" spans="4:4">
      <c r="D4485" s="144"/>
    </row>
    <row r="4486" spans="4:4">
      <c r="D4486" s="144"/>
    </row>
    <row r="4487" spans="4:4">
      <c r="D4487" s="144"/>
    </row>
    <row r="4488" spans="4:4">
      <c r="D4488" s="144"/>
    </row>
    <row r="4489" spans="4:4">
      <c r="D4489" s="144"/>
    </row>
    <row r="4490" spans="4:4">
      <c r="D4490" s="144"/>
    </row>
    <row r="4491" spans="4:4">
      <c r="D4491" s="144"/>
    </row>
    <row r="4492" spans="4:4">
      <c r="D4492" s="144"/>
    </row>
    <row r="4493" spans="4:4">
      <c r="D4493" s="144"/>
    </row>
    <row r="4494" spans="4:4">
      <c r="D4494" s="144"/>
    </row>
    <row r="4495" spans="4:4">
      <c r="D4495" s="144"/>
    </row>
    <row r="4496" spans="4:4">
      <c r="D4496" s="144"/>
    </row>
    <row r="4497" spans="4:4">
      <c r="D4497" s="144"/>
    </row>
    <row r="4498" spans="4:4">
      <c r="D4498" s="144"/>
    </row>
    <row r="4499" spans="4:4">
      <c r="D4499" s="144"/>
    </row>
    <row r="4500" spans="4:4">
      <c r="D4500" s="144"/>
    </row>
    <row r="4501" spans="4:4">
      <c r="D4501" s="144"/>
    </row>
    <row r="4502" spans="4:4">
      <c r="D4502" s="144"/>
    </row>
    <row r="4503" spans="4:4">
      <c r="D4503" s="144"/>
    </row>
    <row r="4504" spans="4:4">
      <c r="D4504" s="144"/>
    </row>
    <row r="4505" spans="4:4">
      <c r="D4505" s="144"/>
    </row>
    <row r="4506" spans="4:4">
      <c r="D4506" s="144"/>
    </row>
    <row r="4507" spans="4:4">
      <c r="D4507" s="144"/>
    </row>
    <row r="4508" spans="4:4">
      <c r="D4508" s="144"/>
    </row>
    <row r="4509" spans="4:4">
      <c r="D4509" s="144"/>
    </row>
    <row r="4510" spans="4:4">
      <c r="D4510" s="144"/>
    </row>
    <row r="4511" spans="4:4">
      <c r="D4511" s="144"/>
    </row>
    <row r="4512" spans="4:4">
      <c r="D4512" s="144"/>
    </row>
    <row r="4513" spans="4:4">
      <c r="D4513" s="144"/>
    </row>
    <row r="4514" spans="4:4">
      <c r="D4514" s="144"/>
    </row>
    <row r="4515" spans="4:4">
      <c r="D4515" s="144"/>
    </row>
    <row r="4516" spans="4:4">
      <c r="D4516" s="144"/>
    </row>
    <row r="4517" spans="4:4">
      <c r="D4517" s="144"/>
    </row>
    <row r="4518" spans="4:4">
      <c r="D4518" s="144"/>
    </row>
    <row r="4519" spans="4:4">
      <c r="D4519" s="144"/>
    </row>
    <row r="4520" spans="4:4">
      <c r="D4520" s="144"/>
    </row>
    <row r="4521" spans="4:4">
      <c r="D4521" s="144"/>
    </row>
    <row r="4522" spans="4:4">
      <c r="D4522" s="144"/>
    </row>
    <row r="4523" spans="4:4">
      <c r="D4523" s="144"/>
    </row>
    <row r="4524" spans="4:4">
      <c r="D4524" s="144"/>
    </row>
    <row r="4525" spans="4:4">
      <c r="D4525" s="144"/>
    </row>
    <row r="4526" spans="4:4">
      <c r="D4526" s="144"/>
    </row>
    <row r="4527" spans="4:4">
      <c r="D4527" s="144"/>
    </row>
    <row r="4528" spans="4:4">
      <c r="D4528" s="144"/>
    </row>
    <row r="4529" spans="4:4">
      <c r="D4529" s="144"/>
    </row>
    <row r="4530" spans="4:4">
      <c r="D4530" s="144"/>
    </row>
    <row r="4531" spans="4:4">
      <c r="D4531" s="144"/>
    </row>
    <row r="4532" spans="4:4">
      <c r="D4532" s="144"/>
    </row>
    <row r="4533" spans="4:4">
      <c r="D4533" s="144"/>
    </row>
    <row r="4534" spans="4:4">
      <c r="D4534" s="144"/>
    </row>
    <row r="4535" spans="4:4">
      <c r="D4535" s="144"/>
    </row>
    <row r="4536" spans="4:4">
      <c r="D4536" s="144"/>
    </row>
    <row r="4537" spans="4:4">
      <c r="D4537" s="144"/>
    </row>
    <row r="4538" spans="4:4">
      <c r="D4538" s="144"/>
    </row>
    <row r="4539" spans="4:4">
      <c r="D4539" s="144"/>
    </row>
    <row r="4540" spans="4:4">
      <c r="D4540" s="144"/>
    </row>
    <row r="4541" spans="4:4">
      <c r="D4541" s="144"/>
    </row>
    <row r="4542" spans="4:4">
      <c r="D4542" s="144"/>
    </row>
    <row r="4543" spans="4:4">
      <c r="D4543" s="144"/>
    </row>
    <row r="4544" spans="4:4">
      <c r="D4544" s="144"/>
    </row>
    <row r="4545" spans="4:4">
      <c r="D4545" s="144"/>
    </row>
    <row r="4546" spans="4:4">
      <c r="D4546" s="144"/>
    </row>
    <row r="4547" spans="4:4">
      <c r="D4547" s="144"/>
    </row>
    <row r="4548" spans="4:4">
      <c r="D4548" s="144"/>
    </row>
    <row r="4549" spans="4:4">
      <c r="D4549" s="144"/>
    </row>
    <row r="4550" spans="4:4">
      <c r="D4550" s="144"/>
    </row>
    <row r="4551" spans="4:4">
      <c r="D4551" s="144"/>
    </row>
    <row r="4552" spans="4:4">
      <c r="D4552" s="144"/>
    </row>
    <row r="4553" spans="4:4">
      <c r="D4553" s="144"/>
    </row>
    <row r="4554" spans="4:4">
      <c r="D4554" s="144"/>
    </row>
    <row r="4555" spans="4:4">
      <c r="D4555" s="144"/>
    </row>
    <row r="4556" spans="4:4">
      <c r="D4556" s="144"/>
    </row>
    <row r="4557" spans="4:4">
      <c r="D4557" s="144"/>
    </row>
    <row r="4558" spans="4:4">
      <c r="D4558" s="144"/>
    </row>
    <row r="4559" spans="4:4">
      <c r="D4559" s="144"/>
    </row>
    <row r="4560" spans="4:4">
      <c r="D4560" s="144"/>
    </row>
    <row r="4561" spans="4:4">
      <c r="D4561" s="144"/>
    </row>
    <row r="4562" spans="4:4">
      <c r="D4562" s="144"/>
    </row>
    <row r="4563" spans="4:4">
      <c r="D4563" s="144"/>
    </row>
    <row r="4564" spans="4:4">
      <c r="D4564" s="144"/>
    </row>
    <row r="4565" spans="4:4">
      <c r="D4565" s="144"/>
    </row>
    <row r="4566" spans="4:4">
      <c r="D4566" s="144"/>
    </row>
    <row r="4567" spans="4:4">
      <c r="D4567" s="144"/>
    </row>
    <row r="4568" spans="4:4">
      <c r="D4568" s="144"/>
    </row>
    <row r="4569" spans="4:4">
      <c r="D4569" s="144"/>
    </row>
    <row r="4570" spans="4:4">
      <c r="D4570" s="144"/>
    </row>
    <row r="4571" spans="4:4">
      <c r="D4571" s="144"/>
    </row>
    <row r="4572" spans="4:4">
      <c r="D4572" s="144"/>
    </row>
    <row r="4573" spans="4:4">
      <c r="D4573" s="144"/>
    </row>
    <row r="4574" spans="4:4">
      <c r="D4574" s="144"/>
    </row>
    <row r="4575" spans="4:4">
      <c r="D4575" s="144"/>
    </row>
    <row r="4576" spans="4:4">
      <c r="D4576" s="144"/>
    </row>
    <row r="4577" spans="4:4">
      <c r="D4577" s="144"/>
    </row>
    <row r="4578" spans="4:4">
      <c r="D4578" s="144"/>
    </row>
    <row r="4579" spans="4:4">
      <c r="D4579" s="144"/>
    </row>
    <row r="4580" spans="4:4">
      <c r="D4580" s="144"/>
    </row>
    <row r="4581" spans="4:4">
      <c r="D4581" s="144"/>
    </row>
    <row r="4582" spans="4:4">
      <c r="D4582" s="144"/>
    </row>
    <row r="4583" spans="4:4">
      <c r="D4583" s="144"/>
    </row>
    <row r="4584" spans="4:4">
      <c r="D4584" s="144"/>
    </row>
    <row r="4585" spans="4:4">
      <c r="D4585" s="144"/>
    </row>
    <row r="4586" spans="4:4">
      <c r="D4586" s="144"/>
    </row>
    <row r="4587" spans="4:4">
      <c r="D4587" s="144"/>
    </row>
    <row r="4588" spans="4:4">
      <c r="D4588" s="144"/>
    </row>
    <row r="4589" spans="4:4">
      <c r="D4589" s="144"/>
    </row>
    <row r="4590" spans="4:4">
      <c r="D4590" s="144"/>
    </row>
    <row r="4591" spans="4:4">
      <c r="D4591" s="144"/>
    </row>
    <row r="4592" spans="4:4">
      <c r="D4592" s="144"/>
    </row>
    <row r="4593" spans="4:4">
      <c r="D4593" s="144"/>
    </row>
    <row r="4594" spans="4:4">
      <c r="D4594" s="144"/>
    </row>
    <row r="4595" spans="4:4">
      <c r="D4595" s="144"/>
    </row>
    <row r="4596" spans="4:4">
      <c r="D4596" s="144"/>
    </row>
    <row r="4597" spans="4:4">
      <c r="D4597" s="144"/>
    </row>
    <row r="4598" spans="4:4">
      <c r="D4598" s="144"/>
    </row>
    <row r="4599" spans="4:4">
      <c r="D4599" s="144"/>
    </row>
    <row r="4600" spans="4:4">
      <c r="D4600" s="144"/>
    </row>
    <row r="4601" spans="4:4">
      <c r="D4601" s="144"/>
    </row>
    <row r="4602" spans="4:4">
      <c r="D4602" s="144"/>
    </row>
    <row r="4603" spans="4:4">
      <c r="D4603" s="144"/>
    </row>
    <row r="4604" spans="4:4">
      <c r="D4604" s="144"/>
    </row>
    <row r="4605" spans="4:4">
      <c r="D4605" s="144"/>
    </row>
    <row r="4606" spans="4:4">
      <c r="D4606" s="144"/>
    </row>
    <row r="4607" spans="4:4">
      <c r="D4607" s="144"/>
    </row>
    <row r="4608" spans="4:4">
      <c r="D4608" s="144"/>
    </row>
    <row r="4609" spans="4:4">
      <c r="D4609" s="144"/>
    </row>
    <row r="4610" spans="4:4">
      <c r="D4610" s="144"/>
    </row>
    <row r="4611" spans="4:4">
      <c r="D4611" s="144"/>
    </row>
    <row r="4612" spans="4:4">
      <c r="D4612" s="144"/>
    </row>
    <row r="4613" spans="4:4">
      <c r="D4613" s="144"/>
    </row>
    <row r="4614" spans="4:4">
      <c r="D4614" s="144"/>
    </row>
    <row r="4615" spans="4:4">
      <c r="D4615" s="144"/>
    </row>
    <row r="4616" spans="4:4">
      <c r="D4616" s="144"/>
    </row>
    <row r="4617" spans="4:4">
      <c r="D4617" s="144"/>
    </row>
    <row r="4618" spans="4:4">
      <c r="D4618" s="144"/>
    </row>
    <row r="4619" spans="4:4">
      <c r="D4619" s="144"/>
    </row>
    <row r="4620" spans="4:4">
      <c r="D4620" s="144"/>
    </row>
    <row r="4621" spans="4:4">
      <c r="D4621" s="144"/>
    </row>
    <row r="4622" spans="4:4">
      <c r="D4622" s="144"/>
    </row>
    <row r="4623" spans="4:4">
      <c r="D4623" s="144"/>
    </row>
    <row r="4624" spans="4:4">
      <c r="D4624" s="144"/>
    </row>
    <row r="4625" spans="4:4">
      <c r="D4625" s="144"/>
    </row>
    <row r="4626" spans="4:4">
      <c r="D4626" s="144"/>
    </row>
    <row r="4627" spans="4:4">
      <c r="D4627" s="144"/>
    </row>
    <row r="4628" spans="4:4">
      <c r="D4628" s="144"/>
    </row>
    <row r="4629" spans="4:4">
      <c r="D4629" s="144"/>
    </row>
    <row r="4630" spans="4:4">
      <c r="D4630" s="144"/>
    </row>
    <row r="4631" spans="4:4">
      <c r="D4631" s="144"/>
    </row>
    <row r="4632" spans="4:4">
      <c r="D4632" s="144"/>
    </row>
    <row r="4633" spans="4:4">
      <c r="D4633" s="144"/>
    </row>
    <row r="4634" spans="4:4">
      <c r="D4634" s="144"/>
    </row>
    <row r="4635" spans="4:4">
      <c r="D4635" s="144"/>
    </row>
    <row r="4636" spans="4:4">
      <c r="D4636" s="144"/>
    </row>
    <row r="4637" spans="4:4">
      <c r="D4637" s="144"/>
    </row>
    <row r="4638" spans="4:4">
      <c r="D4638" s="144"/>
    </row>
    <row r="4639" spans="4:4">
      <c r="D4639" s="144"/>
    </row>
    <row r="4640" spans="4:4">
      <c r="D4640" s="144"/>
    </row>
    <row r="4641" spans="4:4">
      <c r="D4641" s="144"/>
    </row>
    <row r="4642" spans="4:4">
      <c r="D4642" s="144"/>
    </row>
    <row r="4643" spans="4:4">
      <c r="D4643" s="144"/>
    </row>
    <row r="4644" spans="4:4">
      <c r="D4644" s="144"/>
    </row>
    <row r="4645" spans="4:4">
      <c r="D4645" s="144"/>
    </row>
    <row r="4646" spans="4:4">
      <c r="D4646" s="144"/>
    </row>
    <row r="4647" spans="4:4">
      <c r="D4647" s="144"/>
    </row>
    <row r="4648" spans="4:4">
      <c r="D4648" s="144"/>
    </row>
    <row r="4649" spans="4:4">
      <c r="D4649" s="144"/>
    </row>
    <row r="4650" spans="4:4">
      <c r="D4650" s="144"/>
    </row>
    <row r="4651" spans="4:4">
      <c r="D4651" s="144"/>
    </row>
    <row r="4652" spans="4:4">
      <c r="D4652" s="144"/>
    </row>
    <row r="4653" spans="4:4">
      <c r="D4653" s="144"/>
    </row>
    <row r="4654" spans="4:4">
      <c r="D4654" s="144"/>
    </row>
    <row r="4655" spans="4:4">
      <c r="D4655" s="144"/>
    </row>
    <row r="4656" spans="4:4">
      <c r="D4656" s="144"/>
    </row>
    <row r="4657" spans="4:4">
      <c r="D4657" s="144"/>
    </row>
    <row r="4658" spans="4:4">
      <c r="D4658" s="144"/>
    </row>
    <row r="4659" spans="4:4">
      <c r="D4659" s="144"/>
    </row>
    <row r="4660" spans="4:4">
      <c r="D4660" s="144"/>
    </row>
    <row r="4661" spans="4:4">
      <c r="D4661" s="144"/>
    </row>
    <row r="4662" spans="4:4">
      <c r="D4662" s="144"/>
    </row>
    <row r="4663" spans="4:4">
      <c r="D4663" s="144"/>
    </row>
    <row r="4664" spans="4:4">
      <c r="D4664" s="144"/>
    </row>
    <row r="4665" spans="4:4">
      <c r="D4665" s="144"/>
    </row>
    <row r="4666" spans="4:4">
      <c r="D4666" s="144"/>
    </row>
    <row r="4667" spans="4:4">
      <c r="D4667" s="144"/>
    </row>
    <row r="4668" spans="4:4">
      <c r="D4668" s="144"/>
    </row>
    <row r="4669" spans="4:4">
      <c r="D4669" s="144"/>
    </row>
    <row r="4670" spans="4:4">
      <c r="D4670" s="144"/>
    </row>
    <row r="4671" spans="4:4">
      <c r="D4671" s="144"/>
    </row>
    <row r="4672" spans="4:4">
      <c r="D4672" s="144"/>
    </row>
    <row r="4673" spans="4:4">
      <c r="D4673" s="144"/>
    </row>
    <row r="4674" spans="4:4">
      <c r="D4674" s="144"/>
    </row>
    <row r="4675" spans="4:4">
      <c r="D4675" s="144"/>
    </row>
    <row r="4676" spans="4:4">
      <c r="D4676" s="144"/>
    </row>
    <row r="4677" spans="4:4">
      <c r="D4677" s="144"/>
    </row>
    <row r="4678" spans="4:4">
      <c r="D4678" s="144"/>
    </row>
    <row r="4679" spans="4:4">
      <c r="D4679" s="144"/>
    </row>
    <row r="4680" spans="4:4">
      <c r="D4680" s="144"/>
    </row>
    <row r="4681" spans="4:4">
      <c r="D4681" s="144"/>
    </row>
    <row r="4682" spans="4:4">
      <c r="D4682" s="144"/>
    </row>
    <row r="4683" spans="4:4">
      <c r="D4683" s="144"/>
    </row>
    <row r="4684" spans="4:4">
      <c r="D4684" s="144"/>
    </row>
    <row r="4685" spans="4:4">
      <c r="D4685" s="144"/>
    </row>
    <row r="4686" spans="4:4">
      <c r="D4686" s="144"/>
    </row>
    <row r="4687" spans="4:4">
      <c r="D4687" s="144"/>
    </row>
    <row r="4688" spans="4:4">
      <c r="D4688" s="144"/>
    </row>
    <row r="4689" spans="4:4">
      <c r="D4689" s="144"/>
    </row>
    <row r="4690" spans="4:4">
      <c r="D4690" s="144"/>
    </row>
    <row r="4691" spans="4:4">
      <c r="D4691" s="144"/>
    </row>
    <row r="4692" spans="4:4">
      <c r="D4692" s="144"/>
    </row>
    <row r="4693" spans="4:4">
      <c r="D4693" s="144"/>
    </row>
    <row r="4694" spans="4:4">
      <c r="D4694" s="144"/>
    </row>
    <row r="4695" spans="4:4">
      <c r="D4695" s="144"/>
    </row>
    <row r="4696" spans="4:4">
      <c r="D4696" s="144"/>
    </row>
    <row r="4697" spans="4:4">
      <c r="D4697" s="144"/>
    </row>
    <row r="4698" spans="4:4">
      <c r="D4698" s="144"/>
    </row>
    <row r="4699" spans="4:4">
      <c r="D4699" s="144"/>
    </row>
    <row r="4700" spans="4:4">
      <c r="D4700" s="144"/>
    </row>
    <row r="4701" spans="4:4">
      <c r="D4701" s="144"/>
    </row>
    <row r="4702" spans="4:4">
      <c r="D4702" s="144"/>
    </row>
    <row r="4703" spans="4:4">
      <c r="D4703" s="144"/>
    </row>
    <row r="4704" spans="4:4">
      <c r="D4704" s="144"/>
    </row>
    <row r="4705" spans="4:4">
      <c r="D4705" s="144"/>
    </row>
    <row r="4706" spans="4:4">
      <c r="D4706" s="144"/>
    </row>
    <row r="4707" spans="4:4">
      <c r="D4707" s="144"/>
    </row>
    <row r="4708" spans="4:4">
      <c r="D4708" s="144"/>
    </row>
    <row r="4709" spans="4:4">
      <c r="D4709" s="144"/>
    </row>
    <row r="4710" spans="4:4">
      <c r="D4710" s="144"/>
    </row>
    <row r="4711" spans="4:4">
      <c r="D4711" s="144"/>
    </row>
    <row r="4712" spans="4:4">
      <c r="D4712" s="144"/>
    </row>
    <row r="4713" spans="4:4">
      <c r="D4713" s="144"/>
    </row>
    <row r="4714" spans="4:4">
      <c r="D4714" s="144"/>
    </row>
    <row r="4715" spans="4:4">
      <c r="D4715" s="144"/>
    </row>
    <row r="4716" spans="4:4">
      <c r="D4716" s="144"/>
    </row>
    <row r="4717" spans="4:4">
      <c r="D4717" s="144"/>
    </row>
    <row r="4718" spans="4:4">
      <c r="D4718" s="144"/>
    </row>
    <row r="4719" spans="4:4">
      <c r="D4719" s="144"/>
    </row>
    <row r="4720" spans="4:4">
      <c r="D4720" s="144"/>
    </row>
    <row r="4721" spans="4:4">
      <c r="D4721" s="144"/>
    </row>
    <row r="4722" spans="4:4">
      <c r="D4722" s="144"/>
    </row>
    <row r="4723" spans="4:4">
      <c r="D4723" s="144"/>
    </row>
    <row r="4724" spans="4:4">
      <c r="D4724" s="144"/>
    </row>
    <row r="4725" spans="4:4">
      <c r="D4725" s="144"/>
    </row>
    <row r="4726" spans="4:4">
      <c r="D4726" s="144"/>
    </row>
    <row r="4727" spans="4:4">
      <c r="D4727" s="144"/>
    </row>
    <row r="4728" spans="4:4">
      <c r="D4728" s="144"/>
    </row>
    <row r="4729" spans="4:4">
      <c r="D4729" s="144"/>
    </row>
    <row r="4730" spans="4:4">
      <c r="D4730" s="144"/>
    </row>
    <row r="4731" spans="4:4">
      <c r="D4731" s="144"/>
    </row>
    <row r="4732" spans="4:4">
      <c r="D4732" s="144"/>
    </row>
    <row r="4733" spans="4:4">
      <c r="D4733" s="144"/>
    </row>
    <row r="4734" spans="4:4">
      <c r="D4734" s="144"/>
    </row>
    <row r="4735" spans="4:4">
      <c r="D4735" s="144"/>
    </row>
    <row r="4736" spans="4:4">
      <c r="D4736" s="144"/>
    </row>
    <row r="4737" spans="4:4">
      <c r="D4737" s="144"/>
    </row>
    <row r="4738" spans="4:4">
      <c r="D4738" s="144"/>
    </row>
    <row r="4739" spans="4:4">
      <c r="D4739" s="144"/>
    </row>
    <row r="4740" spans="4:4">
      <c r="D4740" s="144"/>
    </row>
    <row r="4741" spans="4:4">
      <c r="D4741" s="144"/>
    </row>
    <row r="4742" spans="4:4">
      <c r="D4742" s="144"/>
    </row>
    <row r="4743" spans="4:4">
      <c r="D4743" s="144"/>
    </row>
    <row r="4744" spans="4:4">
      <c r="D4744" s="144"/>
    </row>
    <row r="4745" spans="4:4">
      <c r="D4745" s="144"/>
    </row>
    <row r="4746" spans="4:4">
      <c r="D4746" s="144"/>
    </row>
    <row r="4747" spans="4:4">
      <c r="D4747" s="144"/>
    </row>
    <row r="4748" spans="4:4">
      <c r="D4748" s="144"/>
    </row>
    <row r="4749" spans="4:4">
      <c r="D4749" s="144"/>
    </row>
    <row r="4750" spans="4:4">
      <c r="D4750" s="144"/>
    </row>
    <row r="4751" spans="4:4">
      <c r="D4751" s="144"/>
    </row>
    <row r="4752" spans="4:4">
      <c r="D4752" s="144"/>
    </row>
    <row r="4753" spans="4:4">
      <c r="D4753" s="144"/>
    </row>
    <row r="4754" spans="4:4">
      <c r="D4754" s="144"/>
    </row>
    <row r="4755" spans="4:4">
      <c r="D4755" s="144"/>
    </row>
    <row r="4756" spans="4:4">
      <c r="D4756" s="144"/>
    </row>
    <row r="4757" spans="4:4">
      <c r="D4757" s="144"/>
    </row>
    <row r="4758" spans="4:4">
      <c r="D4758" s="144"/>
    </row>
    <row r="4759" spans="4:4">
      <c r="D4759" s="144"/>
    </row>
    <row r="4760" spans="4:4">
      <c r="D4760" s="144"/>
    </row>
    <row r="4761" spans="4:4">
      <c r="D4761" s="144"/>
    </row>
    <row r="4762" spans="4:4">
      <c r="D4762" s="144"/>
    </row>
    <row r="4763" spans="4:4">
      <c r="D4763" s="144"/>
    </row>
    <row r="4764" spans="4:4">
      <c r="D4764" s="144"/>
    </row>
    <row r="4765" spans="4:4">
      <c r="D4765" s="144"/>
    </row>
    <row r="4766" spans="4:4">
      <c r="D4766" s="144"/>
    </row>
    <row r="4767" spans="4:4">
      <c r="D4767" s="144"/>
    </row>
    <row r="4768" spans="4:4">
      <c r="D4768" s="144"/>
    </row>
    <row r="4769" spans="4:4">
      <c r="D4769" s="144"/>
    </row>
    <row r="4770" spans="4:4">
      <c r="D4770" s="144"/>
    </row>
    <row r="4771" spans="4:4">
      <c r="D4771" s="144"/>
    </row>
    <row r="4772" spans="4:4">
      <c r="D4772" s="144"/>
    </row>
    <row r="4773" spans="4:4">
      <c r="D4773" s="144"/>
    </row>
    <row r="4774" spans="4:4">
      <c r="D4774" s="144"/>
    </row>
    <row r="4775" spans="4:4">
      <c r="D4775" s="144"/>
    </row>
    <row r="4776" spans="4:4">
      <c r="D4776" s="144"/>
    </row>
    <row r="4777" spans="4:4">
      <c r="D4777" s="144"/>
    </row>
    <row r="4778" spans="4:4">
      <c r="D4778" s="144"/>
    </row>
    <row r="4779" spans="4:4">
      <c r="D4779" s="144"/>
    </row>
    <row r="4780" spans="4:4">
      <c r="D4780" s="144"/>
    </row>
    <row r="4781" spans="4:4">
      <c r="D4781" s="144"/>
    </row>
    <row r="4782" spans="4:4">
      <c r="D4782" s="144"/>
    </row>
    <row r="4783" spans="4:4">
      <c r="D4783" s="144"/>
    </row>
    <row r="4784" spans="4:4">
      <c r="D4784" s="144"/>
    </row>
    <row r="4785" spans="4:4">
      <c r="D4785" s="144"/>
    </row>
    <row r="4786" spans="4:4">
      <c r="D4786" s="144"/>
    </row>
    <row r="4787" spans="4:4">
      <c r="D4787" s="144"/>
    </row>
    <row r="4788" spans="4:4">
      <c r="D4788" s="144"/>
    </row>
    <row r="4789" spans="4:4">
      <c r="D4789" s="144"/>
    </row>
    <row r="4790" spans="4:4">
      <c r="D4790" s="144"/>
    </row>
    <row r="4791" spans="4:4">
      <c r="D4791" s="144"/>
    </row>
    <row r="4792" spans="4:4">
      <c r="D4792" s="144"/>
    </row>
    <row r="4793" spans="4:4">
      <c r="D4793" s="144"/>
    </row>
    <row r="4794" spans="4:4">
      <c r="D4794" s="144"/>
    </row>
    <row r="4795" spans="4:4">
      <c r="D4795" s="144"/>
    </row>
    <row r="4796" spans="4:4">
      <c r="D4796" s="144"/>
    </row>
    <row r="4797" spans="4:4">
      <c r="D4797" s="144"/>
    </row>
    <row r="4798" spans="4:4">
      <c r="D4798" s="144"/>
    </row>
    <row r="4799" spans="4:4">
      <c r="D4799" s="144"/>
    </row>
    <row r="4800" spans="4:4">
      <c r="D4800" s="144"/>
    </row>
    <row r="4801" spans="4:4">
      <c r="D4801" s="144"/>
    </row>
    <row r="4802" spans="4:4">
      <c r="D4802" s="144"/>
    </row>
    <row r="4803" spans="4:4">
      <c r="D4803" s="144"/>
    </row>
    <row r="4804" spans="4:4">
      <c r="D4804" s="144"/>
    </row>
    <row r="4805" spans="4:4">
      <c r="D4805" s="144"/>
    </row>
    <row r="4806" spans="4:4">
      <c r="D4806" s="144"/>
    </row>
    <row r="4807" spans="4:4">
      <c r="D4807" s="144"/>
    </row>
    <row r="4808" spans="4:4">
      <c r="D4808" s="144"/>
    </row>
    <row r="4809" spans="4:4">
      <c r="D4809" s="144"/>
    </row>
    <row r="4810" spans="4:4">
      <c r="D4810" s="144"/>
    </row>
    <row r="4811" spans="4:4">
      <c r="D4811" s="144"/>
    </row>
    <row r="4812" spans="4:4">
      <c r="D4812" s="144"/>
    </row>
    <row r="4813" spans="4:4">
      <c r="D4813" s="144"/>
    </row>
    <row r="4814" spans="4:4">
      <c r="D4814" s="144"/>
    </row>
    <row r="4815" spans="4:4">
      <c r="D4815" s="144"/>
    </row>
    <row r="4816" spans="4:4">
      <c r="D4816" s="144"/>
    </row>
    <row r="4817" spans="4:4">
      <c r="D4817" s="144"/>
    </row>
    <row r="4818" spans="4:4">
      <c r="D4818" s="144"/>
    </row>
    <row r="4819" spans="4:4">
      <c r="D4819" s="144"/>
    </row>
    <row r="4820" spans="4:4">
      <c r="D4820" s="144"/>
    </row>
    <row r="4821" spans="4:4">
      <c r="D4821" s="144"/>
    </row>
    <row r="4822" spans="4:4">
      <c r="D4822" s="144"/>
    </row>
    <row r="4823" spans="4:4">
      <c r="D4823" s="144"/>
    </row>
    <row r="4824" spans="4:4">
      <c r="D4824" s="144"/>
    </row>
    <row r="4825" spans="4:4">
      <c r="D4825" s="144"/>
    </row>
    <row r="4826" spans="4:4">
      <c r="D4826" s="144"/>
    </row>
    <row r="4827" spans="4:4">
      <c r="D4827" s="144"/>
    </row>
    <row r="4828" spans="4:4">
      <c r="D4828" s="144"/>
    </row>
    <row r="4829" spans="4:4">
      <c r="D4829" s="144"/>
    </row>
    <row r="4830" spans="4:4">
      <c r="D4830" s="144"/>
    </row>
    <row r="4831" spans="4:4">
      <c r="D4831" s="144"/>
    </row>
    <row r="4832" spans="4:4">
      <c r="D4832" s="144"/>
    </row>
    <row r="4833" spans="4:4">
      <c r="D4833" s="144"/>
    </row>
    <row r="4834" spans="4:4">
      <c r="D4834" s="144"/>
    </row>
    <row r="4835" spans="4:4">
      <c r="D4835" s="144"/>
    </row>
    <row r="4836" spans="4:4">
      <c r="D4836" s="144"/>
    </row>
    <row r="4837" spans="4:4">
      <c r="D4837" s="144"/>
    </row>
    <row r="4838" spans="4:4">
      <c r="D4838" s="144"/>
    </row>
    <row r="4839" spans="4:4">
      <c r="D4839" s="144"/>
    </row>
    <row r="4840" spans="4:4">
      <c r="D4840" s="144"/>
    </row>
    <row r="4841" spans="4:4">
      <c r="D4841" s="144"/>
    </row>
    <row r="4842" spans="4:4">
      <c r="D4842" s="144"/>
    </row>
    <row r="4843" spans="4:4">
      <c r="D4843" s="144"/>
    </row>
    <row r="4844" spans="4:4">
      <c r="D4844" s="144"/>
    </row>
    <row r="4845" spans="4:4">
      <c r="D4845" s="144"/>
    </row>
    <row r="4846" spans="4:4">
      <c r="D4846" s="144"/>
    </row>
    <row r="4847" spans="4:4">
      <c r="D4847" s="144"/>
    </row>
    <row r="4848" spans="4:4">
      <c r="D4848" s="144"/>
    </row>
    <row r="4849" spans="4:4">
      <c r="D4849" s="144"/>
    </row>
    <row r="4850" spans="4:4">
      <c r="D4850" s="144"/>
    </row>
    <row r="4851" spans="4:4">
      <c r="D4851" s="144"/>
    </row>
    <row r="4852" spans="4:4">
      <c r="D4852" s="144"/>
    </row>
    <row r="4853" spans="4:4">
      <c r="D4853" s="144"/>
    </row>
    <row r="4854" spans="4:4">
      <c r="D4854" s="144"/>
    </row>
    <row r="4855" spans="4:4">
      <c r="D4855" s="144"/>
    </row>
    <row r="4856" spans="4:4">
      <c r="D4856" s="144"/>
    </row>
    <row r="4857" spans="4:4">
      <c r="D4857" s="144"/>
    </row>
    <row r="4858" spans="4:4">
      <c r="D4858" s="144"/>
    </row>
    <row r="4859" spans="4:4">
      <c r="D4859" s="144"/>
    </row>
    <row r="4860" spans="4:4">
      <c r="D4860" s="144"/>
    </row>
    <row r="4861" spans="4:4">
      <c r="D4861" s="144"/>
    </row>
    <row r="4862" spans="4:4">
      <c r="D4862" s="144"/>
    </row>
    <row r="4863" spans="4:4">
      <c r="D4863" s="144"/>
    </row>
    <row r="4864" spans="4:4">
      <c r="D4864" s="144"/>
    </row>
    <row r="4865" spans="4:4">
      <c r="D4865" s="144"/>
    </row>
    <row r="4866" spans="4:4">
      <c r="D4866" s="144"/>
    </row>
    <row r="4867" spans="4:4">
      <c r="D4867" s="144"/>
    </row>
    <row r="4868" spans="4:4">
      <c r="D4868" s="144"/>
    </row>
    <row r="4869" spans="4:4">
      <c r="D4869" s="144"/>
    </row>
    <row r="4870" spans="4:4">
      <c r="D4870" s="144"/>
    </row>
    <row r="4871" spans="4:4">
      <c r="D4871" s="144"/>
    </row>
    <row r="4872" spans="4:4">
      <c r="D4872" s="144"/>
    </row>
    <row r="4873" spans="4:4">
      <c r="D4873" s="144"/>
    </row>
    <row r="4874" spans="4:4">
      <c r="D4874" s="144"/>
    </row>
    <row r="4875" spans="4:4">
      <c r="D4875" s="144"/>
    </row>
    <row r="4876" spans="4:4">
      <c r="D4876" s="144"/>
    </row>
    <row r="4877" spans="4:4">
      <c r="D4877" s="144"/>
    </row>
    <row r="4878" spans="4:4">
      <c r="D4878" s="144"/>
    </row>
    <row r="4879" spans="4:4">
      <c r="D4879" s="144"/>
    </row>
    <row r="4880" spans="4:4">
      <c r="D4880" s="144"/>
    </row>
    <row r="4881" spans="4:4">
      <c r="D4881" s="144"/>
    </row>
    <row r="4882" spans="4:4">
      <c r="D4882" s="144"/>
    </row>
    <row r="4883" spans="4:4">
      <c r="D4883" s="144"/>
    </row>
    <row r="4884" spans="4:4">
      <c r="D4884" s="144"/>
    </row>
    <row r="4885" spans="4:4">
      <c r="D4885" s="144"/>
    </row>
    <row r="4886" spans="4:4">
      <c r="D4886" s="144"/>
    </row>
    <row r="4887" spans="4:4">
      <c r="D4887" s="144"/>
    </row>
    <row r="4888" spans="4:4">
      <c r="D4888" s="144"/>
    </row>
    <row r="4889" spans="4:4">
      <c r="D4889" s="144"/>
    </row>
    <row r="4890" spans="4:4">
      <c r="D4890" s="144"/>
    </row>
    <row r="4891" spans="4:4">
      <c r="D4891" s="144"/>
    </row>
    <row r="4892" spans="4:4">
      <c r="D4892" s="144"/>
    </row>
    <row r="4893" spans="4:4">
      <c r="D4893" s="144"/>
    </row>
    <row r="4894" spans="4:4">
      <c r="D4894" s="144"/>
    </row>
    <row r="4895" spans="4:4">
      <c r="D4895" s="144"/>
    </row>
    <row r="4896" spans="4:4">
      <c r="D4896" s="144"/>
    </row>
    <row r="4897" spans="4:4">
      <c r="D4897" s="144"/>
    </row>
    <row r="4898" spans="4:4">
      <c r="D4898" s="144"/>
    </row>
    <row r="4899" spans="4:4">
      <c r="D4899" s="144"/>
    </row>
    <row r="4900" spans="4:4">
      <c r="D4900" s="144"/>
    </row>
    <row r="4901" spans="4:4">
      <c r="D4901" s="144"/>
    </row>
    <row r="4902" spans="4:4">
      <c r="D4902" s="144"/>
    </row>
    <row r="4903" spans="4:4">
      <c r="D4903" s="144"/>
    </row>
    <row r="4904" spans="4:4">
      <c r="D4904" s="144"/>
    </row>
    <row r="4905" spans="4:4">
      <c r="D4905" s="144"/>
    </row>
    <row r="4906" spans="4:4">
      <c r="D4906" s="144"/>
    </row>
    <row r="4907" spans="4:4">
      <c r="D4907" s="144"/>
    </row>
    <row r="4908" spans="4:4">
      <c r="D4908" s="144"/>
    </row>
    <row r="4909" spans="4:4">
      <c r="D4909" s="144"/>
    </row>
    <row r="4910" spans="4:4">
      <c r="D4910" s="144"/>
    </row>
    <row r="4911" spans="4:4">
      <c r="D4911" s="144"/>
    </row>
    <row r="4912" spans="4:4">
      <c r="D4912" s="144"/>
    </row>
    <row r="4913" spans="4:4">
      <c r="D4913" s="144"/>
    </row>
    <row r="4914" spans="4:4">
      <c r="D4914" s="144"/>
    </row>
    <row r="4915" spans="4:4">
      <c r="D4915" s="144"/>
    </row>
    <row r="4916" spans="4:4">
      <c r="D4916" s="144"/>
    </row>
    <row r="4917" spans="4:4">
      <c r="D4917" s="144"/>
    </row>
    <row r="4918" spans="4:4">
      <c r="D4918" s="144"/>
    </row>
    <row r="4919" spans="4:4">
      <c r="D4919" s="144"/>
    </row>
    <row r="4920" spans="4:4">
      <c r="D4920" s="144"/>
    </row>
    <row r="4921" spans="4:4">
      <c r="D4921" s="144"/>
    </row>
    <row r="4922" spans="4:4">
      <c r="D4922" s="144"/>
    </row>
    <row r="4923" spans="4:4">
      <c r="D4923" s="144"/>
    </row>
    <row r="4924" spans="4:4">
      <c r="D4924" s="144"/>
    </row>
    <row r="4925" spans="4:4">
      <c r="D4925" s="144"/>
    </row>
    <row r="4926" spans="4:4">
      <c r="D4926" s="144"/>
    </row>
    <row r="4927" spans="4:4">
      <c r="D4927" s="144"/>
    </row>
    <row r="4928" spans="4:4">
      <c r="D4928" s="144"/>
    </row>
    <row r="4929" spans="4:4">
      <c r="D4929" s="144"/>
    </row>
    <row r="4930" spans="4:4">
      <c r="D4930" s="144"/>
    </row>
    <row r="4931" spans="4:4">
      <c r="D4931" s="144"/>
    </row>
    <row r="4932" spans="4:4">
      <c r="D4932" s="144"/>
    </row>
    <row r="4933" spans="4:4">
      <c r="D4933" s="144"/>
    </row>
    <row r="4934" spans="4:4">
      <c r="D4934" s="144"/>
    </row>
    <row r="4935" spans="4:4">
      <c r="D4935" s="144"/>
    </row>
    <row r="4936" spans="4:4">
      <c r="D4936" s="144"/>
    </row>
    <row r="4937" spans="4:4">
      <c r="D4937" s="144"/>
    </row>
    <row r="4938" spans="4:4">
      <c r="D4938" s="144"/>
    </row>
    <row r="4939" spans="4:4">
      <c r="D4939" s="144"/>
    </row>
    <row r="4940" spans="4:4">
      <c r="D4940" s="144"/>
    </row>
    <row r="4941" spans="4:4">
      <c r="D4941" s="144"/>
    </row>
    <row r="4942" spans="4:4">
      <c r="D4942" s="144"/>
    </row>
    <row r="4943" spans="4:4">
      <c r="D4943" s="144"/>
    </row>
    <row r="4944" spans="4:4">
      <c r="D4944" s="144"/>
    </row>
    <row r="4945" spans="4:4">
      <c r="D4945" s="144"/>
    </row>
    <row r="4946" spans="4:4">
      <c r="D4946" s="144"/>
    </row>
    <row r="4947" spans="4:4">
      <c r="D4947" s="144"/>
    </row>
    <row r="4948" spans="4:4">
      <c r="D4948" s="144"/>
    </row>
    <row r="4949" spans="4:4">
      <c r="D4949" s="144"/>
    </row>
    <row r="4950" spans="4:4">
      <c r="D4950" s="144"/>
    </row>
    <row r="4951" spans="4:4">
      <c r="D4951" s="144"/>
    </row>
    <row r="4952" spans="4:4">
      <c r="D4952" s="144"/>
    </row>
    <row r="4953" spans="4:4">
      <c r="D4953" s="144"/>
    </row>
    <row r="4954" spans="4:4">
      <c r="D4954" s="144"/>
    </row>
    <row r="4955" spans="4:4">
      <c r="D4955" s="144"/>
    </row>
    <row r="4956" spans="4:4">
      <c r="D4956" s="144"/>
    </row>
    <row r="4957" spans="4:4">
      <c r="D4957" s="144"/>
    </row>
    <row r="4958" spans="4:4">
      <c r="D4958" s="144"/>
    </row>
    <row r="4959" spans="4:4">
      <c r="D4959" s="144"/>
    </row>
    <row r="4960" spans="4:4">
      <c r="D4960" s="144"/>
    </row>
    <row r="4961" spans="4:4">
      <c r="D4961" s="144"/>
    </row>
    <row r="4962" spans="4:4">
      <c r="D4962" s="144"/>
    </row>
    <row r="4963" spans="4:4">
      <c r="D4963" s="144"/>
    </row>
    <row r="4964" spans="4:4">
      <c r="D4964" s="144"/>
    </row>
    <row r="4965" spans="4:4">
      <c r="D4965" s="144"/>
    </row>
    <row r="4966" spans="4:4">
      <c r="D4966" s="144"/>
    </row>
    <row r="4967" spans="4:4">
      <c r="D4967" s="144"/>
    </row>
    <row r="4968" spans="4:4">
      <c r="D4968" s="144"/>
    </row>
    <row r="4969" spans="4:4">
      <c r="D4969" s="144"/>
    </row>
    <row r="4970" spans="4:4">
      <c r="D4970" s="144"/>
    </row>
    <row r="4971" spans="4:4">
      <c r="D4971" s="144"/>
    </row>
    <row r="4972" spans="4:4">
      <c r="D4972" s="144"/>
    </row>
    <row r="4973" spans="4:4">
      <c r="D4973" s="144"/>
    </row>
    <row r="4974" spans="4:4">
      <c r="D4974" s="144"/>
    </row>
    <row r="4975" spans="4:4">
      <c r="D4975" s="144"/>
    </row>
    <row r="4976" spans="4:4">
      <c r="D4976" s="144"/>
    </row>
    <row r="4977" spans="4:4">
      <c r="D4977" s="144"/>
    </row>
    <row r="4978" spans="4:4">
      <c r="D4978" s="144"/>
    </row>
    <row r="4979" spans="4:4">
      <c r="D4979" s="144"/>
    </row>
    <row r="4980" spans="4:4">
      <c r="D4980" s="144"/>
    </row>
    <row r="4981" spans="4:4">
      <c r="D4981" s="144"/>
    </row>
    <row r="4982" spans="4:4">
      <c r="D4982" s="144"/>
    </row>
    <row r="4983" spans="4:4">
      <c r="D4983" s="144"/>
    </row>
    <row r="4984" spans="4:4">
      <c r="D4984" s="144"/>
    </row>
    <row r="4985" spans="4:4">
      <c r="D4985" s="144"/>
    </row>
    <row r="4986" spans="4:4">
      <c r="D4986" s="144"/>
    </row>
    <row r="4987" spans="4:4">
      <c r="D4987" s="144"/>
    </row>
    <row r="4988" spans="4:4">
      <c r="D4988" s="144"/>
    </row>
    <row r="4989" spans="4:4">
      <c r="D4989" s="144"/>
    </row>
    <row r="4990" spans="4:4">
      <c r="D4990" s="144"/>
    </row>
    <row r="4991" spans="4:4">
      <c r="D4991" s="144"/>
    </row>
    <row r="4992" spans="4:4">
      <c r="D4992" s="144"/>
    </row>
    <row r="4993" spans="4:4">
      <c r="D4993" s="144"/>
    </row>
    <row r="4994" spans="4:4">
      <c r="D4994" s="144"/>
    </row>
    <row r="4995" spans="4:4">
      <c r="D4995" s="144"/>
    </row>
    <row r="4996" spans="4:4">
      <c r="D4996" s="144"/>
    </row>
    <row r="4997" spans="4:4">
      <c r="D4997" s="144"/>
    </row>
    <row r="4998" spans="4:4">
      <c r="D4998" s="144"/>
    </row>
    <row r="4999" spans="4:4">
      <c r="D4999" s="144"/>
    </row>
    <row r="5000" spans="4:4">
      <c r="D5000" s="144"/>
    </row>
    <row r="5001" spans="4:4">
      <c r="D5001" s="144"/>
    </row>
    <row r="5002" spans="4:4">
      <c r="D5002" s="144"/>
    </row>
    <row r="5003" spans="4:4">
      <c r="D5003" s="144"/>
    </row>
    <row r="5004" spans="4:4">
      <c r="D5004" s="144"/>
    </row>
    <row r="5005" spans="4:4">
      <c r="D5005" s="144"/>
    </row>
    <row r="5006" spans="4:4">
      <c r="D5006" s="144"/>
    </row>
    <row r="5007" spans="4:4">
      <c r="D5007" s="144"/>
    </row>
    <row r="5008" spans="4:4">
      <c r="D5008" s="144"/>
    </row>
    <row r="5009" spans="4:4">
      <c r="D5009" s="144"/>
    </row>
    <row r="5010" spans="4:4">
      <c r="D5010" s="144"/>
    </row>
    <row r="5011" spans="4:4">
      <c r="D5011" s="144"/>
    </row>
    <row r="5012" spans="4:4">
      <c r="D5012" s="144"/>
    </row>
    <row r="5013" spans="4:4">
      <c r="D5013" s="144"/>
    </row>
    <row r="5014" spans="4:4">
      <c r="D5014" s="144"/>
    </row>
    <row r="5015" spans="4:4">
      <c r="D5015" s="144"/>
    </row>
    <row r="5016" spans="4:4">
      <c r="D5016" s="144"/>
    </row>
    <row r="5017" spans="4:4">
      <c r="D5017" s="144"/>
    </row>
    <row r="5018" spans="4:4">
      <c r="D5018" s="144"/>
    </row>
    <row r="5019" spans="4:4">
      <c r="D5019" s="144"/>
    </row>
    <row r="5020" spans="4:4">
      <c r="D5020" s="144"/>
    </row>
    <row r="5021" spans="4:4">
      <c r="D5021" s="144"/>
    </row>
    <row r="5022" spans="4:4">
      <c r="D5022" s="144"/>
    </row>
    <row r="5023" spans="4:4">
      <c r="D5023" s="144"/>
    </row>
    <row r="5024" spans="4:4">
      <c r="D5024" s="144"/>
    </row>
    <row r="5025" spans="4:4">
      <c r="D5025" s="144"/>
    </row>
    <row r="5026" spans="4:4">
      <c r="D5026" s="144"/>
    </row>
    <row r="5027" spans="4:4">
      <c r="D5027" s="144"/>
    </row>
    <row r="5028" spans="4:4">
      <c r="D5028" s="144"/>
    </row>
    <row r="5029" spans="4:4">
      <c r="D5029" s="144"/>
    </row>
    <row r="5030" spans="4:4">
      <c r="D5030" s="144"/>
    </row>
    <row r="5031" spans="4:4">
      <c r="D5031" s="144"/>
    </row>
    <row r="5032" spans="4:4">
      <c r="D5032" s="144"/>
    </row>
    <row r="5033" spans="4:4">
      <c r="D5033" s="144"/>
    </row>
    <row r="5034" spans="4:4">
      <c r="D5034" s="144"/>
    </row>
    <row r="5035" spans="4:4">
      <c r="D5035" s="144"/>
    </row>
    <row r="5036" spans="4:4">
      <c r="D5036" s="144"/>
    </row>
    <row r="5037" spans="4:4">
      <c r="D5037" s="144"/>
    </row>
    <row r="5038" spans="4:4">
      <c r="D5038" s="144"/>
    </row>
    <row r="5039" spans="4:4">
      <c r="D5039" s="144"/>
    </row>
    <row r="5040" spans="4:4">
      <c r="D5040" s="144"/>
    </row>
    <row r="5041" spans="4:4">
      <c r="D5041" s="144"/>
    </row>
    <row r="5042" spans="4:4">
      <c r="D5042" s="144"/>
    </row>
    <row r="5043" spans="4:4">
      <c r="D5043" s="144"/>
    </row>
    <row r="5044" spans="4:4">
      <c r="D5044" s="144"/>
    </row>
    <row r="5045" spans="4:4">
      <c r="D5045" s="144"/>
    </row>
    <row r="5046" spans="4:4">
      <c r="D5046" s="144"/>
    </row>
    <row r="5047" spans="4:4">
      <c r="D5047" s="144"/>
    </row>
    <row r="5048" spans="4:4">
      <c r="D5048" s="144"/>
    </row>
    <row r="5049" spans="4:4">
      <c r="D5049" s="144"/>
    </row>
    <row r="5050" spans="4:4">
      <c r="D5050" s="144"/>
    </row>
    <row r="5051" spans="4:4">
      <c r="D5051" s="144"/>
    </row>
    <row r="5052" spans="4:4">
      <c r="D5052" s="144"/>
    </row>
    <row r="5053" spans="4:4">
      <c r="D5053" s="144"/>
    </row>
    <row r="5054" spans="4:4">
      <c r="D5054" s="144"/>
    </row>
    <row r="5055" spans="4:4">
      <c r="D5055" s="144"/>
    </row>
    <row r="5056" spans="4:4">
      <c r="D5056" s="144"/>
    </row>
    <row r="5057" spans="4:4">
      <c r="D5057" s="144"/>
    </row>
    <row r="5058" spans="4:4">
      <c r="D5058" s="144"/>
    </row>
    <row r="5059" spans="4:4">
      <c r="D5059" s="144"/>
    </row>
    <row r="5060" spans="4:4">
      <c r="D5060" s="144"/>
    </row>
    <row r="5061" spans="4:4">
      <c r="D5061" s="144"/>
    </row>
    <row r="5062" spans="4:4">
      <c r="D5062" s="144"/>
    </row>
    <row r="5063" spans="4:4">
      <c r="D5063" s="144"/>
    </row>
    <row r="5064" spans="4:4">
      <c r="D5064" s="144"/>
    </row>
    <row r="5065" spans="4:4">
      <c r="D5065" s="144"/>
    </row>
    <row r="5066" spans="4:4">
      <c r="D5066" s="144"/>
    </row>
    <row r="5067" spans="4:4">
      <c r="D5067" s="144"/>
    </row>
    <row r="5068" spans="4:4">
      <c r="D5068" s="144"/>
    </row>
    <row r="5069" spans="4:4">
      <c r="D5069" s="144"/>
    </row>
    <row r="5070" spans="4:4">
      <c r="D5070" s="144"/>
    </row>
    <row r="5071" spans="4:4">
      <c r="D5071" s="144"/>
    </row>
    <row r="5072" spans="4:4">
      <c r="D5072" s="144"/>
    </row>
    <row r="5073" spans="4:4">
      <c r="D5073" s="144"/>
    </row>
    <row r="5074" spans="4:4">
      <c r="D5074" s="144"/>
    </row>
    <row r="5075" spans="4:4">
      <c r="D5075" s="144"/>
    </row>
    <row r="5076" spans="4:4">
      <c r="D5076" s="144"/>
    </row>
    <row r="5077" spans="4:4">
      <c r="D5077" s="144"/>
    </row>
    <row r="5078" spans="4:4">
      <c r="D5078" s="144"/>
    </row>
    <row r="5079" spans="4:4">
      <c r="D5079" s="144"/>
    </row>
    <row r="5080" spans="4:4">
      <c r="D5080" s="144"/>
    </row>
    <row r="5081" spans="4:4">
      <c r="D5081" s="144"/>
    </row>
    <row r="5082" spans="4:4">
      <c r="D5082" s="144"/>
    </row>
    <row r="5083" spans="4:4">
      <c r="D5083" s="144"/>
    </row>
    <row r="5084" spans="4:4">
      <c r="D5084" s="144"/>
    </row>
    <row r="5085" spans="4:4">
      <c r="D5085" s="144"/>
    </row>
    <row r="5086" spans="4:4">
      <c r="D5086" s="144"/>
    </row>
    <row r="5087" spans="4:4">
      <c r="D5087" s="144"/>
    </row>
    <row r="5088" spans="4:4">
      <c r="D5088" s="144"/>
    </row>
    <row r="5089" spans="4:4">
      <c r="D5089" s="144"/>
    </row>
    <row r="5090" spans="4:4">
      <c r="D5090" s="144"/>
    </row>
  </sheetData>
  <sheetProtection algorithmName="SHA-512" hashValue="sSyQ/cUTRfwpuvYsQ6Wg3axZ6SisecQdbDjWd5+s8QR+0y7svTOmJpSfEEoNpdl39HPwj6UJOPKMUOOmOGNnwg==" saltValue="CgrmB11NVfOZ5/xmf12dwA==" spinCount="100000" sheet="1" objects="1" scenarios="1" selectLockedCells="1"/>
  <mergeCells count="7">
    <mergeCell ref="A158:K169"/>
    <mergeCell ref="A1:G1"/>
    <mergeCell ref="C2:K2"/>
    <mergeCell ref="C3:K3"/>
    <mergeCell ref="C4:K4"/>
    <mergeCell ref="A155:F155"/>
    <mergeCell ref="A157:C157"/>
  </mergeCells>
  <pageMargins left="0.7" right="0.7" top="0.78740157499999996" bottom="0.78740157499999996"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137"/>
  <sheetViews>
    <sheetView showGridLines="0" topLeftCell="A106" workbookViewId="0">
      <selection activeCell="I129" sqref="I129"/>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113</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644</v>
      </c>
      <c r="F9" s="864"/>
      <c r="G9" s="864"/>
      <c r="H9" s="864"/>
      <c r="L9" s="20"/>
    </row>
    <row r="10" spans="2:46" s="1" customFormat="1" ht="12" customHeight="1">
      <c r="B10" s="20"/>
      <c r="D10" s="16" t="s">
        <v>439</v>
      </c>
      <c r="L10" s="20"/>
    </row>
    <row r="11" spans="2:46" s="1" customFormat="1" ht="16.5" customHeight="1">
      <c r="B11" s="20"/>
      <c r="E11" s="863" t="s">
        <v>2813</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ROUND(J126,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ROUND((SUM(BE126:BE136)),  2)</f>
        <v>0</v>
      </c>
      <c r="I35" s="44">
        <v>0.21</v>
      </c>
      <c r="J35" s="40">
        <f>ROUND(((SUM(BE126:BE136))*I35),  2)</f>
        <v>0</v>
      </c>
      <c r="L35" s="20"/>
    </row>
    <row r="36" spans="2:12" s="1" customFormat="1" ht="14.4" customHeight="1">
      <c r="B36" s="20"/>
      <c r="E36" s="16" t="s">
        <v>39</v>
      </c>
      <c r="F36" s="40">
        <f>ROUND((SUM(BF126:BF136)),  2)</f>
        <v>0</v>
      </c>
      <c r="I36" s="44">
        <v>0.12</v>
      </c>
      <c r="J36" s="40">
        <f>ROUND(((SUM(BF126:BF136))*I36),  2)</f>
        <v>0</v>
      </c>
      <c r="L36" s="20"/>
    </row>
    <row r="37" spans="2:12" s="1" customFormat="1" ht="14.4" hidden="1" customHeight="1">
      <c r="B37" s="20"/>
      <c r="E37" s="16" t="s">
        <v>40</v>
      </c>
      <c r="F37" s="40">
        <f>ROUND((SUM(BG126:BG136)),  2)</f>
        <v>0</v>
      </c>
      <c r="I37" s="44">
        <v>0.21</v>
      </c>
      <c r="J37" s="40">
        <f>0</f>
        <v>0</v>
      </c>
      <c r="L37" s="20"/>
    </row>
    <row r="38" spans="2:12" s="1" customFormat="1" ht="14.4" hidden="1" customHeight="1">
      <c r="B38" s="20"/>
      <c r="E38" s="16" t="s">
        <v>41</v>
      </c>
      <c r="F38" s="40">
        <f>ROUND((SUM(BH126:BH136)),  2)</f>
        <v>0</v>
      </c>
      <c r="I38" s="44">
        <v>0.12</v>
      </c>
      <c r="J38" s="40">
        <f>0</f>
        <v>0</v>
      </c>
      <c r="L38" s="20"/>
    </row>
    <row r="39" spans="2:12" s="1" customFormat="1" ht="14.4" hidden="1" customHeight="1">
      <c r="B39" s="20"/>
      <c r="E39" s="16" t="s">
        <v>42</v>
      </c>
      <c r="F39" s="40">
        <f>ROUND((SUM(BI126:BI136)),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644</v>
      </c>
      <c r="F87" s="864"/>
      <c r="G87" s="864"/>
      <c r="H87" s="864"/>
      <c r="L87" s="20"/>
    </row>
    <row r="88" spans="2:12" s="1" customFormat="1" ht="12" customHeight="1">
      <c r="B88" s="20"/>
      <c r="C88" s="16" t="s">
        <v>439</v>
      </c>
      <c r="L88" s="20"/>
    </row>
    <row r="89" spans="2:12" s="1" customFormat="1" ht="16.5" customHeight="1">
      <c r="B89" s="20"/>
      <c r="E89" s="863" t="str">
        <f>E11</f>
        <v>SO-03.8 - Gastro</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J126</f>
        <v>0</v>
      </c>
      <c r="L98" s="20"/>
      <c r="AU98" s="10" t="s">
        <v>155</v>
      </c>
    </row>
    <row r="99" spans="2:47" s="3" customFormat="1" ht="25.05" customHeight="1">
      <c r="B99" s="56"/>
      <c r="D99" s="57" t="s">
        <v>162</v>
      </c>
      <c r="E99" s="58"/>
      <c r="F99" s="58"/>
      <c r="G99" s="58"/>
      <c r="H99" s="58"/>
      <c r="I99" s="58"/>
      <c r="J99" s="59">
        <f>J127</f>
        <v>0</v>
      </c>
      <c r="L99" s="56"/>
    </row>
    <row r="100" spans="2:47" s="4" customFormat="1" ht="19.95" customHeight="1">
      <c r="B100" s="60"/>
      <c r="D100" s="61" t="s">
        <v>2814</v>
      </c>
      <c r="E100" s="62"/>
      <c r="F100" s="62"/>
      <c r="G100" s="62"/>
      <c r="H100" s="62"/>
      <c r="I100" s="62"/>
      <c r="J100" s="63">
        <f>J128</f>
        <v>0</v>
      </c>
      <c r="L100" s="60"/>
    </row>
    <row r="101" spans="2:47" s="3" customFormat="1" ht="25.05" customHeight="1">
      <c r="B101" s="56"/>
      <c r="D101" s="57" t="s">
        <v>164</v>
      </c>
      <c r="E101" s="58"/>
      <c r="F101" s="58"/>
      <c r="G101" s="58"/>
      <c r="H101" s="58"/>
      <c r="I101" s="58"/>
      <c r="J101" s="59">
        <f>J130</f>
        <v>0</v>
      </c>
      <c r="L101" s="56"/>
    </row>
    <row r="102" spans="2:47" s="4" customFormat="1" ht="19.95" customHeight="1">
      <c r="B102" s="60"/>
      <c r="D102" s="61" t="s">
        <v>166</v>
      </c>
      <c r="E102" s="62"/>
      <c r="F102" s="62"/>
      <c r="G102" s="62"/>
      <c r="H102" s="62"/>
      <c r="I102" s="62"/>
      <c r="J102" s="63">
        <f>J131</f>
        <v>0</v>
      </c>
      <c r="L102" s="60"/>
    </row>
    <row r="103" spans="2:47" s="4" customFormat="1" ht="19.95" customHeight="1">
      <c r="B103" s="60"/>
      <c r="D103" s="61" t="s">
        <v>167</v>
      </c>
      <c r="E103" s="62"/>
      <c r="F103" s="62"/>
      <c r="G103" s="62"/>
      <c r="H103" s="62"/>
      <c r="I103" s="62"/>
      <c r="J103" s="63">
        <f>J133</f>
        <v>0</v>
      </c>
      <c r="L103" s="60"/>
    </row>
    <row r="104" spans="2:47" s="4" customFormat="1" ht="19.95" customHeight="1">
      <c r="B104" s="60"/>
      <c r="D104" s="61" t="s">
        <v>168</v>
      </c>
      <c r="E104" s="62"/>
      <c r="F104" s="62"/>
      <c r="G104" s="62"/>
      <c r="H104" s="62"/>
      <c r="I104" s="62"/>
      <c r="J104" s="63">
        <f>J135</f>
        <v>0</v>
      </c>
      <c r="L104" s="60"/>
    </row>
    <row r="105" spans="2:47" s="1" customFormat="1" ht="21.75" customHeight="1">
      <c r="B105" s="20"/>
      <c r="L105" s="20"/>
    </row>
    <row r="106" spans="2:47" s="1" customFormat="1" ht="7.05" customHeight="1">
      <c r="B106" s="26"/>
      <c r="C106" s="27"/>
      <c r="D106" s="27"/>
      <c r="E106" s="27"/>
      <c r="F106" s="27"/>
      <c r="G106" s="27"/>
      <c r="H106" s="27"/>
      <c r="I106" s="27"/>
      <c r="J106" s="27"/>
      <c r="K106" s="27"/>
      <c r="L106" s="20"/>
    </row>
    <row r="110" spans="2:47" s="1" customFormat="1" ht="7.05" customHeight="1">
      <c r="B110" s="28"/>
      <c r="C110" s="29"/>
      <c r="D110" s="29"/>
      <c r="E110" s="29"/>
      <c r="F110" s="29"/>
      <c r="G110" s="29"/>
      <c r="H110" s="29"/>
      <c r="I110" s="29"/>
      <c r="J110" s="29"/>
      <c r="K110" s="29"/>
      <c r="L110" s="20"/>
    </row>
    <row r="111" spans="2:47" s="1" customFormat="1" ht="25.05" customHeight="1">
      <c r="B111" s="20"/>
      <c r="C111" s="14" t="s">
        <v>169</v>
      </c>
      <c r="L111" s="20"/>
    </row>
    <row r="112" spans="2:47" s="1" customFormat="1" ht="7.05" customHeight="1">
      <c r="B112" s="20"/>
      <c r="L112" s="20"/>
    </row>
    <row r="113" spans="2:63" s="1" customFormat="1" ht="12" customHeight="1">
      <c r="B113" s="20"/>
      <c r="C113" s="16" t="s">
        <v>14</v>
      </c>
      <c r="L113" s="20"/>
    </row>
    <row r="114" spans="2:63" s="1" customFormat="1" ht="16.5" customHeight="1">
      <c r="B114" s="20"/>
      <c r="E114" s="865" t="str">
        <f>E7</f>
        <v xml:space="preserve">Rekonstrukce a modernizace fotbalového hřiště SK Union Břevnov </v>
      </c>
      <c r="F114" s="866"/>
      <c r="G114" s="866"/>
      <c r="H114" s="866"/>
      <c r="L114" s="20"/>
    </row>
    <row r="115" spans="2:63" ht="12" customHeight="1">
      <c r="B115" s="13"/>
      <c r="C115" s="16" t="s">
        <v>149</v>
      </c>
      <c r="L115" s="13"/>
    </row>
    <row r="116" spans="2:63" s="1" customFormat="1" ht="16.5" customHeight="1">
      <c r="B116" s="20"/>
      <c r="E116" s="865" t="s">
        <v>644</v>
      </c>
      <c r="F116" s="864"/>
      <c r="G116" s="864"/>
      <c r="H116" s="864"/>
      <c r="L116" s="20"/>
    </row>
    <row r="117" spans="2:63" s="1" customFormat="1" ht="12" customHeight="1">
      <c r="B117" s="20"/>
      <c r="C117" s="16" t="s">
        <v>439</v>
      </c>
      <c r="L117" s="20"/>
    </row>
    <row r="118" spans="2:63" s="1" customFormat="1" ht="16.5" customHeight="1">
      <c r="B118" s="20"/>
      <c r="E118" s="863" t="str">
        <f>E11</f>
        <v>SO-03.8 - Gastro</v>
      </c>
      <c r="F118" s="864"/>
      <c r="G118" s="864"/>
      <c r="H118" s="864"/>
      <c r="L118" s="20"/>
    </row>
    <row r="119" spans="2:63" s="1" customFormat="1" ht="7.05" customHeight="1">
      <c r="B119" s="20"/>
      <c r="L119" s="20"/>
    </row>
    <row r="120" spans="2:63" s="1" customFormat="1" ht="12" customHeight="1">
      <c r="B120" s="20"/>
      <c r="C120" s="16" t="s">
        <v>17</v>
      </c>
      <c r="F120" s="15" t="str">
        <f>F14</f>
        <v>Praha 6</v>
      </c>
      <c r="I120" s="16" t="s">
        <v>19</v>
      </c>
      <c r="J120" s="30">
        <f>IF(J14="","",J14)</f>
        <v>46065</v>
      </c>
      <c r="L120" s="20"/>
    </row>
    <row r="121" spans="2:63" s="1" customFormat="1" ht="7.05" customHeight="1">
      <c r="B121" s="20"/>
      <c r="L121" s="20"/>
    </row>
    <row r="122" spans="2:63" s="1" customFormat="1" ht="25.65" customHeight="1">
      <c r="B122" s="20"/>
      <c r="C122" s="16" t="s">
        <v>20</v>
      </c>
      <c r="F122" s="15" t="str">
        <f>E17</f>
        <v>Městská část Praha 6</v>
      </c>
      <c r="I122" s="16" t="s">
        <v>26</v>
      </c>
      <c r="J122" s="19" t="str">
        <f>E23</f>
        <v>Sportovní projekty s.r.o.</v>
      </c>
      <c r="L122" s="20"/>
    </row>
    <row r="123" spans="2:63" s="1" customFormat="1" ht="15.15" customHeight="1">
      <c r="B123" s="20"/>
      <c r="C123" s="16" t="s">
        <v>24</v>
      </c>
      <c r="F123" s="15" t="str">
        <f>IF(E20="","",E20)</f>
        <v xml:space="preserve">Vyplň údaj </v>
      </c>
      <c r="I123" s="16" t="s">
        <v>29</v>
      </c>
      <c r="J123" s="19" t="str">
        <f>E26</f>
        <v>F.Pecka</v>
      </c>
      <c r="L123" s="20"/>
    </row>
    <row r="124" spans="2:63" s="1" customFormat="1" ht="10.199999999999999" customHeight="1">
      <c r="B124" s="20"/>
      <c r="L124" s="20"/>
    </row>
    <row r="125" spans="2:63" s="5" customFormat="1" ht="29.25" customHeight="1">
      <c r="B125" s="64"/>
      <c r="C125" s="65" t="s">
        <v>170</v>
      </c>
      <c r="D125" s="66" t="s">
        <v>58</v>
      </c>
      <c r="E125" s="66" t="s">
        <v>54</v>
      </c>
      <c r="F125" s="66" t="s">
        <v>55</v>
      </c>
      <c r="G125" s="66" t="s">
        <v>171</v>
      </c>
      <c r="H125" s="66" t="s">
        <v>172</v>
      </c>
      <c r="I125" s="66" t="s">
        <v>173</v>
      </c>
      <c r="J125" s="67" t="s">
        <v>153</v>
      </c>
      <c r="K125" s="68" t="s">
        <v>174</v>
      </c>
      <c r="L125" s="64"/>
      <c r="M125" s="34" t="s">
        <v>1</v>
      </c>
      <c r="N125" s="35" t="s">
        <v>37</v>
      </c>
      <c r="O125" s="35" t="s">
        <v>175</v>
      </c>
      <c r="P125" s="35" t="s">
        <v>176</v>
      </c>
      <c r="Q125" s="35" t="s">
        <v>177</v>
      </c>
      <c r="R125" s="35" t="s">
        <v>178</v>
      </c>
      <c r="S125" s="35" t="s">
        <v>179</v>
      </c>
      <c r="T125" s="36" t="s">
        <v>180</v>
      </c>
    </row>
    <row r="126" spans="2:63" s="1" customFormat="1" ht="22.8" customHeight="1">
      <c r="B126" s="20"/>
      <c r="C126" s="38" t="s">
        <v>181</v>
      </c>
      <c r="J126" s="69">
        <f>BK126</f>
        <v>0</v>
      </c>
      <c r="L126" s="20"/>
      <c r="M126" s="37"/>
      <c r="N126" s="31"/>
      <c r="O126" s="31"/>
      <c r="P126" s="70">
        <f>P127+P130</f>
        <v>0</v>
      </c>
      <c r="Q126" s="31"/>
      <c r="R126" s="70">
        <f>R127+R130</f>
        <v>0</v>
      </c>
      <c r="S126" s="31"/>
      <c r="T126" s="71">
        <f>T127+T130</f>
        <v>0</v>
      </c>
      <c r="AT126" s="10" t="s">
        <v>72</v>
      </c>
      <c r="AU126" s="10" t="s">
        <v>155</v>
      </c>
      <c r="BK126" s="72">
        <f>BK127+BK130</f>
        <v>0</v>
      </c>
    </row>
    <row r="127" spans="2:63" s="6" customFormat="1" ht="25.95" customHeight="1">
      <c r="B127" s="73"/>
      <c r="D127" s="74" t="s">
        <v>72</v>
      </c>
      <c r="E127" s="75" t="s">
        <v>399</v>
      </c>
      <c r="F127" s="75" t="s">
        <v>400</v>
      </c>
      <c r="I127" s="76"/>
      <c r="J127" s="77">
        <f>BK127</f>
        <v>0</v>
      </c>
      <c r="L127" s="73"/>
      <c r="M127" s="78"/>
      <c r="P127" s="79">
        <f>P128</f>
        <v>0</v>
      </c>
      <c r="R127" s="79">
        <f>R128</f>
        <v>0</v>
      </c>
      <c r="T127" s="80">
        <f>T128</f>
        <v>0</v>
      </c>
      <c r="AR127" s="74" t="s">
        <v>83</v>
      </c>
      <c r="AT127" s="81" t="s">
        <v>72</v>
      </c>
      <c r="AU127" s="81" t="s">
        <v>73</v>
      </c>
      <c r="AY127" s="74" t="s">
        <v>184</v>
      </c>
      <c r="BK127" s="82">
        <f>BK128</f>
        <v>0</v>
      </c>
    </row>
    <row r="128" spans="2:63" s="6" customFormat="1" ht="22.8" customHeight="1">
      <c r="B128" s="73"/>
      <c r="D128" s="74" t="s">
        <v>72</v>
      </c>
      <c r="E128" s="83" t="s">
        <v>2815</v>
      </c>
      <c r="F128" s="83" t="s">
        <v>2816</v>
      </c>
      <c r="I128" s="76"/>
      <c r="J128" s="84">
        <f>BK128</f>
        <v>0</v>
      </c>
      <c r="L128" s="73"/>
      <c r="M128" s="78"/>
      <c r="P128" s="79">
        <f>P129</f>
        <v>0</v>
      </c>
      <c r="R128" s="79">
        <f>R129</f>
        <v>0</v>
      </c>
      <c r="T128" s="80">
        <f>T129</f>
        <v>0</v>
      </c>
      <c r="AR128" s="74" t="s">
        <v>83</v>
      </c>
      <c r="AT128" s="81" t="s">
        <v>72</v>
      </c>
      <c r="AU128" s="81" t="s">
        <v>81</v>
      </c>
      <c r="AY128" s="74" t="s">
        <v>184</v>
      </c>
      <c r="BK128" s="82">
        <f>BK129</f>
        <v>0</v>
      </c>
    </row>
    <row r="129" spans="2:65" s="1" customFormat="1" ht="16.5" customHeight="1">
      <c r="B129" s="20"/>
      <c r="C129" s="85" t="s">
        <v>81</v>
      </c>
      <c r="D129" s="85" t="s">
        <v>186</v>
      </c>
      <c r="E129" s="86" t="s">
        <v>2817</v>
      </c>
      <c r="F129" s="87" t="s">
        <v>2818</v>
      </c>
      <c r="G129" s="88" t="s">
        <v>496</v>
      </c>
      <c r="H129" s="89">
        <v>1</v>
      </c>
      <c r="I129" s="90">
        <f>SUM('SO-03.8'!K96:L96)</f>
        <v>0</v>
      </c>
      <c r="J129" s="91">
        <f>ROUND(I129*H129,2)</f>
        <v>0</v>
      </c>
      <c r="K129" s="92"/>
      <c r="L129" s="20"/>
      <c r="M129" s="93" t="s">
        <v>1</v>
      </c>
      <c r="N129" s="94" t="s">
        <v>38</v>
      </c>
      <c r="P129" s="95">
        <f>O129*H129</f>
        <v>0</v>
      </c>
      <c r="Q129" s="95">
        <v>0</v>
      </c>
      <c r="R129" s="95">
        <f>Q129*H129</f>
        <v>0</v>
      </c>
      <c r="S129" s="95">
        <v>0</v>
      </c>
      <c r="T129" s="96">
        <f>S129*H129</f>
        <v>0</v>
      </c>
      <c r="AR129" s="97" t="s">
        <v>259</v>
      </c>
      <c r="AT129" s="97" t="s">
        <v>186</v>
      </c>
      <c r="AU129" s="97" t="s">
        <v>83</v>
      </c>
      <c r="AY129" s="10" t="s">
        <v>184</v>
      </c>
      <c r="BE129" s="98">
        <f>IF(N129="základní",J129,0)</f>
        <v>0</v>
      </c>
      <c r="BF129" s="98">
        <f>IF(N129="snížená",J129,0)</f>
        <v>0</v>
      </c>
      <c r="BG129" s="98">
        <f>IF(N129="zákl. přenesená",J129,0)</f>
        <v>0</v>
      </c>
      <c r="BH129" s="98">
        <f>IF(N129="sníž. přenesená",J129,0)</f>
        <v>0</v>
      </c>
      <c r="BI129" s="98">
        <f>IF(N129="nulová",J129,0)</f>
        <v>0</v>
      </c>
      <c r="BJ129" s="10" t="s">
        <v>81</v>
      </c>
      <c r="BK129" s="98">
        <f>ROUND(I129*H129,2)</f>
        <v>0</v>
      </c>
      <c r="BL129" s="10" t="s">
        <v>259</v>
      </c>
      <c r="BM129" s="97" t="s">
        <v>2819</v>
      </c>
    </row>
    <row r="130" spans="2:65" s="6" customFormat="1" ht="25.95" customHeight="1">
      <c r="B130" s="73"/>
      <c r="D130" s="74" t="s">
        <v>72</v>
      </c>
      <c r="E130" s="75" t="s">
        <v>411</v>
      </c>
      <c r="F130" s="75" t="s">
        <v>412</v>
      </c>
      <c r="I130" s="76"/>
      <c r="J130" s="77">
        <f>BK130</f>
        <v>0</v>
      </c>
      <c r="L130" s="73"/>
      <c r="M130" s="78"/>
      <c r="P130" s="79">
        <f>P131+P133+P135</f>
        <v>0</v>
      </c>
      <c r="R130" s="79">
        <f>R131+R133+R135</f>
        <v>0</v>
      </c>
      <c r="T130" s="80">
        <f>T131+T133+T135</f>
        <v>0</v>
      </c>
      <c r="AR130" s="74" t="s">
        <v>207</v>
      </c>
      <c r="AT130" s="81" t="s">
        <v>72</v>
      </c>
      <c r="AU130" s="81" t="s">
        <v>73</v>
      </c>
      <c r="AY130" s="74" t="s">
        <v>184</v>
      </c>
      <c r="BK130" s="82">
        <f>BK131+BK133+BK135</f>
        <v>0</v>
      </c>
    </row>
    <row r="131" spans="2:65" s="6" customFormat="1" ht="22.8" customHeight="1">
      <c r="B131" s="73"/>
      <c r="D131" s="74" t="s">
        <v>72</v>
      </c>
      <c r="E131" s="83" t="s">
        <v>421</v>
      </c>
      <c r="F131" s="83" t="s">
        <v>422</v>
      </c>
      <c r="I131" s="76"/>
      <c r="J131" s="84">
        <f>BK131</f>
        <v>0</v>
      </c>
      <c r="L131" s="73"/>
      <c r="M131" s="78"/>
      <c r="P131" s="79">
        <f>P132</f>
        <v>0</v>
      </c>
      <c r="R131" s="79">
        <f>R132</f>
        <v>0</v>
      </c>
      <c r="T131" s="80">
        <f>T132</f>
        <v>0</v>
      </c>
      <c r="AR131" s="74" t="s">
        <v>207</v>
      </c>
      <c r="AT131" s="81" t="s">
        <v>72</v>
      </c>
      <c r="AU131" s="81" t="s">
        <v>81</v>
      </c>
      <c r="AY131" s="74" t="s">
        <v>184</v>
      </c>
      <c r="BK131" s="82">
        <f>BK132</f>
        <v>0</v>
      </c>
    </row>
    <row r="132" spans="2:65" s="1" customFormat="1" ht="16.5" customHeight="1">
      <c r="B132" s="20"/>
      <c r="C132" s="85" t="s">
        <v>83</v>
      </c>
      <c r="D132" s="85" t="s">
        <v>186</v>
      </c>
      <c r="E132" s="86" t="s">
        <v>424</v>
      </c>
      <c r="F132" s="87" t="s">
        <v>422</v>
      </c>
      <c r="G132" s="88" t="s">
        <v>425</v>
      </c>
      <c r="H132" s="120"/>
      <c r="I132" s="90"/>
      <c r="J132" s="91">
        <f>ROUND(I132*H132,2)</f>
        <v>0</v>
      </c>
      <c r="K132" s="92"/>
      <c r="L132" s="20"/>
      <c r="M132" s="93" t="s">
        <v>1</v>
      </c>
      <c r="N132" s="94" t="s">
        <v>38</v>
      </c>
      <c r="P132" s="95">
        <f>O132*H132</f>
        <v>0</v>
      </c>
      <c r="Q132" s="95">
        <v>0</v>
      </c>
      <c r="R132" s="95">
        <f>Q132*H132</f>
        <v>0</v>
      </c>
      <c r="S132" s="95">
        <v>0</v>
      </c>
      <c r="T132" s="96">
        <f>S132*H132</f>
        <v>0</v>
      </c>
      <c r="AR132" s="97" t="s">
        <v>419</v>
      </c>
      <c r="AT132" s="97" t="s">
        <v>186</v>
      </c>
      <c r="AU132" s="97" t="s">
        <v>83</v>
      </c>
      <c r="AY132" s="10" t="s">
        <v>184</v>
      </c>
      <c r="BE132" s="98">
        <f>IF(N132="základní",J132,0)</f>
        <v>0</v>
      </c>
      <c r="BF132" s="98">
        <f>IF(N132="snížená",J132,0)</f>
        <v>0</v>
      </c>
      <c r="BG132" s="98">
        <f>IF(N132="zákl. přenesená",J132,0)</f>
        <v>0</v>
      </c>
      <c r="BH132" s="98">
        <f>IF(N132="sníž. přenesená",J132,0)</f>
        <v>0</v>
      </c>
      <c r="BI132" s="98">
        <f>IF(N132="nulová",J132,0)</f>
        <v>0</v>
      </c>
      <c r="BJ132" s="10" t="s">
        <v>81</v>
      </c>
      <c r="BK132" s="98">
        <f>ROUND(I132*H132,2)</f>
        <v>0</v>
      </c>
      <c r="BL132" s="10" t="s">
        <v>419</v>
      </c>
      <c r="BM132" s="97" t="s">
        <v>2820</v>
      </c>
    </row>
    <row r="133" spans="2:65" s="6" customFormat="1" ht="22.8" customHeight="1">
      <c r="B133" s="73"/>
      <c r="D133" s="74" t="s">
        <v>72</v>
      </c>
      <c r="E133" s="83" t="s">
        <v>427</v>
      </c>
      <c r="F133" s="83" t="s">
        <v>428</v>
      </c>
      <c r="I133" s="76"/>
      <c r="J133" s="84">
        <f>BK133</f>
        <v>0</v>
      </c>
      <c r="L133" s="73"/>
      <c r="M133" s="78"/>
      <c r="P133" s="79">
        <f>P134</f>
        <v>0</v>
      </c>
      <c r="R133" s="79">
        <f>R134</f>
        <v>0</v>
      </c>
      <c r="T133" s="80">
        <f>T134</f>
        <v>0</v>
      </c>
      <c r="AR133" s="74" t="s">
        <v>207</v>
      </c>
      <c r="AT133" s="81" t="s">
        <v>72</v>
      </c>
      <c r="AU133" s="81" t="s">
        <v>81</v>
      </c>
      <c r="AY133" s="74" t="s">
        <v>184</v>
      </c>
      <c r="BK133" s="82">
        <f>BK134</f>
        <v>0</v>
      </c>
    </row>
    <row r="134" spans="2:65" s="1" customFormat="1" ht="16.5" customHeight="1">
      <c r="B134" s="20"/>
      <c r="C134" s="85" t="s">
        <v>195</v>
      </c>
      <c r="D134" s="85" t="s">
        <v>186</v>
      </c>
      <c r="E134" s="86" t="s">
        <v>430</v>
      </c>
      <c r="F134" s="87" t="s">
        <v>428</v>
      </c>
      <c r="G134" s="88" t="s">
        <v>425</v>
      </c>
      <c r="H134" s="120"/>
      <c r="I134" s="90"/>
      <c r="J134" s="91">
        <f>ROUND(I134*H134,2)</f>
        <v>0</v>
      </c>
      <c r="K134" s="92"/>
      <c r="L134" s="20"/>
      <c r="M134" s="93" t="s">
        <v>1</v>
      </c>
      <c r="N134" s="94" t="s">
        <v>38</v>
      </c>
      <c r="P134" s="95">
        <f>O134*H134</f>
        <v>0</v>
      </c>
      <c r="Q134" s="95">
        <v>0</v>
      </c>
      <c r="R134" s="95">
        <f>Q134*H134</f>
        <v>0</v>
      </c>
      <c r="S134" s="95">
        <v>0</v>
      </c>
      <c r="T134" s="96">
        <f>S134*H134</f>
        <v>0</v>
      </c>
      <c r="AR134" s="97" t="s">
        <v>419</v>
      </c>
      <c r="AT134" s="97" t="s">
        <v>186</v>
      </c>
      <c r="AU134" s="97" t="s">
        <v>83</v>
      </c>
      <c r="AY134" s="10" t="s">
        <v>184</v>
      </c>
      <c r="BE134" s="98">
        <f>IF(N134="základní",J134,0)</f>
        <v>0</v>
      </c>
      <c r="BF134" s="98">
        <f>IF(N134="snížená",J134,0)</f>
        <v>0</v>
      </c>
      <c r="BG134" s="98">
        <f>IF(N134="zákl. přenesená",J134,0)</f>
        <v>0</v>
      </c>
      <c r="BH134" s="98">
        <f>IF(N134="sníž. přenesená",J134,0)</f>
        <v>0</v>
      </c>
      <c r="BI134" s="98">
        <f>IF(N134="nulová",J134,0)</f>
        <v>0</v>
      </c>
      <c r="BJ134" s="10" t="s">
        <v>81</v>
      </c>
      <c r="BK134" s="98">
        <f>ROUND(I134*H134,2)</f>
        <v>0</v>
      </c>
      <c r="BL134" s="10" t="s">
        <v>419</v>
      </c>
      <c r="BM134" s="97" t="s">
        <v>2821</v>
      </c>
    </row>
    <row r="135" spans="2:65" s="6" customFormat="1" ht="22.8" customHeight="1">
      <c r="B135" s="73"/>
      <c r="D135" s="74" t="s">
        <v>72</v>
      </c>
      <c r="E135" s="83" t="s">
        <v>432</v>
      </c>
      <c r="F135" s="83" t="s">
        <v>433</v>
      </c>
      <c r="I135" s="76"/>
      <c r="J135" s="84">
        <f>BK135</f>
        <v>0</v>
      </c>
      <c r="L135" s="73"/>
      <c r="M135" s="78"/>
      <c r="P135" s="79">
        <f>P136</f>
        <v>0</v>
      </c>
      <c r="R135" s="79">
        <f>R136</f>
        <v>0</v>
      </c>
      <c r="T135" s="80">
        <f>T136</f>
        <v>0</v>
      </c>
      <c r="AR135" s="74" t="s">
        <v>207</v>
      </c>
      <c r="AT135" s="81" t="s">
        <v>72</v>
      </c>
      <c r="AU135" s="81" t="s">
        <v>81</v>
      </c>
      <c r="AY135" s="74" t="s">
        <v>184</v>
      </c>
      <c r="BK135" s="82">
        <f>BK136</f>
        <v>0</v>
      </c>
    </row>
    <row r="136" spans="2:65" s="1" customFormat="1" ht="16.5" customHeight="1">
      <c r="B136" s="20"/>
      <c r="C136" s="85" t="s">
        <v>190</v>
      </c>
      <c r="D136" s="85" t="s">
        <v>186</v>
      </c>
      <c r="E136" s="86" t="s">
        <v>435</v>
      </c>
      <c r="F136" s="87" t="s">
        <v>436</v>
      </c>
      <c r="G136" s="88" t="s">
        <v>425</v>
      </c>
      <c r="H136" s="120"/>
      <c r="I136" s="90"/>
      <c r="J136" s="91">
        <f>ROUND(I136*H136,2)</f>
        <v>0</v>
      </c>
      <c r="K136" s="92"/>
      <c r="L136" s="20"/>
      <c r="M136" s="121" t="s">
        <v>1</v>
      </c>
      <c r="N136" s="122" t="s">
        <v>38</v>
      </c>
      <c r="O136" s="123"/>
      <c r="P136" s="124">
        <f>O136*H136</f>
        <v>0</v>
      </c>
      <c r="Q136" s="124">
        <v>0</v>
      </c>
      <c r="R136" s="124">
        <f>Q136*H136</f>
        <v>0</v>
      </c>
      <c r="S136" s="124">
        <v>0</v>
      </c>
      <c r="T136" s="125">
        <f>S136*H136</f>
        <v>0</v>
      </c>
      <c r="AR136" s="97" t="s">
        <v>419</v>
      </c>
      <c r="AT136" s="97" t="s">
        <v>186</v>
      </c>
      <c r="AU136" s="97" t="s">
        <v>83</v>
      </c>
      <c r="AY136" s="10" t="s">
        <v>184</v>
      </c>
      <c r="BE136" s="98">
        <f>IF(N136="základní",J136,0)</f>
        <v>0</v>
      </c>
      <c r="BF136" s="98">
        <f>IF(N136="snížená",J136,0)</f>
        <v>0</v>
      </c>
      <c r="BG136" s="98">
        <f>IF(N136="zákl. přenesená",J136,0)</f>
        <v>0</v>
      </c>
      <c r="BH136" s="98">
        <f>IF(N136="sníž. přenesená",J136,0)</f>
        <v>0</v>
      </c>
      <c r="BI136" s="98">
        <f>IF(N136="nulová",J136,0)</f>
        <v>0</v>
      </c>
      <c r="BJ136" s="10" t="s">
        <v>81</v>
      </c>
      <c r="BK136" s="98">
        <f>ROUND(I136*H136,2)</f>
        <v>0</v>
      </c>
      <c r="BL136" s="10" t="s">
        <v>419</v>
      </c>
      <c r="BM136" s="97" t="s">
        <v>2822</v>
      </c>
    </row>
    <row r="137" spans="2:65" s="1" customFormat="1" ht="7.05" customHeight="1">
      <c r="B137" s="26"/>
      <c r="C137" s="27"/>
      <c r="D137" s="27"/>
      <c r="E137" s="27"/>
      <c r="F137" s="27"/>
      <c r="G137" s="27"/>
      <c r="H137" s="27"/>
      <c r="I137" s="27"/>
      <c r="J137" s="27"/>
      <c r="K137" s="27"/>
      <c r="L137" s="20"/>
    </row>
  </sheetData>
  <sheetProtection algorithmName="SHA-512" hashValue="vyVihaQtwBabpAGkhz+TXXanhHyIH8QVJ3UzJU0mOQyJk65gIYhHxo/YGaOxqu1XdoLzh7U4sZqwAlUrvai3Dg==" saltValue="gzrIS/CXETYL8u9r8c1XP5DibuiXvmo1d1kRXJ0wFVP0V7vKU97Ko+TkhYJ3g5OjUfciQtFhzW7bhOeePoNUdg==" spinCount="100000" sheet="1" objects="1" scenarios="1" formatColumns="0" formatRows="0" autoFilter="0"/>
  <autoFilter ref="C125:K136" xr:uid="{00000000-0009-0000-0000-000009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4BC17-CA70-4B3C-A315-0BDFADB85BE5}">
  <dimension ref="A1:U869"/>
  <sheetViews>
    <sheetView topLeftCell="A81" workbookViewId="0">
      <selection activeCell="K78" sqref="K78"/>
    </sheetView>
  </sheetViews>
  <sheetFormatPr defaultColWidth="11.140625" defaultRowHeight="13.2"/>
  <cols>
    <col min="1" max="1" width="9.7109375" style="404" customWidth="1"/>
    <col min="2" max="2" width="73.140625" style="405" customWidth="1"/>
    <col min="3" max="3" width="8.7109375" style="404" customWidth="1"/>
    <col min="4" max="4" width="13.42578125" style="404" customWidth="1"/>
    <col min="5" max="5" width="18" style="404" customWidth="1"/>
    <col min="6" max="6" width="15.7109375" style="404" customWidth="1"/>
    <col min="7" max="7" width="11.42578125" style="404" customWidth="1"/>
    <col min="8" max="8" width="12.42578125" style="404" customWidth="1"/>
    <col min="9" max="9" width="12.7109375" style="404" customWidth="1"/>
    <col min="10" max="10" width="36.7109375" style="405" customWidth="1"/>
    <col min="11" max="11" width="17.140625" style="406" customWidth="1"/>
    <col min="12" max="12" width="19.140625" style="406" customWidth="1"/>
    <col min="13" max="256" width="11.140625" style="392"/>
    <col min="257" max="257" width="9.7109375" style="392" customWidth="1"/>
    <col min="258" max="258" width="73.140625" style="392" customWidth="1"/>
    <col min="259" max="259" width="8.7109375" style="392" customWidth="1"/>
    <col min="260" max="260" width="13.42578125" style="392" customWidth="1"/>
    <col min="261" max="261" width="18" style="392" customWidth="1"/>
    <col min="262" max="262" width="15.7109375" style="392" customWidth="1"/>
    <col min="263" max="263" width="11.42578125" style="392" customWidth="1"/>
    <col min="264" max="264" width="12.42578125" style="392" customWidth="1"/>
    <col min="265" max="265" width="12.7109375" style="392" customWidth="1"/>
    <col min="266" max="266" width="36.7109375" style="392" customWidth="1"/>
    <col min="267" max="267" width="17.140625" style="392" customWidth="1"/>
    <col min="268" max="268" width="19.140625" style="392" customWidth="1"/>
    <col min="269" max="512" width="11.140625" style="392"/>
    <col min="513" max="513" width="9.7109375" style="392" customWidth="1"/>
    <col min="514" max="514" width="73.140625" style="392" customWidth="1"/>
    <col min="515" max="515" width="8.7109375" style="392" customWidth="1"/>
    <col min="516" max="516" width="13.42578125" style="392" customWidth="1"/>
    <col min="517" max="517" width="18" style="392" customWidth="1"/>
    <col min="518" max="518" width="15.7109375" style="392" customWidth="1"/>
    <col min="519" max="519" width="11.42578125" style="392" customWidth="1"/>
    <col min="520" max="520" width="12.42578125" style="392" customWidth="1"/>
    <col min="521" max="521" width="12.7109375" style="392" customWidth="1"/>
    <col min="522" max="522" width="36.7109375" style="392" customWidth="1"/>
    <col min="523" max="523" width="17.140625" style="392" customWidth="1"/>
    <col min="524" max="524" width="19.140625" style="392" customWidth="1"/>
    <col min="525" max="768" width="11.140625" style="392"/>
    <col min="769" max="769" width="9.7109375" style="392" customWidth="1"/>
    <col min="770" max="770" width="73.140625" style="392" customWidth="1"/>
    <col min="771" max="771" width="8.7109375" style="392" customWidth="1"/>
    <col min="772" max="772" width="13.42578125" style="392" customWidth="1"/>
    <col min="773" max="773" width="18" style="392" customWidth="1"/>
    <col min="774" max="774" width="15.7109375" style="392" customWidth="1"/>
    <col min="775" max="775" width="11.42578125" style="392" customWidth="1"/>
    <col min="776" max="776" width="12.42578125" style="392" customWidth="1"/>
    <col min="777" max="777" width="12.7109375" style="392" customWidth="1"/>
    <col min="778" max="778" width="36.7109375" style="392" customWidth="1"/>
    <col min="779" max="779" width="17.140625" style="392" customWidth="1"/>
    <col min="780" max="780" width="19.140625" style="392" customWidth="1"/>
    <col min="781" max="1024" width="11.140625" style="392"/>
    <col min="1025" max="1025" width="9.7109375" style="392" customWidth="1"/>
    <col min="1026" max="1026" width="73.140625" style="392" customWidth="1"/>
    <col min="1027" max="1027" width="8.7109375" style="392" customWidth="1"/>
    <col min="1028" max="1028" width="13.42578125" style="392" customWidth="1"/>
    <col min="1029" max="1029" width="18" style="392" customWidth="1"/>
    <col min="1030" max="1030" width="15.7109375" style="392" customWidth="1"/>
    <col min="1031" max="1031" width="11.42578125" style="392" customWidth="1"/>
    <col min="1032" max="1032" width="12.42578125" style="392" customWidth="1"/>
    <col min="1033" max="1033" width="12.7109375" style="392" customWidth="1"/>
    <col min="1034" max="1034" width="36.7109375" style="392" customWidth="1"/>
    <col min="1035" max="1035" width="17.140625" style="392" customWidth="1"/>
    <col min="1036" max="1036" width="19.140625" style="392" customWidth="1"/>
    <col min="1037" max="1280" width="11.140625" style="392"/>
    <col min="1281" max="1281" width="9.7109375" style="392" customWidth="1"/>
    <col min="1282" max="1282" width="73.140625" style="392" customWidth="1"/>
    <col min="1283" max="1283" width="8.7109375" style="392" customWidth="1"/>
    <col min="1284" max="1284" width="13.42578125" style="392" customWidth="1"/>
    <col min="1285" max="1285" width="18" style="392" customWidth="1"/>
    <col min="1286" max="1286" width="15.7109375" style="392" customWidth="1"/>
    <col min="1287" max="1287" width="11.42578125" style="392" customWidth="1"/>
    <col min="1288" max="1288" width="12.42578125" style="392" customWidth="1"/>
    <col min="1289" max="1289" width="12.7109375" style="392" customWidth="1"/>
    <col min="1290" max="1290" width="36.7109375" style="392" customWidth="1"/>
    <col min="1291" max="1291" width="17.140625" style="392" customWidth="1"/>
    <col min="1292" max="1292" width="19.140625" style="392" customWidth="1"/>
    <col min="1293" max="1536" width="11.140625" style="392"/>
    <col min="1537" max="1537" width="9.7109375" style="392" customWidth="1"/>
    <col min="1538" max="1538" width="73.140625" style="392" customWidth="1"/>
    <col min="1539" max="1539" width="8.7109375" style="392" customWidth="1"/>
    <col min="1540" max="1540" width="13.42578125" style="392" customWidth="1"/>
    <col min="1541" max="1541" width="18" style="392" customWidth="1"/>
    <col min="1542" max="1542" width="15.7109375" style="392" customWidth="1"/>
    <col min="1543" max="1543" width="11.42578125" style="392" customWidth="1"/>
    <col min="1544" max="1544" width="12.42578125" style="392" customWidth="1"/>
    <col min="1545" max="1545" width="12.7109375" style="392" customWidth="1"/>
    <col min="1546" max="1546" width="36.7109375" style="392" customWidth="1"/>
    <col min="1547" max="1547" width="17.140625" style="392" customWidth="1"/>
    <col min="1548" max="1548" width="19.140625" style="392" customWidth="1"/>
    <col min="1549" max="1792" width="11.140625" style="392"/>
    <col min="1793" max="1793" width="9.7109375" style="392" customWidth="1"/>
    <col min="1794" max="1794" width="73.140625" style="392" customWidth="1"/>
    <col min="1795" max="1795" width="8.7109375" style="392" customWidth="1"/>
    <col min="1796" max="1796" width="13.42578125" style="392" customWidth="1"/>
    <col min="1797" max="1797" width="18" style="392" customWidth="1"/>
    <col min="1798" max="1798" width="15.7109375" style="392" customWidth="1"/>
    <col min="1799" max="1799" width="11.42578125" style="392" customWidth="1"/>
    <col min="1800" max="1800" width="12.42578125" style="392" customWidth="1"/>
    <col min="1801" max="1801" width="12.7109375" style="392" customWidth="1"/>
    <col min="1802" max="1802" width="36.7109375" style="392" customWidth="1"/>
    <col min="1803" max="1803" width="17.140625" style="392" customWidth="1"/>
    <col min="1804" max="1804" width="19.140625" style="392" customWidth="1"/>
    <col min="1805" max="2048" width="11.140625" style="392"/>
    <col min="2049" max="2049" width="9.7109375" style="392" customWidth="1"/>
    <col min="2050" max="2050" width="73.140625" style="392" customWidth="1"/>
    <col min="2051" max="2051" width="8.7109375" style="392" customWidth="1"/>
    <col min="2052" max="2052" width="13.42578125" style="392" customWidth="1"/>
    <col min="2053" max="2053" width="18" style="392" customWidth="1"/>
    <col min="2054" max="2054" width="15.7109375" style="392" customWidth="1"/>
    <col min="2055" max="2055" width="11.42578125" style="392" customWidth="1"/>
    <col min="2056" max="2056" width="12.42578125" style="392" customWidth="1"/>
    <col min="2057" max="2057" width="12.7109375" style="392" customWidth="1"/>
    <col min="2058" max="2058" width="36.7109375" style="392" customWidth="1"/>
    <col min="2059" max="2059" width="17.140625" style="392" customWidth="1"/>
    <col min="2060" max="2060" width="19.140625" style="392" customWidth="1"/>
    <col min="2061" max="2304" width="11.140625" style="392"/>
    <col min="2305" max="2305" width="9.7109375" style="392" customWidth="1"/>
    <col min="2306" max="2306" width="73.140625" style="392" customWidth="1"/>
    <col min="2307" max="2307" width="8.7109375" style="392" customWidth="1"/>
    <col min="2308" max="2308" width="13.42578125" style="392" customWidth="1"/>
    <col min="2309" max="2309" width="18" style="392" customWidth="1"/>
    <col min="2310" max="2310" width="15.7109375" style="392" customWidth="1"/>
    <col min="2311" max="2311" width="11.42578125" style="392" customWidth="1"/>
    <col min="2312" max="2312" width="12.42578125" style="392" customWidth="1"/>
    <col min="2313" max="2313" width="12.7109375" style="392" customWidth="1"/>
    <col min="2314" max="2314" width="36.7109375" style="392" customWidth="1"/>
    <col min="2315" max="2315" width="17.140625" style="392" customWidth="1"/>
    <col min="2316" max="2316" width="19.140625" style="392" customWidth="1"/>
    <col min="2317" max="2560" width="11.140625" style="392"/>
    <col min="2561" max="2561" width="9.7109375" style="392" customWidth="1"/>
    <col min="2562" max="2562" width="73.140625" style="392" customWidth="1"/>
    <col min="2563" max="2563" width="8.7109375" style="392" customWidth="1"/>
    <col min="2564" max="2564" width="13.42578125" style="392" customWidth="1"/>
    <col min="2565" max="2565" width="18" style="392" customWidth="1"/>
    <col min="2566" max="2566" width="15.7109375" style="392" customWidth="1"/>
    <col min="2567" max="2567" width="11.42578125" style="392" customWidth="1"/>
    <col min="2568" max="2568" width="12.42578125" style="392" customWidth="1"/>
    <col min="2569" max="2569" width="12.7109375" style="392" customWidth="1"/>
    <col min="2570" max="2570" width="36.7109375" style="392" customWidth="1"/>
    <col min="2571" max="2571" width="17.140625" style="392" customWidth="1"/>
    <col min="2572" max="2572" width="19.140625" style="392" customWidth="1"/>
    <col min="2573" max="2816" width="11.140625" style="392"/>
    <col min="2817" max="2817" width="9.7109375" style="392" customWidth="1"/>
    <col min="2818" max="2818" width="73.140625" style="392" customWidth="1"/>
    <col min="2819" max="2819" width="8.7109375" style="392" customWidth="1"/>
    <col min="2820" max="2820" width="13.42578125" style="392" customWidth="1"/>
    <col min="2821" max="2821" width="18" style="392" customWidth="1"/>
    <col min="2822" max="2822" width="15.7109375" style="392" customWidth="1"/>
    <col min="2823" max="2823" width="11.42578125" style="392" customWidth="1"/>
    <col min="2824" max="2824" width="12.42578125" style="392" customWidth="1"/>
    <col min="2825" max="2825" width="12.7109375" style="392" customWidth="1"/>
    <col min="2826" max="2826" width="36.7109375" style="392" customWidth="1"/>
    <col min="2827" max="2827" width="17.140625" style="392" customWidth="1"/>
    <col min="2828" max="2828" width="19.140625" style="392" customWidth="1"/>
    <col min="2829" max="3072" width="11.140625" style="392"/>
    <col min="3073" max="3073" width="9.7109375" style="392" customWidth="1"/>
    <col min="3074" max="3074" width="73.140625" style="392" customWidth="1"/>
    <col min="3075" max="3075" width="8.7109375" style="392" customWidth="1"/>
    <col min="3076" max="3076" width="13.42578125" style="392" customWidth="1"/>
    <col min="3077" max="3077" width="18" style="392" customWidth="1"/>
    <col min="3078" max="3078" width="15.7109375" style="392" customWidth="1"/>
    <col min="3079" max="3079" width="11.42578125" style="392" customWidth="1"/>
    <col min="3080" max="3080" width="12.42578125" style="392" customWidth="1"/>
    <col min="3081" max="3081" width="12.7109375" style="392" customWidth="1"/>
    <col min="3082" max="3082" width="36.7109375" style="392" customWidth="1"/>
    <col min="3083" max="3083" width="17.140625" style="392" customWidth="1"/>
    <col min="3084" max="3084" width="19.140625" style="392" customWidth="1"/>
    <col min="3085" max="3328" width="11.140625" style="392"/>
    <col min="3329" max="3329" width="9.7109375" style="392" customWidth="1"/>
    <col min="3330" max="3330" width="73.140625" style="392" customWidth="1"/>
    <col min="3331" max="3331" width="8.7109375" style="392" customWidth="1"/>
    <col min="3332" max="3332" width="13.42578125" style="392" customWidth="1"/>
    <col min="3333" max="3333" width="18" style="392" customWidth="1"/>
    <col min="3334" max="3334" width="15.7109375" style="392" customWidth="1"/>
    <col min="3335" max="3335" width="11.42578125" style="392" customWidth="1"/>
    <col min="3336" max="3336" width="12.42578125" style="392" customWidth="1"/>
    <col min="3337" max="3337" width="12.7109375" style="392" customWidth="1"/>
    <col min="3338" max="3338" width="36.7109375" style="392" customWidth="1"/>
    <col min="3339" max="3339" width="17.140625" style="392" customWidth="1"/>
    <col min="3340" max="3340" width="19.140625" style="392" customWidth="1"/>
    <col min="3341" max="3584" width="11.140625" style="392"/>
    <col min="3585" max="3585" width="9.7109375" style="392" customWidth="1"/>
    <col min="3586" max="3586" width="73.140625" style="392" customWidth="1"/>
    <col min="3587" max="3587" width="8.7109375" style="392" customWidth="1"/>
    <col min="3588" max="3588" width="13.42578125" style="392" customWidth="1"/>
    <col min="3589" max="3589" width="18" style="392" customWidth="1"/>
    <col min="3590" max="3590" width="15.7109375" style="392" customWidth="1"/>
    <col min="3591" max="3591" width="11.42578125" style="392" customWidth="1"/>
    <col min="3592" max="3592" width="12.42578125" style="392" customWidth="1"/>
    <col min="3593" max="3593" width="12.7109375" style="392" customWidth="1"/>
    <col min="3594" max="3594" width="36.7109375" style="392" customWidth="1"/>
    <col min="3595" max="3595" width="17.140625" style="392" customWidth="1"/>
    <col min="3596" max="3596" width="19.140625" style="392" customWidth="1"/>
    <col min="3597" max="3840" width="11.140625" style="392"/>
    <col min="3841" max="3841" width="9.7109375" style="392" customWidth="1"/>
    <col min="3842" max="3842" width="73.140625" style="392" customWidth="1"/>
    <col min="3843" max="3843" width="8.7109375" style="392" customWidth="1"/>
    <col min="3844" max="3844" width="13.42578125" style="392" customWidth="1"/>
    <col min="3845" max="3845" width="18" style="392" customWidth="1"/>
    <col min="3846" max="3846" width="15.7109375" style="392" customWidth="1"/>
    <col min="3847" max="3847" width="11.42578125" style="392" customWidth="1"/>
    <col min="3848" max="3848" width="12.42578125" style="392" customWidth="1"/>
    <col min="3849" max="3849" width="12.7109375" style="392" customWidth="1"/>
    <col min="3850" max="3850" width="36.7109375" style="392" customWidth="1"/>
    <col min="3851" max="3851" width="17.140625" style="392" customWidth="1"/>
    <col min="3852" max="3852" width="19.140625" style="392" customWidth="1"/>
    <col min="3853" max="4096" width="11.140625" style="392"/>
    <col min="4097" max="4097" width="9.7109375" style="392" customWidth="1"/>
    <col min="4098" max="4098" width="73.140625" style="392" customWidth="1"/>
    <col min="4099" max="4099" width="8.7109375" style="392" customWidth="1"/>
    <col min="4100" max="4100" width="13.42578125" style="392" customWidth="1"/>
    <col min="4101" max="4101" width="18" style="392" customWidth="1"/>
    <col min="4102" max="4102" width="15.7109375" style="392" customWidth="1"/>
    <col min="4103" max="4103" width="11.42578125" style="392" customWidth="1"/>
    <col min="4104" max="4104" width="12.42578125" style="392" customWidth="1"/>
    <col min="4105" max="4105" width="12.7109375" style="392" customWidth="1"/>
    <col min="4106" max="4106" width="36.7109375" style="392" customWidth="1"/>
    <col min="4107" max="4107" width="17.140625" style="392" customWidth="1"/>
    <col min="4108" max="4108" width="19.140625" style="392" customWidth="1"/>
    <col min="4109" max="4352" width="11.140625" style="392"/>
    <col min="4353" max="4353" width="9.7109375" style="392" customWidth="1"/>
    <col min="4354" max="4354" width="73.140625" style="392" customWidth="1"/>
    <col min="4355" max="4355" width="8.7109375" style="392" customWidth="1"/>
    <col min="4356" max="4356" width="13.42578125" style="392" customWidth="1"/>
    <col min="4357" max="4357" width="18" style="392" customWidth="1"/>
    <col min="4358" max="4358" width="15.7109375" style="392" customWidth="1"/>
    <col min="4359" max="4359" width="11.42578125" style="392" customWidth="1"/>
    <col min="4360" max="4360" width="12.42578125" style="392" customWidth="1"/>
    <col min="4361" max="4361" width="12.7109375" style="392" customWidth="1"/>
    <col min="4362" max="4362" width="36.7109375" style="392" customWidth="1"/>
    <col min="4363" max="4363" width="17.140625" style="392" customWidth="1"/>
    <col min="4364" max="4364" width="19.140625" style="392" customWidth="1"/>
    <col min="4365" max="4608" width="11.140625" style="392"/>
    <col min="4609" max="4609" width="9.7109375" style="392" customWidth="1"/>
    <col min="4610" max="4610" width="73.140625" style="392" customWidth="1"/>
    <col min="4611" max="4611" width="8.7109375" style="392" customWidth="1"/>
    <col min="4612" max="4612" width="13.42578125" style="392" customWidth="1"/>
    <col min="4613" max="4613" width="18" style="392" customWidth="1"/>
    <col min="4614" max="4614" width="15.7109375" style="392" customWidth="1"/>
    <col min="4615" max="4615" width="11.42578125" style="392" customWidth="1"/>
    <col min="4616" max="4616" width="12.42578125" style="392" customWidth="1"/>
    <col min="4617" max="4617" width="12.7109375" style="392" customWidth="1"/>
    <col min="4618" max="4618" width="36.7109375" style="392" customWidth="1"/>
    <col min="4619" max="4619" width="17.140625" style="392" customWidth="1"/>
    <col min="4620" max="4620" width="19.140625" style="392" customWidth="1"/>
    <col min="4621" max="4864" width="11.140625" style="392"/>
    <col min="4865" max="4865" width="9.7109375" style="392" customWidth="1"/>
    <col min="4866" max="4866" width="73.140625" style="392" customWidth="1"/>
    <col min="4867" max="4867" width="8.7109375" style="392" customWidth="1"/>
    <col min="4868" max="4868" width="13.42578125" style="392" customWidth="1"/>
    <col min="4869" max="4869" width="18" style="392" customWidth="1"/>
    <col min="4870" max="4870" width="15.7109375" style="392" customWidth="1"/>
    <col min="4871" max="4871" width="11.42578125" style="392" customWidth="1"/>
    <col min="4872" max="4872" width="12.42578125" style="392" customWidth="1"/>
    <col min="4873" max="4873" width="12.7109375" style="392" customWidth="1"/>
    <col min="4874" max="4874" width="36.7109375" style="392" customWidth="1"/>
    <col min="4875" max="4875" width="17.140625" style="392" customWidth="1"/>
    <col min="4876" max="4876" width="19.140625" style="392" customWidth="1"/>
    <col min="4877" max="5120" width="11.140625" style="392"/>
    <col min="5121" max="5121" width="9.7109375" style="392" customWidth="1"/>
    <col min="5122" max="5122" width="73.140625" style="392" customWidth="1"/>
    <col min="5123" max="5123" width="8.7109375" style="392" customWidth="1"/>
    <col min="5124" max="5124" width="13.42578125" style="392" customWidth="1"/>
    <col min="5125" max="5125" width="18" style="392" customWidth="1"/>
    <col min="5126" max="5126" width="15.7109375" style="392" customWidth="1"/>
    <col min="5127" max="5127" width="11.42578125" style="392" customWidth="1"/>
    <col min="5128" max="5128" width="12.42578125" style="392" customWidth="1"/>
    <col min="5129" max="5129" width="12.7109375" style="392" customWidth="1"/>
    <col min="5130" max="5130" width="36.7109375" style="392" customWidth="1"/>
    <col min="5131" max="5131" width="17.140625" style="392" customWidth="1"/>
    <col min="5132" max="5132" width="19.140625" style="392" customWidth="1"/>
    <col min="5133" max="5376" width="11.140625" style="392"/>
    <col min="5377" max="5377" width="9.7109375" style="392" customWidth="1"/>
    <col min="5378" max="5378" width="73.140625" style="392" customWidth="1"/>
    <col min="5379" max="5379" width="8.7109375" style="392" customWidth="1"/>
    <col min="5380" max="5380" width="13.42578125" style="392" customWidth="1"/>
    <col min="5381" max="5381" width="18" style="392" customWidth="1"/>
    <col min="5382" max="5382" width="15.7109375" style="392" customWidth="1"/>
    <col min="5383" max="5383" width="11.42578125" style="392" customWidth="1"/>
    <col min="5384" max="5384" width="12.42578125" style="392" customWidth="1"/>
    <col min="5385" max="5385" width="12.7109375" style="392" customWidth="1"/>
    <col min="5386" max="5386" width="36.7109375" style="392" customWidth="1"/>
    <col min="5387" max="5387" width="17.140625" style="392" customWidth="1"/>
    <col min="5388" max="5388" width="19.140625" style="392" customWidth="1"/>
    <col min="5389" max="5632" width="11.140625" style="392"/>
    <col min="5633" max="5633" width="9.7109375" style="392" customWidth="1"/>
    <col min="5634" max="5634" width="73.140625" style="392" customWidth="1"/>
    <col min="5635" max="5635" width="8.7109375" style="392" customWidth="1"/>
    <col min="5636" max="5636" width="13.42578125" style="392" customWidth="1"/>
    <col min="5637" max="5637" width="18" style="392" customWidth="1"/>
    <col min="5638" max="5638" width="15.7109375" style="392" customWidth="1"/>
    <col min="5639" max="5639" width="11.42578125" style="392" customWidth="1"/>
    <col min="5640" max="5640" width="12.42578125" style="392" customWidth="1"/>
    <col min="5641" max="5641" width="12.7109375" style="392" customWidth="1"/>
    <col min="5642" max="5642" width="36.7109375" style="392" customWidth="1"/>
    <col min="5643" max="5643" width="17.140625" style="392" customWidth="1"/>
    <col min="5644" max="5644" width="19.140625" style="392" customWidth="1"/>
    <col min="5645" max="5888" width="11.140625" style="392"/>
    <col min="5889" max="5889" width="9.7109375" style="392" customWidth="1"/>
    <col min="5890" max="5890" width="73.140625" style="392" customWidth="1"/>
    <col min="5891" max="5891" width="8.7109375" style="392" customWidth="1"/>
    <col min="5892" max="5892" width="13.42578125" style="392" customWidth="1"/>
    <col min="5893" max="5893" width="18" style="392" customWidth="1"/>
    <col min="5894" max="5894" width="15.7109375" style="392" customWidth="1"/>
    <col min="5895" max="5895" width="11.42578125" style="392" customWidth="1"/>
    <col min="5896" max="5896" width="12.42578125" style="392" customWidth="1"/>
    <col min="5897" max="5897" width="12.7109375" style="392" customWidth="1"/>
    <col min="5898" max="5898" width="36.7109375" style="392" customWidth="1"/>
    <col min="5899" max="5899" width="17.140625" style="392" customWidth="1"/>
    <col min="5900" max="5900" width="19.140625" style="392" customWidth="1"/>
    <col min="5901" max="6144" width="11.140625" style="392"/>
    <col min="6145" max="6145" width="9.7109375" style="392" customWidth="1"/>
    <col min="6146" max="6146" width="73.140625" style="392" customWidth="1"/>
    <col min="6147" max="6147" width="8.7109375" style="392" customWidth="1"/>
    <col min="6148" max="6148" width="13.42578125" style="392" customWidth="1"/>
    <col min="6149" max="6149" width="18" style="392" customWidth="1"/>
    <col min="6150" max="6150" width="15.7109375" style="392" customWidth="1"/>
    <col min="6151" max="6151" width="11.42578125" style="392" customWidth="1"/>
    <col min="6152" max="6152" width="12.42578125" style="392" customWidth="1"/>
    <col min="6153" max="6153" width="12.7109375" style="392" customWidth="1"/>
    <col min="6154" max="6154" width="36.7109375" style="392" customWidth="1"/>
    <col min="6155" max="6155" width="17.140625" style="392" customWidth="1"/>
    <col min="6156" max="6156" width="19.140625" style="392" customWidth="1"/>
    <col min="6157" max="6400" width="11.140625" style="392"/>
    <col min="6401" max="6401" width="9.7109375" style="392" customWidth="1"/>
    <col min="6402" max="6402" width="73.140625" style="392" customWidth="1"/>
    <col min="6403" max="6403" width="8.7109375" style="392" customWidth="1"/>
    <col min="6404" max="6404" width="13.42578125" style="392" customWidth="1"/>
    <col min="6405" max="6405" width="18" style="392" customWidth="1"/>
    <col min="6406" max="6406" width="15.7109375" style="392" customWidth="1"/>
    <col min="6407" max="6407" width="11.42578125" style="392" customWidth="1"/>
    <col min="6408" max="6408" width="12.42578125" style="392" customWidth="1"/>
    <col min="6409" max="6409" width="12.7109375" style="392" customWidth="1"/>
    <col min="6410" max="6410" width="36.7109375" style="392" customWidth="1"/>
    <col min="6411" max="6411" width="17.140625" style="392" customWidth="1"/>
    <col min="6412" max="6412" width="19.140625" style="392" customWidth="1"/>
    <col min="6413" max="6656" width="11.140625" style="392"/>
    <col min="6657" max="6657" width="9.7109375" style="392" customWidth="1"/>
    <col min="6658" max="6658" width="73.140625" style="392" customWidth="1"/>
    <col min="6659" max="6659" width="8.7109375" style="392" customWidth="1"/>
    <col min="6660" max="6660" width="13.42578125" style="392" customWidth="1"/>
    <col min="6661" max="6661" width="18" style="392" customWidth="1"/>
    <col min="6662" max="6662" width="15.7109375" style="392" customWidth="1"/>
    <col min="6663" max="6663" width="11.42578125" style="392" customWidth="1"/>
    <col min="6664" max="6664" width="12.42578125" style="392" customWidth="1"/>
    <col min="6665" max="6665" width="12.7109375" style="392" customWidth="1"/>
    <col min="6666" max="6666" width="36.7109375" style="392" customWidth="1"/>
    <col min="6667" max="6667" width="17.140625" style="392" customWidth="1"/>
    <col min="6668" max="6668" width="19.140625" style="392" customWidth="1"/>
    <col min="6669" max="6912" width="11.140625" style="392"/>
    <col min="6913" max="6913" width="9.7109375" style="392" customWidth="1"/>
    <col min="6914" max="6914" width="73.140625" style="392" customWidth="1"/>
    <col min="6915" max="6915" width="8.7109375" style="392" customWidth="1"/>
    <col min="6916" max="6916" width="13.42578125" style="392" customWidth="1"/>
    <col min="6917" max="6917" width="18" style="392" customWidth="1"/>
    <col min="6918" max="6918" width="15.7109375" style="392" customWidth="1"/>
    <col min="6919" max="6919" width="11.42578125" style="392" customWidth="1"/>
    <col min="6920" max="6920" width="12.42578125" style="392" customWidth="1"/>
    <col min="6921" max="6921" width="12.7109375" style="392" customWidth="1"/>
    <col min="6922" max="6922" width="36.7109375" style="392" customWidth="1"/>
    <col min="6923" max="6923" width="17.140625" style="392" customWidth="1"/>
    <col min="6924" max="6924" width="19.140625" style="392" customWidth="1"/>
    <col min="6925" max="7168" width="11.140625" style="392"/>
    <col min="7169" max="7169" width="9.7109375" style="392" customWidth="1"/>
    <col min="7170" max="7170" width="73.140625" style="392" customWidth="1"/>
    <col min="7171" max="7171" width="8.7109375" style="392" customWidth="1"/>
    <col min="7172" max="7172" width="13.42578125" style="392" customWidth="1"/>
    <col min="7173" max="7173" width="18" style="392" customWidth="1"/>
    <col min="7174" max="7174" width="15.7109375" style="392" customWidth="1"/>
    <col min="7175" max="7175" width="11.42578125" style="392" customWidth="1"/>
    <col min="7176" max="7176" width="12.42578125" style="392" customWidth="1"/>
    <col min="7177" max="7177" width="12.7109375" style="392" customWidth="1"/>
    <col min="7178" max="7178" width="36.7109375" style="392" customWidth="1"/>
    <col min="7179" max="7179" width="17.140625" style="392" customWidth="1"/>
    <col min="7180" max="7180" width="19.140625" style="392" customWidth="1"/>
    <col min="7181" max="7424" width="11.140625" style="392"/>
    <col min="7425" max="7425" width="9.7109375" style="392" customWidth="1"/>
    <col min="7426" max="7426" width="73.140625" style="392" customWidth="1"/>
    <col min="7427" max="7427" width="8.7109375" style="392" customWidth="1"/>
    <col min="7428" max="7428" width="13.42578125" style="392" customWidth="1"/>
    <col min="7429" max="7429" width="18" style="392" customWidth="1"/>
    <col min="7430" max="7430" width="15.7109375" style="392" customWidth="1"/>
    <col min="7431" max="7431" width="11.42578125" style="392" customWidth="1"/>
    <col min="7432" max="7432" width="12.42578125" style="392" customWidth="1"/>
    <col min="7433" max="7433" width="12.7109375" style="392" customWidth="1"/>
    <col min="7434" max="7434" width="36.7109375" style="392" customWidth="1"/>
    <col min="7435" max="7435" width="17.140625" style="392" customWidth="1"/>
    <col min="7436" max="7436" width="19.140625" style="392" customWidth="1"/>
    <col min="7437" max="7680" width="11.140625" style="392"/>
    <col min="7681" max="7681" width="9.7109375" style="392" customWidth="1"/>
    <col min="7682" max="7682" width="73.140625" style="392" customWidth="1"/>
    <col min="7683" max="7683" width="8.7109375" style="392" customWidth="1"/>
    <col min="7684" max="7684" width="13.42578125" style="392" customWidth="1"/>
    <col min="7685" max="7685" width="18" style="392" customWidth="1"/>
    <col min="7686" max="7686" width="15.7109375" style="392" customWidth="1"/>
    <col min="7687" max="7687" width="11.42578125" style="392" customWidth="1"/>
    <col min="7688" max="7688" width="12.42578125" style="392" customWidth="1"/>
    <col min="7689" max="7689" width="12.7109375" style="392" customWidth="1"/>
    <col min="7690" max="7690" width="36.7109375" style="392" customWidth="1"/>
    <col min="7691" max="7691" width="17.140625" style="392" customWidth="1"/>
    <col min="7692" max="7692" width="19.140625" style="392" customWidth="1"/>
    <col min="7693" max="7936" width="11.140625" style="392"/>
    <col min="7937" max="7937" width="9.7109375" style="392" customWidth="1"/>
    <col min="7938" max="7938" width="73.140625" style="392" customWidth="1"/>
    <col min="7939" max="7939" width="8.7109375" style="392" customWidth="1"/>
    <col min="7940" max="7940" width="13.42578125" style="392" customWidth="1"/>
    <col min="7941" max="7941" width="18" style="392" customWidth="1"/>
    <col min="7942" max="7942" width="15.7109375" style="392" customWidth="1"/>
    <col min="7943" max="7943" width="11.42578125" style="392" customWidth="1"/>
    <col min="7944" max="7944" width="12.42578125" style="392" customWidth="1"/>
    <col min="7945" max="7945" width="12.7109375" style="392" customWidth="1"/>
    <col min="7946" max="7946" width="36.7109375" style="392" customWidth="1"/>
    <col min="7947" max="7947" width="17.140625" style="392" customWidth="1"/>
    <col min="7948" max="7948" width="19.140625" style="392" customWidth="1"/>
    <col min="7949" max="8192" width="11.140625" style="392"/>
    <col min="8193" max="8193" width="9.7109375" style="392" customWidth="1"/>
    <col min="8194" max="8194" width="73.140625" style="392" customWidth="1"/>
    <col min="8195" max="8195" width="8.7109375" style="392" customWidth="1"/>
    <col min="8196" max="8196" width="13.42578125" style="392" customWidth="1"/>
    <col min="8197" max="8197" width="18" style="392" customWidth="1"/>
    <col min="8198" max="8198" width="15.7109375" style="392" customWidth="1"/>
    <col min="8199" max="8199" width="11.42578125" style="392" customWidth="1"/>
    <col min="8200" max="8200" width="12.42578125" style="392" customWidth="1"/>
    <col min="8201" max="8201" width="12.7109375" style="392" customWidth="1"/>
    <col min="8202" max="8202" width="36.7109375" style="392" customWidth="1"/>
    <col min="8203" max="8203" width="17.140625" style="392" customWidth="1"/>
    <col min="8204" max="8204" width="19.140625" style="392" customWidth="1"/>
    <col min="8205" max="8448" width="11.140625" style="392"/>
    <col min="8449" max="8449" width="9.7109375" style="392" customWidth="1"/>
    <col min="8450" max="8450" width="73.140625" style="392" customWidth="1"/>
    <col min="8451" max="8451" width="8.7109375" style="392" customWidth="1"/>
    <col min="8452" max="8452" width="13.42578125" style="392" customWidth="1"/>
    <col min="8453" max="8453" width="18" style="392" customWidth="1"/>
    <col min="8454" max="8454" width="15.7109375" style="392" customWidth="1"/>
    <col min="8455" max="8455" width="11.42578125" style="392" customWidth="1"/>
    <col min="8456" max="8456" width="12.42578125" style="392" customWidth="1"/>
    <col min="8457" max="8457" width="12.7109375" style="392" customWidth="1"/>
    <col min="8458" max="8458" width="36.7109375" style="392" customWidth="1"/>
    <col min="8459" max="8459" width="17.140625" style="392" customWidth="1"/>
    <col min="8460" max="8460" width="19.140625" style="392" customWidth="1"/>
    <col min="8461" max="8704" width="11.140625" style="392"/>
    <col min="8705" max="8705" width="9.7109375" style="392" customWidth="1"/>
    <col min="8706" max="8706" width="73.140625" style="392" customWidth="1"/>
    <col min="8707" max="8707" width="8.7109375" style="392" customWidth="1"/>
    <col min="8708" max="8708" width="13.42578125" style="392" customWidth="1"/>
    <col min="8709" max="8709" width="18" style="392" customWidth="1"/>
    <col min="8710" max="8710" width="15.7109375" style="392" customWidth="1"/>
    <col min="8711" max="8711" width="11.42578125" style="392" customWidth="1"/>
    <col min="8712" max="8712" width="12.42578125" style="392" customWidth="1"/>
    <col min="8713" max="8713" width="12.7109375" style="392" customWidth="1"/>
    <col min="8714" max="8714" width="36.7109375" style="392" customWidth="1"/>
    <col min="8715" max="8715" width="17.140625" style="392" customWidth="1"/>
    <col min="8716" max="8716" width="19.140625" style="392" customWidth="1"/>
    <col min="8717" max="8960" width="11.140625" style="392"/>
    <col min="8961" max="8961" width="9.7109375" style="392" customWidth="1"/>
    <col min="8962" max="8962" width="73.140625" style="392" customWidth="1"/>
    <col min="8963" max="8963" width="8.7109375" style="392" customWidth="1"/>
    <col min="8964" max="8964" width="13.42578125" style="392" customWidth="1"/>
    <col min="8965" max="8965" width="18" style="392" customWidth="1"/>
    <col min="8966" max="8966" width="15.7109375" style="392" customWidth="1"/>
    <col min="8967" max="8967" width="11.42578125" style="392" customWidth="1"/>
    <col min="8968" max="8968" width="12.42578125" style="392" customWidth="1"/>
    <col min="8969" max="8969" width="12.7109375" style="392" customWidth="1"/>
    <col min="8970" max="8970" width="36.7109375" style="392" customWidth="1"/>
    <col min="8971" max="8971" width="17.140625" style="392" customWidth="1"/>
    <col min="8972" max="8972" width="19.140625" style="392" customWidth="1"/>
    <col min="8973" max="9216" width="11.140625" style="392"/>
    <col min="9217" max="9217" width="9.7109375" style="392" customWidth="1"/>
    <col min="9218" max="9218" width="73.140625" style="392" customWidth="1"/>
    <col min="9219" max="9219" width="8.7109375" style="392" customWidth="1"/>
    <col min="9220" max="9220" width="13.42578125" style="392" customWidth="1"/>
    <col min="9221" max="9221" width="18" style="392" customWidth="1"/>
    <col min="9222" max="9222" width="15.7109375" style="392" customWidth="1"/>
    <col min="9223" max="9223" width="11.42578125" style="392" customWidth="1"/>
    <col min="9224" max="9224" width="12.42578125" style="392" customWidth="1"/>
    <col min="9225" max="9225" width="12.7109375" style="392" customWidth="1"/>
    <col min="9226" max="9226" width="36.7109375" style="392" customWidth="1"/>
    <col min="9227" max="9227" width="17.140625" style="392" customWidth="1"/>
    <col min="9228" max="9228" width="19.140625" style="392" customWidth="1"/>
    <col min="9229" max="9472" width="11.140625" style="392"/>
    <col min="9473" max="9473" width="9.7109375" style="392" customWidth="1"/>
    <col min="9474" max="9474" width="73.140625" style="392" customWidth="1"/>
    <col min="9475" max="9475" width="8.7109375" style="392" customWidth="1"/>
    <col min="9476" max="9476" width="13.42578125" style="392" customWidth="1"/>
    <col min="9477" max="9477" width="18" style="392" customWidth="1"/>
    <col min="9478" max="9478" width="15.7109375" style="392" customWidth="1"/>
    <col min="9479" max="9479" width="11.42578125" style="392" customWidth="1"/>
    <col min="9480" max="9480" width="12.42578125" style="392" customWidth="1"/>
    <col min="9481" max="9481" width="12.7109375" style="392" customWidth="1"/>
    <col min="9482" max="9482" width="36.7109375" style="392" customWidth="1"/>
    <col min="9483" max="9483" width="17.140625" style="392" customWidth="1"/>
    <col min="9484" max="9484" width="19.140625" style="392" customWidth="1"/>
    <col min="9485" max="9728" width="11.140625" style="392"/>
    <col min="9729" max="9729" width="9.7109375" style="392" customWidth="1"/>
    <col min="9730" max="9730" width="73.140625" style="392" customWidth="1"/>
    <col min="9731" max="9731" width="8.7109375" style="392" customWidth="1"/>
    <col min="9732" max="9732" width="13.42578125" style="392" customWidth="1"/>
    <col min="9733" max="9733" width="18" style="392" customWidth="1"/>
    <col min="9734" max="9734" width="15.7109375" style="392" customWidth="1"/>
    <col min="9735" max="9735" width="11.42578125" style="392" customWidth="1"/>
    <col min="9736" max="9736" width="12.42578125" style="392" customWidth="1"/>
    <col min="9737" max="9737" width="12.7109375" style="392" customWidth="1"/>
    <col min="9738" max="9738" width="36.7109375" style="392" customWidth="1"/>
    <col min="9739" max="9739" width="17.140625" style="392" customWidth="1"/>
    <col min="9740" max="9740" width="19.140625" style="392" customWidth="1"/>
    <col min="9741" max="9984" width="11.140625" style="392"/>
    <col min="9985" max="9985" width="9.7109375" style="392" customWidth="1"/>
    <col min="9986" max="9986" width="73.140625" style="392" customWidth="1"/>
    <col min="9987" max="9987" width="8.7109375" style="392" customWidth="1"/>
    <col min="9988" max="9988" width="13.42578125" style="392" customWidth="1"/>
    <col min="9989" max="9989" width="18" style="392" customWidth="1"/>
    <col min="9990" max="9990" width="15.7109375" style="392" customWidth="1"/>
    <col min="9991" max="9991" width="11.42578125" style="392" customWidth="1"/>
    <col min="9992" max="9992" width="12.42578125" style="392" customWidth="1"/>
    <col min="9993" max="9993" width="12.7109375" style="392" customWidth="1"/>
    <col min="9994" max="9994" width="36.7109375" style="392" customWidth="1"/>
    <col min="9995" max="9995" width="17.140625" style="392" customWidth="1"/>
    <col min="9996" max="9996" width="19.140625" style="392" customWidth="1"/>
    <col min="9997" max="10240" width="11.140625" style="392"/>
    <col min="10241" max="10241" width="9.7109375" style="392" customWidth="1"/>
    <col min="10242" max="10242" width="73.140625" style="392" customWidth="1"/>
    <col min="10243" max="10243" width="8.7109375" style="392" customWidth="1"/>
    <col min="10244" max="10244" width="13.42578125" style="392" customWidth="1"/>
    <col min="10245" max="10245" width="18" style="392" customWidth="1"/>
    <col min="10246" max="10246" width="15.7109375" style="392" customWidth="1"/>
    <col min="10247" max="10247" width="11.42578125" style="392" customWidth="1"/>
    <col min="10248" max="10248" width="12.42578125" style="392" customWidth="1"/>
    <col min="10249" max="10249" width="12.7109375" style="392" customWidth="1"/>
    <col min="10250" max="10250" width="36.7109375" style="392" customWidth="1"/>
    <col min="10251" max="10251" width="17.140625" style="392" customWidth="1"/>
    <col min="10252" max="10252" width="19.140625" style="392" customWidth="1"/>
    <col min="10253" max="10496" width="11.140625" style="392"/>
    <col min="10497" max="10497" width="9.7109375" style="392" customWidth="1"/>
    <col min="10498" max="10498" width="73.140625" style="392" customWidth="1"/>
    <col min="10499" max="10499" width="8.7109375" style="392" customWidth="1"/>
    <col min="10500" max="10500" width="13.42578125" style="392" customWidth="1"/>
    <col min="10501" max="10501" width="18" style="392" customWidth="1"/>
    <col min="10502" max="10502" width="15.7109375" style="392" customWidth="1"/>
    <col min="10503" max="10503" width="11.42578125" style="392" customWidth="1"/>
    <col min="10504" max="10504" width="12.42578125" style="392" customWidth="1"/>
    <col min="10505" max="10505" width="12.7109375" style="392" customWidth="1"/>
    <col min="10506" max="10506" width="36.7109375" style="392" customWidth="1"/>
    <col min="10507" max="10507" width="17.140625" style="392" customWidth="1"/>
    <col min="10508" max="10508" width="19.140625" style="392" customWidth="1"/>
    <col min="10509" max="10752" width="11.140625" style="392"/>
    <col min="10753" max="10753" width="9.7109375" style="392" customWidth="1"/>
    <col min="10754" max="10754" width="73.140625" style="392" customWidth="1"/>
    <col min="10755" max="10755" width="8.7109375" style="392" customWidth="1"/>
    <col min="10756" max="10756" width="13.42578125" style="392" customWidth="1"/>
    <col min="10757" max="10757" width="18" style="392" customWidth="1"/>
    <col min="10758" max="10758" width="15.7109375" style="392" customWidth="1"/>
    <col min="10759" max="10759" width="11.42578125" style="392" customWidth="1"/>
    <col min="10760" max="10760" width="12.42578125" style="392" customWidth="1"/>
    <col min="10761" max="10761" width="12.7109375" style="392" customWidth="1"/>
    <col min="10762" max="10762" width="36.7109375" style="392" customWidth="1"/>
    <col min="10763" max="10763" width="17.140625" style="392" customWidth="1"/>
    <col min="10764" max="10764" width="19.140625" style="392" customWidth="1"/>
    <col min="10765" max="11008" width="11.140625" style="392"/>
    <col min="11009" max="11009" width="9.7109375" style="392" customWidth="1"/>
    <col min="11010" max="11010" width="73.140625" style="392" customWidth="1"/>
    <col min="11011" max="11011" width="8.7109375" style="392" customWidth="1"/>
    <col min="11012" max="11012" width="13.42578125" style="392" customWidth="1"/>
    <col min="11013" max="11013" width="18" style="392" customWidth="1"/>
    <col min="11014" max="11014" width="15.7109375" style="392" customWidth="1"/>
    <col min="11015" max="11015" width="11.42578125" style="392" customWidth="1"/>
    <col min="11016" max="11016" width="12.42578125" style="392" customWidth="1"/>
    <col min="11017" max="11017" width="12.7109375" style="392" customWidth="1"/>
    <col min="11018" max="11018" width="36.7109375" style="392" customWidth="1"/>
    <col min="11019" max="11019" width="17.140625" style="392" customWidth="1"/>
    <col min="11020" max="11020" width="19.140625" style="392" customWidth="1"/>
    <col min="11021" max="11264" width="11.140625" style="392"/>
    <col min="11265" max="11265" width="9.7109375" style="392" customWidth="1"/>
    <col min="11266" max="11266" width="73.140625" style="392" customWidth="1"/>
    <col min="11267" max="11267" width="8.7109375" style="392" customWidth="1"/>
    <col min="11268" max="11268" width="13.42578125" style="392" customWidth="1"/>
    <col min="11269" max="11269" width="18" style="392" customWidth="1"/>
    <col min="11270" max="11270" width="15.7109375" style="392" customWidth="1"/>
    <col min="11271" max="11271" width="11.42578125" style="392" customWidth="1"/>
    <col min="11272" max="11272" width="12.42578125" style="392" customWidth="1"/>
    <col min="11273" max="11273" width="12.7109375" style="392" customWidth="1"/>
    <col min="11274" max="11274" width="36.7109375" style="392" customWidth="1"/>
    <col min="11275" max="11275" width="17.140625" style="392" customWidth="1"/>
    <col min="11276" max="11276" width="19.140625" style="392" customWidth="1"/>
    <col min="11277" max="11520" width="11.140625" style="392"/>
    <col min="11521" max="11521" width="9.7109375" style="392" customWidth="1"/>
    <col min="11522" max="11522" width="73.140625" style="392" customWidth="1"/>
    <col min="11523" max="11523" width="8.7109375" style="392" customWidth="1"/>
    <col min="11524" max="11524" width="13.42578125" style="392" customWidth="1"/>
    <col min="11525" max="11525" width="18" style="392" customWidth="1"/>
    <col min="11526" max="11526" width="15.7109375" style="392" customWidth="1"/>
    <col min="11527" max="11527" width="11.42578125" style="392" customWidth="1"/>
    <col min="11528" max="11528" width="12.42578125" style="392" customWidth="1"/>
    <col min="11529" max="11529" width="12.7109375" style="392" customWidth="1"/>
    <col min="11530" max="11530" width="36.7109375" style="392" customWidth="1"/>
    <col min="11531" max="11531" width="17.140625" style="392" customWidth="1"/>
    <col min="11532" max="11532" width="19.140625" style="392" customWidth="1"/>
    <col min="11533" max="11776" width="11.140625" style="392"/>
    <col min="11777" max="11777" width="9.7109375" style="392" customWidth="1"/>
    <col min="11778" max="11778" width="73.140625" style="392" customWidth="1"/>
    <col min="11779" max="11779" width="8.7109375" style="392" customWidth="1"/>
    <col min="11780" max="11780" width="13.42578125" style="392" customWidth="1"/>
    <col min="11781" max="11781" width="18" style="392" customWidth="1"/>
    <col min="11782" max="11782" width="15.7109375" style="392" customWidth="1"/>
    <col min="11783" max="11783" width="11.42578125" style="392" customWidth="1"/>
    <col min="11784" max="11784" width="12.42578125" style="392" customWidth="1"/>
    <col min="11785" max="11785" width="12.7109375" style="392" customWidth="1"/>
    <col min="11786" max="11786" width="36.7109375" style="392" customWidth="1"/>
    <col min="11787" max="11787" width="17.140625" style="392" customWidth="1"/>
    <col min="11788" max="11788" width="19.140625" style="392" customWidth="1"/>
    <col min="11789" max="12032" width="11.140625" style="392"/>
    <col min="12033" max="12033" width="9.7109375" style="392" customWidth="1"/>
    <col min="12034" max="12034" width="73.140625" style="392" customWidth="1"/>
    <col min="12035" max="12035" width="8.7109375" style="392" customWidth="1"/>
    <col min="12036" max="12036" width="13.42578125" style="392" customWidth="1"/>
    <col min="12037" max="12037" width="18" style="392" customWidth="1"/>
    <col min="12038" max="12038" width="15.7109375" style="392" customWidth="1"/>
    <col min="12039" max="12039" width="11.42578125" style="392" customWidth="1"/>
    <col min="12040" max="12040" width="12.42578125" style="392" customWidth="1"/>
    <col min="12041" max="12041" width="12.7109375" style="392" customWidth="1"/>
    <col min="12042" max="12042" width="36.7109375" style="392" customWidth="1"/>
    <col min="12043" max="12043" width="17.140625" style="392" customWidth="1"/>
    <col min="12044" max="12044" width="19.140625" style="392" customWidth="1"/>
    <col min="12045" max="12288" width="11.140625" style="392"/>
    <col min="12289" max="12289" width="9.7109375" style="392" customWidth="1"/>
    <col min="12290" max="12290" width="73.140625" style="392" customWidth="1"/>
    <col min="12291" max="12291" width="8.7109375" style="392" customWidth="1"/>
    <col min="12292" max="12292" width="13.42578125" style="392" customWidth="1"/>
    <col min="12293" max="12293" width="18" style="392" customWidth="1"/>
    <col min="12294" max="12294" width="15.7109375" style="392" customWidth="1"/>
    <col min="12295" max="12295" width="11.42578125" style="392" customWidth="1"/>
    <col min="12296" max="12296" width="12.42578125" style="392" customWidth="1"/>
    <col min="12297" max="12297" width="12.7109375" style="392" customWidth="1"/>
    <col min="12298" max="12298" width="36.7109375" style="392" customWidth="1"/>
    <col min="12299" max="12299" width="17.140625" style="392" customWidth="1"/>
    <col min="12300" max="12300" width="19.140625" style="392" customWidth="1"/>
    <col min="12301" max="12544" width="11.140625" style="392"/>
    <col min="12545" max="12545" width="9.7109375" style="392" customWidth="1"/>
    <col min="12546" max="12546" width="73.140625" style="392" customWidth="1"/>
    <col min="12547" max="12547" width="8.7109375" style="392" customWidth="1"/>
    <col min="12548" max="12548" width="13.42578125" style="392" customWidth="1"/>
    <col min="12549" max="12549" width="18" style="392" customWidth="1"/>
    <col min="12550" max="12550" width="15.7109375" style="392" customWidth="1"/>
    <col min="12551" max="12551" width="11.42578125" style="392" customWidth="1"/>
    <col min="12552" max="12552" width="12.42578125" style="392" customWidth="1"/>
    <col min="12553" max="12553" width="12.7109375" style="392" customWidth="1"/>
    <col min="12554" max="12554" width="36.7109375" style="392" customWidth="1"/>
    <col min="12555" max="12555" width="17.140625" style="392" customWidth="1"/>
    <col min="12556" max="12556" width="19.140625" style="392" customWidth="1"/>
    <col min="12557" max="12800" width="11.140625" style="392"/>
    <col min="12801" max="12801" width="9.7109375" style="392" customWidth="1"/>
    <col min="12802" max="12802" width="73.140625" style="392" customWidth="1"/>
    <col min="12803" max="12803" width="8.7109375" style="392" customWidth="1"/>
    <col min="12804" max="12804" width="13.42578125" style="392" customWidth="1"/>
    <col min="12805" max="12805" width="18" style="392" customWidth="1"/>
    <col min="12806" max="12806" width="15.7109375" style="392" customWidth="1"/>
    <col min="12807" max="12807" width="11.42578125" style="392" customWidth="1"/>
    <col min="12808" max="12808" width="12.42578125" style="392" customWidth="1"/>
    <col min="12809" max="12809" width="12.7109375" style="392" customWidth="1"/>
    <col min="12810" max="12810" width="36.7109375" style="392" customWidth="1"/>
    <col min="12811" max="12811" width="17.140625" style="392" customWidth="1"/>
    <col min="12812" max="12812" width="19.140625" style="392" customWidth="1"/>
    <col min="12813" max="13056" width="11.140625" style="392"/>
    <col min="13057" max="13057" width="9.7109375" style="392" customWidth="1"/>
    <col min="13058" max="13058" width="73.140625" style="392" customWidth="1"/>
    <col min="13059" max="13059" width="8.7109375" style="392" customWidth="1"/>
    <col min="13060" max="13060" width="13.42578125" style="392" customWidth="1"/>
    <col min="13061" max="13061" width="18" style="392" customWidth="1"/>
    <col min="13062" max="13062" width="15.7109375" style="392" customWidth="1"/>
    <col min="13063" max="13063" width="11.42578125" style="392" customWidth="1"/>
    <col min="13064" max="13064" width="12.42578125" style="392" customWidth="1"/>
    <col min="13065" max="13065" width="12.7109375" style="392" customWidth="1"/>
    <col min="13066" max="13066" width="36.7109375" style="392" customWidth="1"/>
    <col min="13067" max="13067" width="17.140625" style="392" customWidth="1"/>
    <col min="13068" max="13068" width="19.140625" style="392" customWidth="1"/>
    <col min="13069" max="13312" width="11.140625" style="392"/>
    <col min="13313" max="13313" width="9.7109375" style="392" customWidth="1"/>
    <col min="13314" max="13314" width="73.140625" style="392" customWidth="1"/>
    <col min="13315" max="13315" width="8.7109375" style="392" customWidth="1"/>
    <col min="13316" max="13316" width="13.42578125" style="392" customWidth="1"/>
    <col min="13317" max="13317" width="18" style="392" customWidth="1"/>
    <col min="13318" max="13318" width="15.7109375" style="392" customWidth="1"/>
    <col min="13319" max="13319" width="11.42578125" style="392" customWidth="1"/>
    <col min="13320" max="13320" width="12.42578125" style="392" customWidth="1"/>
    <col min="13321" max="13321" width="12.7109375" style="392" customWidth="1"/>
    <col min="13322" max="13322" width="36.7109375" style="392" customWidth="1"/>
    <col min="13323" max="13323" width="17.140625" style="392" customWidth="1"/>
    <col min="13324" max="13324" width="19.140625" style="392" customWidth="1"/>
    <col min="13325" max="13568" width="11.140625" style="392"/>
    <col min="13569" max="13569" width="9.7109375" style="392" customWidth="1"/>
    <col min="13570" max="13570" width="73.140625" style="392" customWidth="1"/>
    <col min="13571" max="13571" width="8.7109375" style="392" customWidth="1"/>
    <col min="13572" max="13572" width="13.42578125" style="392" customWidth="1"/>
    <col min="13573" max="13573" width="18" style="392" customWidth="1"/>
    <col min="13574" max="13574" width="15.7109375" style="392" customWidth="1"/>
    <col min="13575" max="13575" width="11.42578125" style="392" customWidth="1"/>
    <col min="13576" max="13576" width="12.42578125" style="392" customWidth="1"/>
    <col min="13577" max="13577" width="12.7109375" style="392" customWidth="1"/>
    <col min="13578" max="13578" width="36.7109375" style="392" customWidth="1"/>
    <col min="13579" max="13579" width="17.140625" style="392" customWidth="1"/>
    <col min="13580" max="13580" width="19.140625" style="392" customWidth="1"/>
    <col min="13581" max="13824" width="11.140625" style="392"/>
    <col min="13825" max="13825" width="9.7109375" style="392" customWidth="1"/>
    <col min="13826" max="13826" width="73.140625" style="392" customWidth="1"/>
    <col min="13827" max="13827" width="8.7109375" style="392" customWidth="1"/>
    <col min="13828" max="13828" width="13.42578125" style="392" customWidth="1"/>
    <col min="13829" max="13829" width="18" style="392" customWidth="1"/>
    <col min="13830" max="13830" width="15.7109375" style="392" customWidth="1"/>
    <col min="13831" max="13831" width="11.42578125" style="392" customWidth="1"/>
    <col min="13832" max="13832" width="12.42578125" style="392" customWidth="1"/>
    <col min="13833" max="13833" width="12.7109375" style="392" customWidth="1"/>
    <col min="13834" max="13834" width="36.7109375" style="392" customWidth="1"/>
    <col min="13835" max="13835" width="17.140625" style="392" customWidth="1"/>
    <col min="13836" max="13836" width="19.140625" style="392" customWidth="1"/>
    <col min="13837" max="14080" width="11.140625" style="392"/>
    <col min="14081" max="14081" width="9.7109375" style="392" customWidth="1"/>
    <col min="14082" max="14082" width="73.140625" style="392" customWidth="1"/>
    <col min="14083" max="14083" width="8.7109375" style="392" customWidth="1"/>
    <col min="14084" max="14084" width="13.42578125" style="392" customWidth="1"/>
    <col min="14085" max="14085" width="18" style="392" customWidth="1"/>
    <col min="14086" max="14086" width="15.7109375" style="392" customWidth="1"/>
    <col min="14087" max="14087" width="11.42578125" style="392" customWidth="1"/>
    <col min="14088" max="14088" width="12.42578125" style="392" customWidth="1"/>
    <col min="14089" max="14089" width="12.7109375" style="392" customWidth="1"/>
    <col min="14090" max="14090" width="36.7109375" style="392" customWidth="1"/>
    <col min="14091" max="14091" width="17.140625" style="392" customWidth="1"/>
    <col min="14092" max="14092" width="19.140625" style="392" customWidth="1"/>
    <col min="14093" max="14336" width="11.140625" style="392"/>
    <col min="14337" max="14337" width="9.7109375" style="392" customWidth="1"/>
    <col min="14338" max="14338" width="73.140625" style="392" customWidth="1"/>
    <col min="14339" max="14339" width="8.7109375" style="392" customWidth="1"/>
    <col min="14340" max="14340" width="13.42578125" style="392" customWidth="1"/>
    <col min="14341" max="14341" width="18" style="392" customWidth="1"/>
    <col min="14342" max="14342" width="15.7109375" style="392" customWidth="1"/>
    <col min="14343" max="14343" width="11.42578125" style="392" customWidth="1"/>
    <col min="14344" max="14344" width="12.42578125" style="392" customWidth="1"/>
    <col min="14345" max="14345" width="12.7109375" style="392" customWidth="1"/>
    <col min="14346" max="14346" width="36.7109375" style="392" customWidth="1"/>
    <col min="14347" max="14347" width="17.140625" style="392" customWidth="1"/>
    <col min="14348" max="14348" width="19.140625" style="392" customWidth="1"/>
    <col min="14349" max="14592" width="11.140625" style="392"/>
    <col min="14593" max="14593" width="9.7109375" style="392" customWidth="1"/>
    <col min="14594" max="14594" width="73.140625" style="392" customWidth="1"/>
    <col min="14595" max="14595" width="8.7109375" style="392" customWidth="1"/>
    <col min="14596" max="14596" width="13.42578125" style="392" customWidth="1"/>
    <col min="14597" max="14597" width="18" style="392" customWidth="1"/>
    <col min="14598" max="14598" width="15.7109375" style="392" customWidth="1"/>
    <col min="14599" max="14599" width="11.42578125" style="392" customWidth="1"/>
    <col min="14600" max="14600" width="12.42578125" style="392" customWidth="1"/>
    <col min="14601" max="14601" width="12.7109375" style="392" customWidth="1"/>
    <col min="14602" max="14602" width="36.7109375" style="392" customWidth="1"/>
    <col min="14603" max="14603" width="17.140625" style="392" customWidth="1"/>
    <col min="14604" max="14604" width="19.140625" style="392" customWidth="1"/>
    <col min="14605" max="14848" width="11.140625" style="392"/>
    <col min="14849" max="14849" width="9.7109375" style="392" customWidth="1"/>
    <col min="14850" max="14850" width="73.140625" style="392" customWidth="1"/>
    <col min="14851" max="14851" width="8.7109375" style="392" customWidth="1"/>
    <col min="14852" max="14852" width="13.42578125" style="392" customWidth="1"/>
    <col min="14853" max="14853" width="18" style="392" customWidth="1"/>
    <col min="14854" max="14854" width="15.7109375" style="392" customWidth="1"/>
    <col min="14855" max="14855" width="11.42578125" style="392" customWidth="1"/>
    <col min="14856" max="14856" width="12.42578125" style="392" customWidth="1"/>
    <col min="14857" max="14857" width="12.7109375" style="392" customWidth="1"/>
    <col min="14858" max="14858" width="36.7109375" style="392" customWidth="1"/>
    <col min="14859" max="14859" width="17.140625" style="392" customWidth="1"/>
    <col min="14860" max="14860" width="19.140625" style="392" customWidth="1"/>
    <col min="14861" max="15104" width="11.140625" style="392"/>
    <col min="15105" max="15105" width="9.7109375" style="392" customWidth="1"/>
    <col min="15106" max="15106" width="73.140625" style="392" customWidth="1"/>
    <col min="15107" max="15107" width="8.7109375" style="392" customWidth="1"/>
    <col min="15108" max="15108" width="13.42578125" style="392" customWidth="1"/>
    <col min="15109" max="15109" width="18" style="392" customWidth="1"/>
    <col min="15110" max="15110" width="15.7109375" style="392" customWidth="1"/>
    <col min="15111" max="15111" width="11.42578125" style="392" customWidth="1"/>
    <col min="15112" max="15112" width="12.42578125" style="392" customWidth="1"/>
    <col min="15113" max="15113" width="12.7109375" style="392" customWidth="1"/>
    <col min="15114" max="15114" width="36.7109375" style="392" customWidth="1"/>
    <col min="15115" max="15115" width="17.140625" style="392" customWidth="1"/>
    <col min="15116" max="15116" width="19.140625" style="392" customWidth="1"/>
    <col min="15117" max="15360" width="11.140625" style="392"/>
    <col min="15361" max="15361" width="9.7109375" style="392" customWidth="1"/>
    <col min="15362" max="15362" width="73.140625" style="392" customWidth="1"/>
    <col min="15363" max="15363" width="8.7109375" style="392" customWidth="1"/>
    <col min="15364" max="15364" width="13.42578125" style="392" customWidth="1"/>
    <col min="15365" max="15365" width="18" style="392" customWidth="1"/>
    <col min="15366" max="15366" width="15.7109375" style="392" customWidth="1"/>
    <col min="15367" max="15367" width="11.42578125" style="392" customWidth="1"/>
    <col min="15368" max="15368" width="12.42578125" style="392" customWidth="1"/>
    <col min="15369" max="15369" width="12.7109375" style="392" customWidth="1"/>
    <col min="15370" max="15370" width="36.7109375" style="392" customWidth="1"/>
    <col min="15371" max="15371" width="17.140625" style="392" customWidth="1"/>
    <col min="15372" max="15372" width="19.140625" style="392" customWidth="1"/>
    <col min="15373" max="15616" width="11.140625" style="392"/>
    <col min="15617" max="15617" width="9.7109375" style="392" customWidth="1"/>
    <col min="15618" max="15618" width="73.140625" style="392" customWidth="1"/>
    <col min="15619" max="15619" width="8.7109375" style="392" customWidth="1"/>
    <col min="15620" max="15620" width="13.42578125" style="392" customWidth="1"/>
    <col min="15621" max="15621" width="18" style="392" customWidth="1"/>
    <col min="15622" max="15622" width="15.7109375" style="392" customWidth="1"/>
    <col min="15623" max="15623" width="11.42578125" style="392" customWidth="1"/>
    <col min="15624" max="15624" width="12.42578125" style="392" customWidth="1"/>
    <col min="15625" max="15625" width="12.7109375" style="392" customWidth="1"/>
    <col min="15626" max="15626" width="36.7109375" style="392" customWidth="1"/>
    <col min="15627" max="15627" width="17.140625" style="392" customWidth="1"/>
    <col min="15628" max="15628" width="19.140625" style="392" customWidth="1"/>
    <col min="15629" max="15872" width="11.140625" style="392"/>
    <col min="15873" max="15873" width="9.7109375" style="392" customWidth="1"/>
    <col min="15874" max="15874" width="73.140625" style="392" customWidth="1"/>
    <col min="15875" max="15875" width="8.7109375" style="392" customWidth="1"/>
    <col min="15876" max="15876" width="13.42578125" style="392" customWidth="1"/>
    <col min="15877" max="15877" width="18" style="392" customWidth="1"/>
    <col min="15878" max="15878" width="15.7109375" style="392" customWidth="1"/>
    <col min="15879" max="15879" width="11.42578125" style="392" customWidth="1"/>
    <col min="15880" max="15880" width="12.42578125" style="392" customWidth="1"/>
    <col min="15881" max="15881" width="12.7109375" style="392" customWidth="1"/>
    <col min="15882" max="15882" width="36.7109375" style="392" customWidth="1"/>
    <col min="15883" max="15883" width="17.140625" style="392" customWidth="1"/>
    <col min="15884" max="15884" width="19.140625" style="392" customWidth="1"/>
    <col min="15885" max="16128" width="11.140625" style="392"/>
    <col min="16129" max="16129" width="9.7109375" style="392" customWidth="1"/>
    <col min="16130" max="16130" width="73.140625" style="392" customWidth="1"/>
    <col min="16131" max="16131" width="8.7109375" style="392" customWidth="1"/>
    <col min="16132" max="16132" width="13.42578125" style="392" customWidth="1"/>
    <col min="16133" max="16133" width="18" style="392" customWidth="1"/>
    <col min="16134" max="16134" width="15.7109375" style="392" customWidth="1"/>
    <col min="16135" max="16135" width="11.42578125" style="392" customWidth="1"/>
    <col min="16136" max="16136" width="12.42578125" style="392" customWidth="1"/>
    <col min="16137" max="16137" width="12.7109375" style="392" customWidth="1"/>
    <col min="16138" max="16138" width="36.7109375" style="392" customWidth="1"/>
    <col min="16139" max="16139" width="17.140625" style="392" customWidth="1"/>
    <col min="16140" max="16140" width="19.140625" style="392" customWidth="1"/>
    <col min="16141" max="16384" width="11.140625" style="392"/>
  </cols>
  <sheetData>
    <row r="1" spans="1:16" ht="84.75" customHeight="1">
      <c r="A1" s="924" t="s">
        <v>4168</v>
      </c>
      <c r="B1" s="924"/>
      <c r="C1" s="924"/>
      <c r="D1" s="924"/>
      <c r="E1" s="924"/>
      <c r="F1" s="924"/>
      <c r="G1" s="924"/>
      <c r="H1" s="924"/>
      <c r="I1" s="924"/>
      <c r="J1" s="924"/>
      <c r="K1" s="924"/>
      <c r="L1" s="924"/>
    </row>
    <row r="2" spans="1:16">
      <c r="A2" s="10"/>
      <c r="B2" s="10"/>
      <c r="C2" s="393"/>
      <c r="D2" s="10"/>
      <c r="E2" s="10"/>
      <c r="F2" s="392"/>
      <c r="G2" s="392"/>
      <c r="H2" s="392"/>
      <c r="I2" s="392"/>
      <c r="J2" s="392"/>
      <c r="K2" s="394"/>
      <c r="L2" s="394"/>
    </row>
    <row r="3" spans="1:16" ht="33" customHeight="1">
      <c r="A3" s="919" t="s">
        <v>4169</v>
      </c>
      <c r="B3" s="919"/>
      <c r="C3" s="919"/>
      <c r="D3" s="919"/>
      <c r="E3" s="919"/>
      <c r="F3" s="396"/>
      <c r="G3" s="396"/>
      <c r="H3" s="396"/>
      <c r="I3" s="396"/>
      <c r="J3" s="396"/>
      <c r="K3" s="397"/>
      <c r="L3" s="394"/>
    </row>
    <row r="4" spans="1:16" ht="8.25" customHeight="1">
      <c r="A4" s="398"/>
      <c r="B4" s="398"/>
      <c r="C4" s="395"/>
      <c r="D4" s="399"/>
      <c r="E4" s="399"/>
      <c r="F4" s="396"/>
      <c r="G4" s="396"/>
      <c r="H4" s="396"/>
      <c r="I4" s="396"/>
      <c r="J4" s="396"/>
      <c r="K4" s="397"/>
      <c r="L4" s="394"/>
    </row>
    <row r="5" spans="1:16" ht="51" customHeight="1">
      <c r="A5" s="919" t="s">
        <v>4170</v>
      </c>
      <c r="B5" s="919"/>
      <c r="C5" s="919"/>
      <c r="D5" s="919"/>
      <c r="E5" s="919"/>
      <c r="F5" s="919"/>
      <c r="G5" s="919"/>
      <c r="H5" s="919"/>
      <c r="I5" s="919"/>
      <c r="J5" s="919"/>
      <c r="K5" s="919"/>
      <c r="L5" s="919"/>
    </row>
    <row r="6" spans="1:16" ht="9" customHeight="1">
      <c r="A6" s="395"/>
      <c r="B6" s="400"/>
      <c r="C6" s="400"/>
      <c r="D6" s="400"/>
      <c r="E6" s="400"/>
      <c r="F6" s="400"/>
      <c r="G6" s="400"/>
      <c r="H6" s="400"/>
      <c r="I6" s="400"/>
      <c r="J6" s="400"/>
      <c r="K6" s="401"/>
      <c r="L6" s="401"/>
    </row>
    <row r="7" spans="1:16" ht="48" customHeight="1">
      <c r="A7" s="919" t="s">
        <v>4171</v>
      </c>
      <c r="B7" s="919"/>
      <c r="C7" s="919"/>
      <c r="D7" s="919"/>
      <c r="E7" s="919"/>
      <c r="F7" s="919"/>
      <c r="G7" s="919"/>
      <c r="H7" s="919"/>
      <c r="I7" s="919"/>
      <c r="J7" s="919"/>
      <c r="K7" s="919"/>
      <c r="L7" s="919"/>
    </row>
    <row r="8" spans="1:16" ht="51" customHeight="1">
      <c r="A8" s="919" t="s">
        <v>4172</v>
      </c>
      <c r="B8" s="919"/>
      <c r="C8" s="919"/>
      <c r="D8" s="919"/>
      <c r="E8" s="919"/>
      <c r="F8" s="919"/>
      <c r="G8" s="919"/>
      <c r="H8" s="919"/>
      <c r="I8" s="919"/>
      <c r="J8" s="919"/>
      <c r="K8" s="919"/>
      <c r="L8" s="919"/>
    </row>
    <row r="9" spans="1:16" ht="9" customHeight="1">
      <c r="A9" s="402"/>
      <c r="B9" s="402"/>
      <c r="C9" s="403"/>
      <c r="D9" s="402"/>
      <c r="E9" s="402"/>
      <c r="F9" s="396"/>
      <c r="G9" s="396"/>
      <c r="H9" s="396"/>
      <c r="I9" s="396"/>
      <c r="J9" s="396"/>
      <c r="K9" s="397"/>
      <c r="L9" s="394"/>
    </row>
    <row r="10" spans="1:16" ht="40.049999999999997" customHeight="1">
      <c r="A10" s="919" t="s">
        <v>4173</v>
      </c>
      <c r="B10" s="919"/>
      <c r="C10" s="919"/>
      <c r="D10" s="919"/>
      <c r="E10" s="919"/>
      <c r="F10" s="396"/>
      <c r="G10" s="396"/>
      <c r="H10" s="396"/>
      <c r="I10" s="396"/>
      <c r="J10" s="396"/>
      <c r="K10" s="397"/>
      <c r="L10" s="394"/>
    </row>
    <row r="11" spans="1:16" ht="15">
      <c r="A11" s="402"/>
      <c r="B11" s="402"/>
      <c r="C11" s="403"/>
      <c r="D11" s="402"/>
      <c r="E11" s="402"/>
      <c r="F11" s="396"/>
      <c r="G11" s="396"/>
      <c r="H11" s="396"/>
      <c r="I11" s="396"/>
      <c r="J11" s="396"/>
      <c r="K11" s="397"/>
      <c r="L11" s="394"/>
    </row>
    <row r="12" spans="1:16" ht="51" customHeight="1">
      <c r="A12" s="919" t="s">
        <v>4174</v>
      </c>
      <c r="B12" s="919"/>
      <c r="C12" s="919"/>
      <c r="D12" s="919"/>
      <c r="E12" s="919"/>
      <c r="F12" s="919"/>
      <c r="G12" s="919"/>
      <c r="H12" s="919"/>
      <c r="I12" s="919"/>
      <c r="J12" s="919"/>
      <c r="K12" s="919"/>
      <c r="L12" s="919"/>
    </row>
    <row r="13" spans="1:16" s="395" customFormat="1" ht="5.25" customHeight="1">
      <c r="A13" s="919"/>
      <c r="B13" s="919"/>
      <c r="C13" s="919"/>
      <c r="D13" s="919"/>
      <c r="E13" s="919"/>
      <c r="F13" s="919"/>
      <c r="G13" s="919"/>
      <c r="H13" s="919"/>
      <c r="I13" s="919"/>
      <c r="J13" s="919"/>
      <c r="K13" s="919"/>
      <c r="L13" s="919"/>
      <c r="M13" s="392"/>
      <c r="N13" s="392"/>
      <c r="O13" s="392"/>
      <c r="P13" s="392"/>
    </row>
    <row r="14" spans="1:16" s="395" customFormat="1" ht="16.05" customHeight="1">
      <c r="A14" s="919" t="s">
        <v>4175</v>
      </c>
      <c r="B14" s="919"/>
      <c r="C14" s="919"/>
      <c r="D14" s="919"/>
      <c r="E14" s="919"/>
      <c r="F14" s="919"/>
      <c r="G14" s="919"/>
      <c r="H14" s="919"/>
      <c r="I14" s="919"/>
      <c r="J14" s="919"/>
      <c r="K14" s="919"/>
      <c r="L14" s="919"/>
      <c r="M14" s="392"/>
      <c r="N14" s="392"/>
      <c r="O14" s="392"/>
      <c r="P14" s="392"/>
    </row>
    <row r="15" spans="1:16" s="395" customFormat="1" ht="34.5" customHeight="1">
      <c r="A15" s="923" t="s">
        <v>4176</v>
      </c>
      <c r="B15" s="923"/>
      <c r="C15" s="923"/>
      <c r="D15" s="923"/>
      <c r="E15" s="923"/>
      <c r="F15" s="923"/>
      <c r="G15" s="923"/>
      <c r="H15" s="923"/>
      <c r="I15" s="923"/>
      <c r="J15" s="923"/>
      <c r="K15" s="923"/>
      <c r="L15" s="923"/>
      <c r="M15" s="392"/>
      <c r="N15" s="392"/>
      <c r="O15" s="392"/>
      <c r="P15" s="392"/>
    </row>
    <row r="16" spans="1:16" s="395" customFormat="1" ht="8.25" customHeight="1">
      <c r="A16" s="919"/>
      <c r="B16" s="919"/>
      <c r="C16" s="919"/>
      <c r="D16" s="919"/>
      <c r="E16" s="919"/>
      <c r="F16" s="919"/>
      <c r="G16" s="919"/>
      <c r="H16" s="919"/>
      <c r="I16" s="919"/>
      <c r="J16" s="919"/>
      <c r="K16" s="919"/>
      <c r="L16" s="919"/>
      <c r="M16" s="392"/>
      <c r="N16" s="392"/>
      <c r="O16" s="392"/>
      <c r="P16" s="392"/>
    </row>
    <row r="17" spans="1:16" s="395" customFormat="1" ht="60" customHeight="1">
      <c r="A17" s="919" t="s">
        <v>4177</v>
      </c>
      <c r="B17" s="919"/>
      <c r="C17" s="919"/>
      <c r="D17" s="919"/>
      <c r="E17" s="919"/>
      <c r="F17" s="919"/>
      <c r="G17" s="919"/>
      <c r="H17" s="919"/>
      <c r="I17" s="919"/>
      <c r="J17" s="919"/>
      <c r="K17" s="919"/>
      <c r="L17" s="919"/>
      <c r="M17" s="392"/>
      <c r="N17" s="392"/>
      <c r="O17" s="392"/>
      <c r="P17" s="392"/>
    </row>
    <row r="18" spans="1:16" s="395" customFormat="1" ht="4.5" customHeight="1">
      <c r="A18" s="919"/>
      <c r="B18" s="919"/>
      <c r="C18" s="919"/>
      <c r="D18" s="919"/>
      <c r="E18" s="919"/>
      <c r="F18" s="919"/>
      <c r="G18" s="919"/>
      <c r="H18" s="919"/>
      <c r="I18" s="919"/>
      <c r="J18" s="919"/>
      <c r="K18" s="919"/>
      <c r="L18" s="919"/>
      <c r="M18" s="392"/>
      <c r="N18" s="392"/>
      <c r="O18" s="392"/>
      <c r="P18" s="392"/>
    </row>
    <row r="19" spans="1:16" s="395" customFormat="1" ht="28.5" customHeight="1">
      <c r="A19" s="919" t="s">
        <v>4178</v>
      </c>
      <c r="B19" s="919"/>
      <c r="C19" s="919"/>
      <c r="D19" s="919"/>
      <c r="E19" s="919"/>
      <c r="F19" s="919"/>
      <c r="G19" s="919"/>
      <c r="H19" s="919"/>
      <c r="I19" s="919"/>
      <c r="J19" s="919"/>
      <c r="K19" s="919"/>
      <c r="L19" s="919"/>
      <c r="M19" s="392"/>
      <c r="N19" s="392"/>
      <c r="O19" s="392"/>
      <c r="P19" s="392"/>
    </row>
    <row r="20" spans="1:16" s="395" customFormat="1" ht="5.25" customHeight="1">
      <c r="A20" s="919"/>
      <c r="B20" s="919"/>
      <c r="C20" s="919"/>
      <c r="D20" s="919"/>
      <c r="E20" s="919"/>
      <c r="F20" s="919"/>
      <c r="G20" s="919"/>
      <c r="H20" s="919"/>
      <c r="I20" s="919"/>
      <c r="J20" s="919"/>
      <c r="K20" s="919"/>
      <c r="L20" s="919"/>
      <c r="M20" s="392"/>
      <c r="N20" s="392"/>
      <c r="O20" s="392"/>
      <c r="P20" s="392"/>
    </row>
    <row r="21" spans="1:16" s="395" customFormat="1" ht="16.05" customHeight="1">
      <c r="A21" s="923" t="s">
        <v>4179</v>
      </c>
      <c r="B21" s="923"/>
      <c r="C21" s="923"/>
      <c r="D21" s="923"/>
      <c r="E21" s="923"/>
      <c r="F21" s="923"/>
      <c r="G21" s="923"/>
      <c r="H21" s="923"/>
      <c r="I21" s="923"/>
      <c r="J21" s="923"/>
      <c r="K21" s="923"/>
      <c r="L21" s="923"/>
      <c r="M21" s="392"/>
      <c r="N21" s="392"/>
      <c r="O21" s="392"/>
      <c r="P21" s="392"/>
    </row>
    <row r="22" spans="1:16" s="395" customFormat="1" ht="16.05" customHeight="1">
      <c r="A22" s="923" t="s">
        <v>4180</v>
      </c>
      <c r="B22" s="923"/>
      <c r="C22" s="923"/>
      <c r="D22" s="923"/>
      <c r="E22" s="923"/>
      <c r="F22" s="923"/>
      <c r="G22" s="923"/>
      <c r="H22" s="923"/>
      <c r="I22" s="923"/>
      <c r="J22" s="923"/>
      <c r="K22" s="923"/>
      <c r="L22" s="923"/>
      <c r="M22" s="392"/>
      <c r="N22" s="392"/>
      <c r="O22" s="392"/>
      <c r="P22" s="392"/>
    </row>
    <row r="23" spans="1:16" s="395" customFormat="1" ht="16.05" customHeight="1">
      <c r="A23" s="923" t="s">
        <v>4181</v>
      </c>
      <c r="B23" s="923"/>
      <c r="C23" s="923"/>
      <c r="D23" s="923"/>
      <c r="E23" s="923"/>
      <c r="F23" s="923"/>
      <c r="G23" s="923"/>
      <c r="H23" s="923"/>
      <c r="I23" s="923"/>
      <c r="J23" s="923"/>
      <c r="K23" s="923"/>
      <c r="L23" s="923"/>
      <c r="M23" s="392"/>
      <c r="N23" s="392"/>
      <c r="O23" s="392"/>
      <c r="P23" s="392"/>
    </row>
    <row r="24" spans="1:16" s="395" customFormat="1" ht="16.05" customHeight="1">
      <c r="A24" s="923" t="s">
        <v>4182</v>
      </c>
      <c r="B24" s="923"/>
      <c r="C24" s="923"/>
      <c r="D24" s="923"/>
      <c r="E24" s="923"/>
      <c r="F24" s="923"/>
      <c r="G24" s="923"/>
      <c r="H24" s="923"/>
      <c r="I24" s="923"/>
      <c r="J24" s="923"/>
      <c r="K24" s="923"/>
      <c r="L24" s="923"/>
      <c r="M24" s="392"/>
      <c r="N24" s="392"/>
      <c r="O24" s="392"/>
      <c r="P24" s="392"/>
    </row>
    <row r="25" spans="1:16" s="395" customFormat="1" ht="16.05" customHeight="1">
      <c r="A25" s="923" t="s">
        <v>4183</v>
      </c>
      <c r="B25" s="923"/>
      <c r="C25" s="923"/>
      <c r="D25" s="923"/>
      <c r="E25" s="923"/>
      <c r="F25" s="923"/>
      <c r="G25" s="923"/>
      <c r="H25" s="923"/>
      <c r="I25" s="923"/>
      <c r="J25" s="923"/>
      <c r="K25" s="923"/>
      <c r="L25" s="923"/>
      <c r="M25" s="392"/>
      <c r="N25" s="392"/>
      <c r="O25" s="392"/>
      <c r="P25" s="392"/>
    </row>
    <row r="26" spans="1:16" s="395" customFormat="1" ht="16.05" customHeight="1">
      <c r="A26" s="923" t="s">
        <v>4184</v>
      </c>
      <c r="B26" s="923"/>
      <c r="C26" s="923"/>
      <c r="D26" s="923"/>
      <c r="E26" s="923"/>
      <c r="F26" s="923"/>
      <c r="G26" s="923"/>
      <c r="H26" s="923"/>
      <c r="I26" s="923"/>
      <c r="J26" s="923"/>
      <c r="K26" s="923"/>
      <c r="L26" s="923"/>
      <c r="M26" s="392"/>
      <c r="N26" s="392"/>
      <c r="O26" s="392"/>
      <c r="P26" s="392"/>
    </row>
    <row r="27" spans="1:16" s="395" customFormat="1" ht="16.05" customHeight="1">
      <c r="A27" s="923" t="s">
        <v>4185</v>
      </c>
      <c r="B27" s="923"/>
      <c r="C27" s="923"/>
      <c r="D27" s="923"/>
      <c r="E27" s="923"/>
      <c r="F27" s="923"/>
      <c r="G27" s="923"/>
      <c r="H27" s="923"/>
      <c r="I27" s="923"/>
      <c r="J27" s="923"/>
      <c r="K27" s="923"/>
      <c r="L27" s="923"/>
      <c r="M27" s="392"/>
      <c r="N27" s="392"/>
      <c r="O27" s="392"/>
      <c r="P27" s="392"/>
    </row>
    <row r="28" spans="1:16" s="395" customFormat="1" ht="16.05" customHeight="1">
      <c r="A28" s="923" t="s">
        <v>4186</v>
      </c>
      <c r="B28" s="923"/>
      <c r="C28" s="923"/>
      <c r="D28" s="923"/>
      <c r="E28" s="923"/>
      <c r="F28" s="923"/>
      <c r="G28" s="923"/>
      <c r="H28" s="923"/>
      <c r="I28" s="923"/>
      <c r="J28" s="923"/>
      <c r="K28" s="923"/>
      <c r="L28" s="923"/>
      <c r="M28" s="392"/>
      <c r="N28" s="392"/>
      <c r="O28" s="392"/>
      <c r="P28" s="392"/>
    </row>
    <row r="29" spans="1:16" s="395" customFormat="1" ht="16.05" customHeight="1">
      <c r="A29" s="923" t="s">
        <v>4187</v>
      </c>
      <c r="B29" s="923"/>
      <c r="C29" s="923"/>
      <c r="D29" s="923"/>
      <c r="E29" s="923"/>
      <c r="F29" s="923"/>
      <c r="G29" s="923"/>
      <c r="H29" s="923"/>
      <c r="I29" s="923"/>
      <c r="J29" s="923"/>
      <c r="K29" s="923"/>
      <c r="L29" s="923"/>
      <c r="M29" s="392"/>
      <c r="N29" s="392"/>
      <c r="O29" s="392"/>
      <c r="P29" s="392"/>
    </row>
    <row r="30" spans="1:16" s="395" customFormat="1" ht="16.05" customHeight="1">
      <c r="A30" s="923" t="s">
        <v>4188</v>
      </c>
      <c r="B30" s="923"/>
      <c r="C30" s="923"/>
      <c r="D30" s="923"/>
      <c r="E30" s="923"/>
      <c r="F30" s="923"/>
      <c r="G30" s="923"/>
      <c r="H30" s="923"/>
      <c r="I30" s="923"/>
      <c r="J30" s="923"/>
      <c r="K30" s="923"/>
      <c r="L30" s="923"/>
      <c r="M30" s="392"/>
      <c r="N30" s="392"/>
      <c r="O30" s="392"/>
      <c r="P30" s="392"/>
    </row>
    <row r="31" spans="1:16" s="395" customFormat="1" ht="6.75" customHeight="1">
      <c r="A31" s="919"/>
      <c r="B31" s="919"/>
      <c r="C31" s="919"/>
      <c r="D31" s="919"/>
      <c r="E31" s="919"/>
      <c r="F31" s="919"/>
      <c r="G31" s="919"/>
      <c r="H31" s="919"/>
      <c r="I31" s="919"/>
      <c r="J31" s="919"/>
      <c r="K31" s="919"/>
      <c r="L31" s="919"/>
      <c r="M31" s="392"/>
      <c r="N31" s="392"/>
      <c r="O31" s="392"/>
      <c r="P31" s="392"/>
    </row>
    <row r="32" spans="1:16" s="395" customFormat="1" ht="84.75" customHeight="1">
      <c r="A32" s="919" t="s">
        <v>4189</v>
      </c>
      <c r="B32" s="919"/>
      <c r="C32" s="919"/>
      <c r="D32" s="919"/>
      <c r="E32" s="919"/>
      <c r="F32" s="919"/>
      <c r="G32" s="919"/>
      <c r="H32" s="919"/>
      <c r="I32" s="919"/>
      <c r="J32" s="919"/>
      <c r="K32" s="919"/>
      <c r="L32" s="919"/>
      <c r="M32" s="392"/>
      <c r="N32" s="392"/>
      <c r="O32" s="392"/>
      <c r="P32" s="392"/>
    </row>
    <row r="33" spans="1:16" s="395" customFormat="1" ht="17.55" customHeight="1">
      <c r="A33" s="919"/>
      <c r="B33" s="919"/>
      <c r="C33" s="919"/>
      <c r="D33" s="919"/>
      <c r="E33" s="919"/>
      <c r="F33" s="919"/>
      <c r="G33" s="919"/>
      <c r="H33" s="919"/>
      <c r="I33" s="919"/>
      <c r="J33" s="919"/>
      <c r="K33" s="919"/>
      <c r="L33" s="919"/>
      <c r="M33" s="392"/>
      <c r="N33" s="392"/>
      <c r="O33" s="392"/>
      <c r="P33" s="392"/>
    </row>
    <row r="34" spans="1:16" s="395" customFormat="1" ht="45" customHeight="1">
      <c r="A34" s="919" t="s">
        <v>4190</v>
      </c>
      <c r="B34" s="919"/>
      <c r="C34" s="919"/>
      <c r="D34" s="919"/>
      <c r="E34" s="919"/>
      <c r="F34" s="919"/>
      <c r="G34" s="919"/>
      <c r="H34" s="919"/>
      <c r="I34" s="919"/>
      <c r="J34" s="919"/>
      <c r="K34" s="919"/>
      <c r="L34" s="919"/>
      <c r="M34" s="392"/>
      <c r="N34" s="392"/>
      <c r="O34" s="392"/>
      <c r="P34" s="392"/>
    </row>
    <row r="35" spans="1:16" s="395" customFormat="1" ht="12" customHeight="1">
      <c r="A35" s="919"/>
      <c r="B35" s="919"/>
      <c r="C35" s="919"/>
      <c r="D35" s="919"/>
      <c r="E35" s="919"/>
      <c r="F35" s="919"/>
      <c r="G35" s="919"/>
      <c r="H35" s="919"/>
      <c r="I35" s="919"/>
      <c r="J35" s="919"/>
      <c r="K35" s="919"/>
      <c r="L35" s="919"/>
      <c r="M35" s="392"/>
      <c r="N35" s="392"/>
      <c r="O35" s="392"/>
      <c r="P35" s="392"/>
    </row>
    <row r="36" spans="1:16" s="395" customFormat="1" ht="87" customHeight="1">
      <c r="A36" s="919" t="s">
        <v>4191</v>
      </c>
      <c r="B36" s="919"/>
      <c r="C36" s="919"/>
      <c r="D36" s="919"/>
      <c r="E36" s="919"/>
      <c r="F36" s="919"/>
      <c r="G36" s="919"/>
      <c r="H36" s="919"/>
      <c r="I36" s="919"/>
      <c r="J36" s="919"/>
      <c r="K36" s="919"/>
      <c r="L36" s="919"/>
      <c r="M36" s="392"/>
      <c r="N36" s="392"/>
      <c r="O36" s="392"/>
      <c r="P36" s="392"/>
    </row>
    <row r="37" spans="1:16" s="395" customFormat="1" ht="16.05" customHeight="1">
      <c r="A37" s="919"/>
      <c r="B37" s="919"/>
      <c r="C37" s="919"/>
      <c r="D37" s="919"/>
      <c r="E37" s="919"/>
      <c r="F37" s="919"/>
      <c r="G37" s="919"/>
      <c r="H37" s="919"/>
      <c r="I37" s="919"/>
      <c r="J37" s="919"/>
      <c r="K37" s="919"/>
      <c r="L37" s="919"/>
      <c r="M37" s="392"/>
      <c r="N37" s="392"/>
      <c r="O37" s="392"/>
      <c r="P37" s="392"/>
    </row>
    <row r="38" spans="1:16" s="395" customFormat="1" ht="135.75" customHeight="1">
      <c r="A38" s="919" t="s">
        <v>4192</v>
      </c>
      <c r="B38" s="919"/>
      <c r="C38" s="919"/>
      <c r="D38" s="919"/>
      <c r="E38" s="919"/>
      <c r="F38" s="919"/>
      <c r="G38" s="919"/>
      <c r="H38" s="919"/>
      <c r="I38" s="919"/>
      <c r="J38" s="919"/>
      <c r="K38" s="919"/>
      <c r="L38" s="919"/>
      <c r="M38" s="392"/>
      <c r="N38" s="392"/>
      <c r="O38" s="392"/>
      <c r="P38" s="392"/>
    </row>
    <row r="39" spans="1:16" ht="13.8" thickBot="1"/>
    <row r="40" spans="1:16" ht="73.5" customHeight="1">
      <c r="A40" s="920" t="s">
        <v>4193</v>
      </c>
      <c r="B40" s="920"/>
      <c r="C40" s="920"/>
      <c r="D40" s="920"/>
      <c r="E40" s="920"/>
      <c r="F40" s="920"/>
      <c r="G40" s="920"/>
      <c r="H40" s="920"/>
      <c r="I40" s="920"/>
      <c r="J40" s="920"/>
      <c r="K40" s="920"/>
      <c r="L40" s="920"/>
    </row>
    <row r="41" spans="1:16" ht="13.05" customHeight="1">
      <c r="A41" s="407"/>
      <c r="B41" s="408"/>
      <c r="C41" s="408"/>
      <c r="D41" s="408"/>
      <c r="E41" s="408"/>
      <c r="F41" s="408"/>
      <c r="G41" s="408"/>
      <c r="H41" s="408"/>
      <c r="I41" s="408"/>
      <c r="J41" s="408"/>
      <c r="K41" s="409"/>
      <c r="L41" s="410"/>
    </row>
    <row r="42" spans="1:16" ht="34.5" customHeight="1">
      <c r="A42" s="411"/>
      <c r="B42" s="921" t="s">
        <v>4194</v>
      </c>
      <c r="C42" s="921"/>
      <c r="D42" s="921"/>
      <c r="E42" s="412"/>
      <c r="F42" s="412"/>
      <c r="G42" s="412"/>
      <c r="H42" s="412"/>
      <c r="I42" s="412"/>
      <c r="L42" s="413"/>
    </row>
    <row r="43" spans="1:16" ht="31.5" customHeight="1" thickBot="1">
      <c r="A43" s="411"/>
      <c r="B43" s="922"/>
      <c r="C43" s="922"/>
      <c r="D43" s="922"/>
      <c r="E43" s="922"/>
      <c r="F43" s="922"/>
      <c r="G43" s="922"/>
      <c r="H43" s="922"/>
      <c r="I43" s="922"/>
      <c r="J43" s="922"/>
      <c r="K43" s="922"/>
      <c r="L43" s="922"/>
    </row>
    <row r="44" spans="1:16" ht="22.05" customHeight="1" thickBot="1">
      <c r="A44" s="910" t="s">
        <v>4195</v>
      </c>
      <c r="B44" s="912" t="s">
        <v>4196</v>
      </c>
      <c r="C44" s="414" t="s">
        <v>4197</v>
      </c>
      <c r="D44" s="914" t="s">
        <v>4198</v>
      </c>
      <c r="E44" s="914"/>
      <c r="F44" s="914"/>
      <c r="G44" s="914" t="s">
        <v>4199</v>
      </c>
      <c r="H44" s="914"/>
      <c r="I44" s="414" t="s">
        <v>4200</v>
      </c>
      <c r="J44" s="915" t="s">
        <v>4201</v>
      </c>
      <c r="K44" s="917" t="s">
        <v>4202</v>
      </c>
      <c r="L44" s="897" t="s">
        <v>4203</v>
      </c>
    </row>
    <row r="45" spans="1:16" ht="13.5" customHeight="1" thickBot="1">
      <c r="A45" s="911"/>
      <c r="B45" s="913"/>
      <c r="C45" s="415" t="s">
        <v>563</v>
      </c>
      <c r="D45" s="415" t="s">
        <v>4204</v>
      </c>
      <c r="E45" s="415" t="s">
        <v>4205</v>
      </c>
      <c r="F45" s="415" t="s">
        <v>4206</v>
      </c>
      <c r="G45" s="415" t="s">
        <v>4207</v>
      </c>
      <c r="H45" s="415" t="s">
        <v>4208</v>
      </c>
      <c r="I45" s="415" t="s">
        <v>4209</v>
      </c>
      <c r="J45" s="916"/>
      <c r="K45" s="918"/>
      <c r="L45" s="898"/>
    </row>
    <row r="46" spans="1:16" ht="32.549999999999997" customHeight="1">
      <c r="A46" s="416"/>
      <c r="B46" s="417" t="s">
        <v>4210</v>
      </c>
      <c r="C46" s="418"/>
      <c r="D46" s="418"/>
      <c r="E46" s="418"/>
      <c r="F46" s="418"/>
      <c r="G46" s="418"/>
      <c r="H46" s="418"/>
      <c r="I46" s="418"/>
      <c r="J46" s="419"/>
      <c r="K46" s="420"/>
      <c r="L46" s="421"/>
    </row>
    <row r="47" spans="1:16" ht="40.799999999999997" customHeight="1">
      <c r="A47" s="422"/>
      <c r="B47" s="423" t="s">
        <v>4211</v>
      </c>
      <c r="C47" s="424"/>
      <c r="D47" s="425"/>
      <c r="E47" s="425"/>
      <c r="F47" s="425"/>
      <c r="G47" s="425"/>
      <c r="H47" s="425"/>
      <c r="I47" s="425"/>
      <c r="J47" s="426"/>
      <c r="K47" s="427"/>
      <c r="L47" s="428"/>
    </row>
    <row r="48" spans="1:16" ht="71.55" customHeight="1">
      <c r="A48" s="429">
        <v>1</v>
      </c>
      <c r="B48" s="430" t="s">
        <v>4212</v>
      </c>
      <c r="C48" s="431">
        <v>1</v>
      </c>
      <c r="D48" s="432"/>
      <c r="E48" s="432"/>
      <c r="F48" s="432"/>
      <c r="G48" s="432"/>
      <c r="H48" s="432"/>
      <c r="I48" s="432" t="s">
        <v>4213</v>
      </c>
      <c r="J48" s="433" t="s">
        <v>4214</v>
      </c>
      <c r="K48" s="427"/>
      <c r="L48" s="428"/>
    </row>
    <row r="49" spans="1:12" ht="40.799999999999997" customHeight="1">
      <c r="A49" s="422"/>
      <c r="B49" s="423" t="s">
        <v>4215</v>
      </c>
      <c r="C49" s="424"/>
      <c r="D49" s="425"/>
      <c r="E49" s="425"/>
      <c r="F49" s="425"/>
      <c r="G49" s="425"/>
      <c r="H49" s="425"/>
      <c r="I49" s="425"/>
      <c r="J49" s="426"/>
      <c r="K49" s="427"/>
      <c r="L49" s="428"/>
    </row>
    <row r="50" spans="1:12" ht="83.55" customHeight="1">
      <c r="A50" s="429">
        <v>2</v>
      </c>
      <c r="B50" s="430" t="s">
        <v>4216</v>
      </c>
      <c r="C50" s="431">
        <v>1</v>
      </c>
      <c r="D50" s="432"/>
      <c r="E50" s="432"/>
      <c r="F50" s="432"/>
      <c r="G50" s="432" t="s">
        <v>4217</v>
      </c>
      <c r="H50" s="432" t="s">
        <v>4217</v>
      </c>
      <c r="I50" s="432" t="s">
        <v>4218</v>
      </c>
      <c r="J50" s="433" t="s">
        <v>4214</v>
      </c>
      <c r="K50" s="427"/>
      <c r="L50" s="496"/>
    </row>
    <row r="51" spans="1:12" ht="69" customHeight="1">
      <c r="A51" s="435">
        <v>3</v>
      </c>
      <c r="B51" s="430" t="s">
        <v>4219</v>
      </c>
      <c r="C51" s="431">
        <v>1</v>
      </c>
      <c r="D51" s="432"/>
      <c r="E51" s="432"/>
      <c r="F51" s="432"/>
      <c r="G51" s="432"/>
      <c r="H51" s="432"/>
      <c r="I51" s="432" t="s">
        <v>4213</v>
      </c>
      <c r="J51" s="433" t="s">
        <v>4220</v>
      </c>
      <c r="K51" s="427"/>
      <c r="L51" s="428"/>
    </row>
    <row r="52" spans="1:12" ht="40.799999999999997" customHeight="1">
      <c r="A52" s="422"/>
      <c r="B52" s="423" t="s">
        <v>4221</v>
      </c>
      <c r="C52" s="424"/>
      <c r="D52" s="425"/>
      <c r="E52" s="425"/>
      <c r="F52" s="425"/>
      <c r="G52" s="425"/>
      <c r="H52" s="425"/>
      <c r="I52" s="425"/>
      <c r="J52" s="426"/>
      <c r="K52" s="427"/>
      <c r="L52" s="428"/>
    </row>
    <row r="53" spans="1:12" ht="108" customHeight="1">
      <c r="A53" s="429">
        <v>4</v>
      </c>
      <c r="B53" s="436" t="s">
        <v>4222</v>
      </c>
      <c r="C53" s="431">
        <v>1</v>
      </c>
      <c r="D53" s="432"/>
      <c r="E53" s="432"/>
      <c r="F53" s="432"/>
      <c r="G53" s="432"/>
      <c r="H53" s="432"/>
      <c r="I53" s="432"/>
      <c r="J53" s="433" t="s">
        <v>4223</v>
      </c>
      <c r="K53" s="427"/>
      <c r="L53" s="434"/>
    </row>
    <row r="54" spans="1:12" ht="108" customHeight="1">
      <c r="A54" s="429" t="s">
        <v>4224</v>
      </c>
      <c r="B54" s="436" t="s">
        <v>4225</v>
      </c>
      <c r="C54" s="431">
        <v>1</v>
      </c>
      <c r="D54" s="432"/>
      <c r="E54" s="432"/>
      <c r="F54" s="432"/>
      <c r="G54" s="433" t="s">
        <v>4217</v>
      </c>
      <c r="H54" s="433" t="s">
        <v>4217</v>
      </c>
      <c r="I54" s="433" t="s">
        <v>4226</v>
      </c>
      <c r="J54" s="433" t="s">
        <v>4227</v>
      </c>
      <c r="K54" s="427"/>
      <c r="L54" s="434"/>
    </row>
    <row r="55" spans="1:12" ht="110.25" customHeight="1">
      <c r="A55" s="437">
        <v>5</v>
      </c>
      <c r="B55" s="438" t="s">
        <v>4228</v>
      </c>
      <c r="C55" s="439">
        <v>1</v>
      </c>
      <c r="D55" s="440">
        <v>0.15</v>
      </c>
      <c r="E55" s="440" t="s">
        <v>4229</v>
      </c>
      <c r="F55" s="440">
        <v>0.15</v>
      </c>
      <c r="G55" s="440"/>
      <c r="H55" s="440"/>
      <c r="I55" s="440"/>
      <c r="J55" s="441" t="s">
        <v>4230</v>
      </c>
      <c r="K55" s="495">
        <v>0</v>
      </c>
      <c r="L55" s="434">
        <f>PRODUCT(K55,C55)</f>
        <v>0</v>
      </c>
    </row>
    <row r="56" spans="1:12" ht="88.5" customHeight="1">
      <c r="A56" s="442">
        <v>6</v>
      </c>
      <c r="B56" s="443" t="s">
        <v>4231</v>
      </c>
      <c r="C56" s="444">
        <v>1</v>
      </c>
      <c r="D56" s="445">
        <v>1.5</v>
      </c>
      <c r="E56" s="440" t="s">
        <v>4229</v>
      </c>
      <c r="F56" s="440">
        <v>1.5</v>
      </c>
      <c r="G56" s="446"/>
      <c r="H56" s="446"/>
      <c r="I56" s="446"/>
      <c r="J56" s="441" t="s">
        <v>4232</v>
      </c>
      <c r="K56" s="495">
        <v>0</v>
      </c>
      <c r="L56" s="434">
        <f>PRODUCT(K56,C56)</f>
        <v>0</v>
      </c>
    </row>
    <row r="57" spans="1:12" ht="69" customHeight="1">
      <c r="A57" s="435" t="s">
        <v>4233</v>
      </c>
      <c r="B57" s="430" t="s">
        <v>4234</v>
      </c>
      <c r="C57" s="431">
        <v>2</v>
      </c>
      <c r="D57" s="432"/>
      <c r="E57" s="432"/>
      <c r="F57" s="432"/>
      <c r="G57" s="432"/>
      <c r="H57" s="432"/>
      <c r="I57" s="432"/>
      <c r="J57" s="433" t="s">
        <v>4223</v>
      </c>
      <c r="K57" s="427"/>
      <c r="L57" s="434"/>
    </row>
    <row r="58" spans="1:12" ht="69" customHeight="1">
      <c r="A58" s="435" t="s">
        <v>4235</v>
      </c>
      <c r="B58" s="430" t="s">
        <v>4236</v>
      </c>
      <c r="C58" s="431">
        <v>1</v>
      </c>
      <c r="D58" s="432"/>
      <c r="E58" s="432"/>
      <c r="F58" s="432"/>
      <c r="G58" s="432"/>
      <c r="H58" s="432"/>
      <c r="I58" s="432"/>
      <c r="J58" s="433" t="s">
        <v>4223</v>
      </c>
      <c r="K58" s="427"/>
      <c r="L58" s="434"/>
    </row>
    <row r="59" spans="1:12" ht="40.799999999999997" customHeight="1">
      <c r="A59" s="422"/>
      <c r="B59" s="423" t="s">
        <v>4237</v>
      </c>
      <c r="C59" s="424"/>
      <c r="D59" s="425"/>
      <c r="E59" s="425"/>
      <c r="F59" s="425"/>
      <c r="G59" s="425"/>
      <c r="H59" s="425"/>
      <c r="I59" s="425"/>
      <c r="J59" s="426"/>
      <c r="K59" s="427"/>
      <c r="L59" s="428"/>
    </row>
    <row r="60" spans="1:12" ht="96.75" customHeight="1">
      <c r="A60" s="437" t="s">
        <v>4238</v>
      </c>
      <c r="B60" s="443" t="s">
        <v>4239</v>
      </c>
      <c r="C60" s="444">
        <v>3</v>
      </c>
      <c r="D60" s="440"/>
      <c r="E60" s="440"/>
      <c r="F60" s="440"/>
      <c r="G60" s="440"/>
      <c r="H60" s="440"/>
      <c r="I60" s="440"/>
      <c r="J60" s="441" t="s">
        <v>4240</v>
      </c>
      <c r="K60" s="495">
        <v>0</v>
      </c>
      <c r="L60" s="434">
        <f>PRODUCT(K60,C60)</f>
        <v>0</v>
      </c>
    </row>
    <row r="61" spans="1:12" ht="40.799999999999997" customHeight="1">
      <c r="A61" s="422"/>
      <c r="B61" s="423" t="s">
        <v>4241</v>
      </c>
      <c r="C61" s="424"/>
      <c r="D61" s="425"/>
      <c r="E61" s="425"/>
      <c r="F61" s="425"/>
      <c r="G61" s="425"/>
      <c r="H61" s="425"/>
      <c r="I61" s="425"/>
      <c r="J61" s="426"/>
      <c r="K61" s="427"/>
      <c r="L61" s="428"/>
    </row>
    <row r="62" spans="1:12" ht="96.75" customHeight="1">
      <c r="A62" s="437">
        <v>7</v>
      </c>
      <c r="B62" s="443" t="s">
        <v>4242</v>
      </c>
      <c r="C62" s="444">
        <v>2</v>
      </c>
      <c r="D62" s="440"/>
      <c r="E62" s="440"/>
      <c r="F62" s="440"/>
      <c r="G62" s="440"/>
      <c r="H62" s="440"/>
      <c r="I62" s="440"/>
      <c r="J62" s="441" t="s">
        <v>4240</v>
      </c>
      <c r="K62" s="495">
        <v>0</v>
      </c>
      <c r="L62" s="434">
        <f>PRODUCT(K62,C62)</f>
        <v>0</v>
      </c>
    </row>
    <row r="63" spans="1:12" s="453" customFormat="1" ht="57" customHeight="1">
      <c r="A63" s="447">
        <v>8</v>
      </c>
      <c r="B63" s="448" t="s">
        <v>4243</v>
      </c>
      <c r="C63" s="449">
        <v>2</v>
      </c>
      <c r="D63" s="449"/>
      <c r="E63" s="449"/>
      <c r="F63" s="449"/>
      <c r="G63" s="449"/>
      <c r="H63" s="449"/>
      <c r="I63" s="449"/>
      <c r="J63" s="450" t="s">
        <v>4244</v>
      </c>
      <c r="K63" s="451"/>
      <c r="L63" s="452"/>
    </row>
    <row r="64" spans="1:12" ht="96.75" customHeight="1">
      <c r="A64" s="437">
        <v>9</v>
      </c>
      <c r="B64" s="443" t="s">
        <v>4245</v>
      </c>
      <c r="C64" s="444">
        <v>1</v>
      </c>
      <c r="D64" s="440"/>
      <c r="E64" s="440"/>
      <c r="F64" s="440"/>
      <c r="G64" s="440"/>
      <c r="H64" s="440"/>
      <c r="I64" s="440"/>
      <c r="J64" s="441" t="s">
        <v>4240</v>
      </c>
      <c r="K64" s="495">
        <v>0</v>
      </c>
      <c r="L64" s="434">
        <f>PRODUCT(K64,C64)</f>
        <v>0</v>
      </c>
    </row>
    <row r="65" spans="1:12" ht="40.799999999999997" customHeight="1">
      <c r="A65" s="422"/>
      <c r="B65" s="423" t="s">
        <v>4246</v>
      </c>
      <c r="C65" s="424"/>
      <c r="D65" s="425"/>
      <c r="E65" s="425"/>
      <c r="F65" s="425"/>
      <c r="G65" s="425"/>
      <c r="H65" s="425"/>
      <c r="I65" s="425"/>
      <c r="J65" s="426"/>
      <c r="K65" s="427"/>
      <c r="L65" s="428"/>
    </row>
    <row r="66" spans="1:12" s="453" customFormat="1" ht="339.75" customHeight="1">
      <c r="A66" s="454">
        <v>10</v>
      </c>
      <c r="B66" s="455" t="s">
        <v>4247</v>
      </c>
      <c r="C66" s="456">
        <v>1</v>
      </c>
      <c r="D66" s="457">
        <v>0.88</v>
      </c>
      <c r="E66" s="458" t="s">
        <v>4229</v>
      </c>
      <c r="F66" s="457">
        <v>0.88</v>
      </c>
      <c r="G66" s="457"/>
      <c r="H66" s="457"/>
      <c r="I66" s="457"/>
      <c r="J66" s="441" t="s">
        <v>4240</v>
      </c>
      <c r="K66" s="495">
        <v>0</v>
      </c>
      <c r="L66" s="434">
        <f>PRODUCT(K66,C66)</f>
        <v>0</v>
      </c>
    </row>
    <row r="67" spans="1:12" s="464" customFormat="1" ht="106.5" customHeight="1">
      <c r="A67" s="459">
        <v>11</v>
      </c>
      <c r="B67" s="460" t="s">
        <v>4248</v>
      </c>
      <c r="C67" s="461">
        <v>1</v>
      </c>
      <c r="D67" s="461">
        <v>0.1</v>
      </c>
      <c r="E67" s="461" t="s">
        <v>4249</v>
      </c>
      <c r="F67" s="461">
        <v>0.1</v>
      </c>
      <c r="G67" s="461"/>
      <c r="H67" s="461"/>
      <c r="I67" s="461"/>
      <c r="J67" s="461" t="s">
        <v>4250</v>
      </c>
      <c r="K67" s="462"/>
      <c r="L67" s="463"/>
    </row>
    <row r="68" spans="1:12" ht="135" customHeight="1">
      <c r="A68" s="437">
        <v>12</v>
      </c>
      <c r="B68" s="438" t="s">
        <v>4251</v>
      </c>
      <c r="C68" s="439">
        <v>1</v>
      </c>
      <c r="D68" s="440">
        <v>0.2</v>
      </c>
      <c r="E68" s="440" t="s">
        <v>4229</v>
      </c>
      <c r="F68" s="440">
        <v>0.2</v>
      </c>
      <c r="G68" s="440"/>
      <c r="H68" s="440"/>
      <c r="I68" s="440"/>
      <c r="J68" s="441" t="s">
        <v>4240</v>
      </c>
      <c r="K68" s="495">
        <v>0</v>
      </c>
      <c r="L68" s="434">
        <f t="shared" ref="L68:L85" si="0">PRODUCT(K68,C68)</f>
        <v>0</v>
      </c>
    </row>
    <row r="69" spans="1:12" ht="117.45" customHeight="1">
      <c r="A69" s="437">
        <v>13</v>
      </c>
      <c r="B69" s="443" t="s">
        <v>4252</v>
      </c>
      <c r="C69" s="439">
        <v>1</v>
      </c>
      <c r="D69" s="445">
        <v>3</v>
      </c>
      <c r="E69" s="440" t="s">
        <v>4229</v>
      </c>
      <c r="F69" s="440">
        <v>3</v>
      </c>
      <c r="G69" s="446"/>
      <c r="H69" s="446"/>
      <c r="I69" s="446"/>
      <c r="J69" s="441" t="s">
        <v>4240</v>
      </c>
      <c r="K69" s="495">
        <v>0</v>
      </c>
      <c r="L69" s="434">
        <f t="shared" si="0"/>
        <v>0</v>
      </c>
    </row>
    <row r="70" spans="1:12" ht="117.45" customHeight="1">
      <c r="A70" s="437">
        <v>14</v>
      </c>
      <c r="B70" s="443" t="s">
        <v>4253</v>
      </c>
      <c r="C70" s="439">
        <v>1</v>
      </c>
      <c r="D70" s="440">
        <v>3.5</v>
      </c>
      <c r="E70" s="440" t="s">
        <v>4229</v>
      </c>
      <c r="F70" s="440">
        <v>3.5</v>
      </c>
      <c r="G70" s="440"/>
      <c r="H70" s="440"/>
      <c r="I70" s="440"/>
      <c r="J70" s="441" t="s">
        <v>4240</v>
      </c>
      <c r="K70" s="495">
        <v>0</v>
      </c>
      <c r="L70" s="434">
        <f t="shared" si="0"/>
        <v>0</v>
      </c>
    </row>
    <row r="71" spans="1:12" ht="169.5" customHeight="1">
      <c r="A71" s="437">
        <v>15</v>
      </c>
      <c r="B71" s="443" t="s">
        <v>4254</v>
      </c>
      <c r="C71" s="444">
        <v>1</v>
      </c>
      <c r="D71" s="445">
        <v>1.1000000000000001</v>
      </c>
      <c r="E71" s="440" t="s">
        <v>4229</v>
      </c>
      <c r="F71" s="440">
        <f>C71*D71</f>
        <v>1.1000000000000001</v>
      </c>
      <c r="G71" s="446"/>
      <c r="H71" s="446"/>
      <c r="I71" s="446"/>
      <c r="J71" s="441" t="s">
        <v>4255</v>
      </c>
      <c r="K71" s="495">
        <v>0</v>
      </c>
      <c r="L71" s="434">
        <f t="shared" si="0"/>
        <v>0</v>
      </c>
    </row>
    <row r="72" spans="1:12" ht="210" customHeight="1">
      <c r="A72" s="437">
        <v>16</v>
      </c>
      <c r="B72" s="443" t="s">
        <v>4256</v>
      </c>
      <c r="C72" s="439">
        <v>1</v>
      </c>
      <c r="D72" s="440"/>
      <c r="E72" s="440"/>
      <c r="F72" s="440"/>
      <c r="G72" s="440" t="s">
        <v>4217</v>
      </c>
      <c r="H72" s="440" t="s">
        <v>4217</v>
      </c>
      <c r="I72" s="440" t="s">
        <v>4226</v>
      </c>
      <c r="J72" s="441" t="s">
        <v>4257</v>
      </c>
      <c r="K72" s="495">
        <v>0</v>
      </c>
      <c r="L72" s="434">
        <f t="shared" si="0"/>
        <v>0</v>
      </c>
    </row>
    <row r="73" spans="1:12" ht="87.75" customHeight="1">
      <c r="A73" s="437" t="s">
        <v>4258</v>
      </c>
      <c r="B73" s="438" t="s">
        <v>4259</v>
      </c>
      <c r="C73" s="439">
        <v>1</v>
      </c>
      <c r="D73" s="440"/>
      <c r="E73" s="440"/>
      <c r="F73" s="440"/>
      <c r="G73" s="440"/>
      <c r="H73" s="440"/>
      <c r="I73" s="440"/>
      <c r="J73" s="441" t="s">
        <v>4260</v>
      </c>
      <c r="K73" s="495">
        <v>0</v>
      </c>
      <c r="L73" s="434">
        <f t="shared" si="0"/>
        <v>0</v>
      </c>
    </row>
    <row r="74" spans="1:12" ht="87.75" customHeight="1">
      <c r="A74" s="437" t="s">
        <v>4261</v>
      </c>
      <c r="B74" s="438" t="s">
        <v>4262</v>
      </c>
      <c r="C74" s="439">
        <v>1</v>
      </c>
      <c r="D74" s="440"/>
      <c r="E74" s="440"/>
      <c r="F74" s="440"/>
      <c r="G74" s="440"/>
      <c r="H74" s="440"/>
      <c r="I74" s="440"/>
      <c r="J74" s="441" t="s">
        <v>4240</v>
      </c>
      <c r="K74" s="495">
        <v>0</v>
      </c>
      <c r="L74" s="434">
        <f t="shared" si="0"/>
        <v>0</v>
      </c>
    </row>
    <row r="75" spans="1:12" ht="106.05" customHeight="1">
      <c r="A75" s="437">
        <v>17</v>
      </c>
      <c r="B75" s="438" t="s">
        <v>4263</v>
      </c>
      <c r="C75" s="439">
        <v>2</v>
      </c>
      <c r="D75" s="440">
        <v>0.15</v>
      </c>
      <c r="E75" s="440" t="s">
        <v>4229</v>
      </c>
      <c r="F75" s="440">
        <v>0.3</v>
      </c>
      <c r="G75" s="440"/>
      <c r="H75" s="440"/>
      <c r="I75" s="440"/>
      <c r="J75" s="441" t="s">
        <v>4264</v>
      </c>
      <c r="K75" s="495">
        <v>0</v>
      </c>
      <c r="L75" s="434">
        <f t="shared" si="0"/>
        <v>0</v>
      </c>
    </row>
    <row r="76" spans="1:12" ht="117.45" customHeight="1">
      <c r="A76" s="437">
        <v>18</v>
      </c>
      <c r="B76" s="443" t="s">
        <v>4265</v>
      </c>
      <c r="C76" s="439">
        <v>1</v>
      </c>
      <c r="D76" s="440"/>
      <c r="E76" s="440"/>
      <c r="F76" s="440"/>
      <c r="G76" s="440"/>
      <c r="H76" s="440"/>
      <c r="I76" s="440"/>
      <c r="J76" s="441" t="s">
        <v>4240</v>
      </c>
      <c r="K76" s="495">
        <v>0</v>
      </c>
      <c r="L76" s="434">
        <f t="shared" si="0"/>
        <v>0</v>
      </c>
    </row>
    <row r="77" spans="1:12" ht="120.75" customHeight="1">
      <c r="A77" s="437">
        <v>19</v>
      </c>
      <c r="B77" s="438" t="s">
        <v>4266</v>
      </c>
      <c r="C77" s="439">
        <v>1</v>
      </c>
      <c r="D77" s="440">
        <v>0.15</v>
      </c>
      <c r="E77" s="440" t="s">
        <v>4229</v>
      </c>
      <c r="F77" s="440">
        <v>0.15</v>
      </c>
      <c r="G77" s="440"/>
      <c r="H77" s="440"/>
      <c r="I77" s="440"/>
      <c r="J77" s="441" t="s">
        <v>4230</v>
      </c>
      <c r="K77" s="495">
        <v>0</v>
      </c>
      <c r="L77" s="434">
        <f t="shared" si="0"/>
        <v>0</v>
      </c>
    </row>
    <row r="78" spans="1:12" ht="343.5" customHeight="1">
      <c r="A78" s="437">
        <v>20</v>
      </c>
      <c r="B78" s="465" t="s">
        <v>4267</v>
      </c>
      <c r="C78" s="466">
        <v>1</v>
      </c>
      <c r="D78" s="466">
        <v>3</v>
      </c>
      <c r="E78" s="466" t="s">
        <v>4268</v>
      </c>
      <c r="F78" s="466">
        <v>3</v>
      </c>
      <c r="G78" s="466"/>
      <c r="H78" s="466"/>
      <c r="I78" s="466"/>
      <c r="J78" s="458" t="s">
        <v>4240</v>
      </c>
      <c r="K78" s="495">
        <v>0</v>
      </c>
      <c r="L78" s="434">
        <f t="shared" si="0"/>
        <v>0</v>
      </c>
    </row>
    <row r="79" spans="1:12" s="2" customFormat="1" ht="102.75" customHeight="1">
      <c r="A79" s="437" t="s">
        <v>4269</v>
      </c>
      <c r="B79" s="465" t="s">
        <v>4270</v>
      </c>
      <c r="C79" s="466">
        <v>1</v>
      </c>
      <c r="D79" s="466">
        <v>0.1</v>
      </c>
      <c r="E79" s="466" t="s">
        <v>4229</v>
      </c>
      <c r="F79" s="466">
        <v>0.1</v>
      </c>
      <c r="G79" s="466"/>
      <c r="H79" s="466"/>
      <c r="I79" s="466"/>
      <c r="J79" s="458" t="s">
        <v>4240</v>
      </c>
      <c r="K79" s="495">
        <v>0</v>
      </c>
      <c r="L79" s="434">
        <f t="shared" si="0"/>
        <v>0</v>
      </c>
    </row>
    <row r="80" spans="1:12" ht="172.5" customHeight="1">
      <c r="A80" s="437">
        <v>21</v>
      </c>
      <c r="B80" s="443" t="s">
        <v>4271</v>
      </c>
      <c r="C80" s="439">
        <v>1</v>
      </c>
      <c r="D80" s="440"/>
      <c r="E80" s="440"/>
      <c r="F80" s="440"/>
      <c r="G80" s="440" t="s">
        <v>4217</v>
      </c>
      <c r="H80" s="440" t="s">
        <v>4217</v>
      </c>
      <c r="I80" s="440" t="s">
        <v>4226</v>
      </c>
      <c r="J80" s="441" t="s">
        <v>4257</v>
      </c>
      <c r="K80" s="495">
        <v>0</v>
      </c>
      <c r="L80" s="434">
        <f t="shared" si="0"/>
        <v>0</v>
      </c>
    </row>
    <row r="81" spans="1:12" ht="87.75" customHeight="1">
      <c r="A81" s="437" t="s">
        <v>4272</v>
      </c>
      <c r="B81" s="438" t="s">
        <v>4259</v>
      </c>
      <c r="C81" s="439">
        <v>1</v>
      </c>
      <c r="D81" s="440"/>
      <c r="E81" s="440"/>
      <c r="F81" s="440"/>
      <c r="G81" s="440"/>
      <c r="H81" s="440"/>
      <c r="I81" s="440"/>
      <c r="J81" s="441" t="s">
        <v>4260</v>
      </c>
      <c r="K81" s="495">
        <v>0</v>
      </c>
      <c r="L81" s="434">
        <f t="shared" si="0"/>
        <v>0</v>
      </c>
    </row>
    <row r="82" spans="1:12" ht="141" customHeight="1">
      <c r="A82" s="437">
        <v>22</v>
      </c>
      <c r="B82" s="443" t="s">
        <v>4273</v>
      </c>
      <c r="C82" s="439">
        <v>1</v>
      </c>
      <c r="D82" s="440"/>
      <c r="E82" s="440"/>
      <c r="F82" s="440"/>
      <c r="G82" s="440"/>
      <c r="H82" s="440"/>
      <c r="I82" s="440"/>
      <c r="J82" s="441" t="s">
        <v>4274</v>
      </c>
      <c r="K82" s="495">
        <v>0</v>
      </c>
      <c r="L82" s="434">
        <f t="shared" si="0"/>
        <v>0</v>
      </c>
    </row>
    <row r="83" spans="1:12" ht="166.5" customHeight="1">
      <c r="A83" s="437">
        <v>23</v>
      </c>
      <c r="B83" s="438" t="s">
        <v>4275</v>
      </c>
      <c r="C83" s="439">
        <v>1</v>
      </c>
      <c r="D83" s="440">
        <v>0.24</v>
      </c>
      <c r="E83" s="440" t="s">
        <v>4229</v>
      </c>
      <c r="F83" s="440">
        <v>0.24</v>
      </c>
      <c r="G83" s="440"/>
      <c r="H83" s="440"/>
      <c r="I83" s="440"/>
      <c r="J83" s="441" t="s">
        <v>4240</v>
      </c>
      <c r="K83" s="495">
        <v>0</v>
      </c>
      <c r="L83" s="434">
        <f t="shared" si="0"/>
        <v>0</v>
      </c>
    </row>
    <row r="84" spans="1:12" ht="194.25" customHeight="1">
      <c r="A84" s="437">
        <v>24</v>
      </c>
      <c r="B84" s="443" t="s">
        <v>4276</v>
      </c>
      <c r="C84" s="439">
        <v>1</v>
      </c>
      <c r="D84" s="440"/>
      <c r="E84" s="440"/>
      <c r="F84" s="440"/>
      <c r="G84" s="440" t="s">
        <v>4217</v>
      </c>
      <c r="H84" s="440" t="s">
        <v>4217</v>
      </c>
      <c r="I84" s="440" t="s">
        <v>4226</v>
      </c>
      <c r="J84" s="441" t="s">
        <v>4277</v>
      </c>
      <c r="K84" s="495">
        <v>0</v>
      </c>
      <c r="L84" s="434">
        <f t="shared" si="0"/>
        <v>0</v>
      </c>
    </row>
    <row r="85" spans="1:12" ht="83.25" customHeight="1">
      <c r="A85" s="437" t="s">
        <v>4278</v>
      </c>
      <c r="B85" s="438" t="s">
        <v>4279</v>
      </c>
      <c r="C85" s="439">
        <v>1</v>
      </c>
      <c r="D85" s="440"/>
      <c r="E85" s="440"/>
      <c r="F85" s="440"/>
      <c r="G85" s="440"/>
      <c r="H85" s="440"/>
      <c r="I85" s="440"/>
      <c r="J85" s="441" t="s">
        <v>4240</v>
      </c>
      <c r="K85" s="495">
        <v>0</v>
      </c>
      <c r="L85" s="434">
        <f t="shared" si="0"/>
        <v>0</v>
      </c>
    </row>
    <row r="86" spans="1:12" s="453" customFormat="1" ht="57" customHeight="1">
      <c r="A86" s="447">
        <v>25</v>
      </c>
      <c r="B86" s="448" t="s">
        <v>4243</v>
      </c>
      <c r="C86" s="449">
        <v>3</v>
      </c>
      <c r="D86" s="449"/>
      <c r="E86" s="449"/>
      <c r="F86" s="449"/>
      <c r="G86" s="449"/>
      <c r="H86" s="449"/>
      <c r="I86" s="449"/>
      <c r="J86" s="450" t="s">
        <v>4244</v>
      </c>
      <c r="K86" s="451"/>
      <c r="L86" s="452"/>
    </row>
    <row r="87" spans="1:12" s="453" customFormat="1" ht="111.75" customHeight="1">
      <c r="A87" s="447">
        <v>26</v>
      </c>
      <c r="B87" s="448" t="s">
        <v>4280</v>
      </c>
      <c r="C87" s="449">
        <v>1</v>
      </c>
      <c r="D87" s="449">
        <v>0.5</v>
      </c>
      <c r="E87" s="449" t="s">
        <v>4229</v>
      </c>
      <c r="F87" s="449">
        <v>0.5</v>
      </c>
      <c r="G87" s="449" t="s">
        <v>4217</v>
      </c>
      <c r="H87" s="449"/>
      <c r="I87" s="449"/>
      <c r="J87" s="450" t="s">
        <v>4281</v>
      </c>
      <c r="K87" s="451"/>
      <c r="L87" s="452"/>
    </row>
    <row r="88" spans="1:12" ht="152.25" customHeight="1">
      <c r="A88" s="437">
        <v>27</v>
      </c>
      <c r="B88" s="438" t="s">
        <v>4282</v>
      </c>
      <c r="C88" s="439">
        <v>1</v>
      </c>
      <c r="D88" s="440"/>
      <c r="E88" s="440"/>
      <c r="F88" s="440"/>
      <c r="G88" s="440"/>
      <c r="H88" s="440"/>
      <c r="I88" s="440"/>
      <c r="J88" s="441" t="s">
        <v>4277</v>
      </c>
      <c r="K88" s="495">
        <v>0</v>
      </c>
      <c r="L88" s="434">
        <f>PRODUCT(K88,C88)</f>
        <v>0</v>
      </c>
    </row>
    <row r="89" spans="1:12" ht="61.5" customHeight="1">
      <c r="A89" s="429">
        <v>28</v>
      </c>
      <c r="B89" s="467" t="s">
        <v>4283</v>
      </c>
      <c r="C89" s="468">
        <v>1</v>
      </c>
      <c r="D89" s="469">
        <v>0.05</v>
      </c>
      <c r="E89" s="469" t="s">
        <v>4284</v>
      </c>
      <c r="F89" s="469">
        <f>D89*C89</f>
        <v>0.05</v>
      </c>
      <c r="G89" s="469"/>
      <c r="H89" s="469"/>
      <c r="I89" s="470"/>
      <c r="J89" s="471" t="s">
        <v>4285</v>
      </c>
      <c r="K89" s="427"/>
      <c r="L89" s="428"/>
    </row>
    <row r="90" spans="1:12" ht="94.5" customHeight="1" thickBot="1">
      <c r="A90" s="429">
        <v>29</v>
      </c>
      <c r="B90" s="467" t="s">
        <v>4286</v>
      </c>
      <c r="C90" s="468"/>
      <c r="D90" s="469"/>
      <c r="E90" s="469"/>
      <c r="F90" s="469"/>
      <c r="G90" s="469"/>
      <c r="H90" s="469"/>
      <c r="I90" s="470"/>
      <c r="J90" s="471"/>
      <c r="K90" s="427"/>
      <c r="L90" s="428"/>
    </row>
    <row r="91" spans="1:12" s="453" customFormat="1" ht="44.7" customHeight="1">
      <c r="A91" s="899" t="s">
        <v>4287</v>
      </c>
      <c r="B91" s="900"/>
      <c r="C91" s="905" t="s">
        <v>4288</v>
      </c>
      <c r="D91" s="905"/>
      <c r="E91" s="905"/>
      <c r="F91" s="472">
        <f>SUM(F46:F90)</f>
        <v>14.770000000000001</v>
      </c>
      <c r="G91" s="905"/>
      <c r="H91" s="905"/>
      <c r="I91" s="905"/>
      <c r="J91" s="905"/>
      <c r="K91" s="473"/>
      <c r="L91" s="474"/>
    </row>
    <row r="92" spans="1:12" s="453" customFormat="1" ht="43.35" customHeight="1">
      <c r="A92" s="901"/>
      <c r="B92" s="902"/>
      <c r="C92" s="906" t="s">
        <v>4289</v>
      </c>
      <c r="D92" s="906"/>
      <c r="E92" s="906"/>
      <c r="F92" s="475">
        <f>PRODUCT(0.8,F91)</f>
        <v>11.816000000000003</v>
      </c>
      <c r="G92" s="906"/>
      <c r="H92" s="906"/>
      <c r="I92" s="906"/>
      <c r="J92" s="906"/>
      <c r="K92" s="476"/>
      <c r="L92" s="477"/>
    </row>
    <row r="93" spans="1:12" s="453" customFormat="1" ht="44.7" customHeight="1">
      <c r="A93" s="901"/>
      <c r="B93" s="902"/>
      <c r="C93" s="907" t="s">
        <v>4290</v>
      </c>
      <c r="D93" s="907"/>
      <c r="E93" s="907"/>
      <c r="F93" s="907"/>
      <c r="G93" s="907"/>
      <c r="H93" s="907"/>
      <c r="I93" s="907"/>
      <c r="J93" s="907"/>
      <c r="K93" s="908">
        <f>SUM(L55:L88)</f>
        <v>0</v>
      </c>
      <c r="L93" s="909"/>
    </row>
    <row r="94" spans="1:12" s="453" customFormat="1" ht="69" customHeight="1">
      <c r="A94" s="901"/>
      <c r="B94" s="902"/>
      <c r="C94" s="889" t="s">
        <v>4291</v>
      </c>
      <c r="D94" s="889"/>
      <c r="E94" s="889"/>
      <c r="F94" s="889"/>
      <c r="G94" s="889"/>
      <c r="H94" s="889"/>
      <c r="I94" s="889"/>
      <c r="J94" s="889"/>
      <c r="K94" s="890">
        <v>0</v>
      </c>
      <c r="L94" s="891"/>
    </row>
    <row r="95" spans="1:12" s="453" customFormat="1" ht="88.8" customHeight="1">
      <c r="A95" s="901"/>
      <c r="B95" s="902"/>
      <c r="C95" s="889" t="s">
        <v>4292</v>
      </c>
      <c r="D95" s="889"/>
      <c r="E95" s="889"/>
      <c r="F95" s="889"/>
      <c r="G95" s="889"/>
      <c r="H95" s="889"/>
      <c r="I95" s="889"/>
      <c r="J95" s="889"/>
      <c r="K95" s="890">
        <v>0</v>
      </c>
      <c r="L95" s="891"/>
    </row>
    <row r="96" spans="1:12" s="453" customFormat="1" ht="48.75" customHeight="1" thickBot="1">
      <c r="A96" s="903"/>
      <c r="B96" s="904"/>
      <c r="C96" s="892" t="s">
        <v>4293</v>
      </c>
      <c r="D96" s="892"/>
      <c r="E96" s="892"/>
      <c r="F96" s="892"/>
      <c r="G96" s="892"/>
      <c r="H96" s="892"/>
      <c r="I96" s="892"/>
      <c r="J96" s="892"/>
      <c r="K96" s="893">
        <f>SUM(K93:K95)</f>
        <v>0</v>
      </c>
      <c r="L96" s="894"/>
    </row>
    <row r="97" spans="1:12" s="453" customFormat="1" ht="38.700000000000003" customHeight="1">
      <c r="A97" s="478"/>
      <c r="B97" s="479"/>
      <c r="C97" s="895" t="s">
        <v>4294</v>
      </c>
      <c r="D97" s="895"/>
      <c r="E97" s="895"/>
      <c r="F97" s="895"/>
      <c r="G97" s="392"/>
      <c r="H97" s="392"/>
      <c r="I97" s="392"/>
      <c r="J97" s="392"/>
      <c r="K97" s="481"/>
      <c r="L97" s="481"/>
    </row>
    <row r="98" spans="1:12" s="453" customFormat="1" ht="34.799999999999997" customHeight="1">
      <c r="A98" s="896" t="s">
        <v>4295</v>
      </c>
      <c r="B98" s="896"/>
      <c r="C98" s="895"/>
      <c r="D98" s="895"/>
      <c r="E98" s="895"/>
      <c r="F98" s="895"/>
      <c r="G98" s="392"/>
      <c r="H98" s="392"/>
      <c r="I98" s="392"/>
      <c r="J98" s="392"/>
      <c r="K98" s="482"/>
      <c r="L98" s="482"/>
    </row>
    <row r="99" spans="1:12" s="453" customFormat="1" ht="34.799999999999997" customHeight="1">
      <c r="A99" s="478"/>
      <c r="B99" s="479"/>
      <c r="C99" s="895"/>
      <c r="D99" s="895"/>
      <c r="E99" s="895"/>
      <c r="F99" s="895"/>
      <c r="G99" s="392"/>
      <c r="H99" s="392"/>
      <c r="I99" s="392"/>
      <c r="J99" s="392"/>
      <c r="K99" s="482"/>
      <c r="L99" s="482"/>
    </row>
    <row r="100" spans="1:12" s="453" customFormat="1" ht="33.450000000000003" customHeight="1">
      <c r="A100" s="478"/>
      <c r="B100" s="405"/>
      <c r="C100" s="895"/>
      <c r="D100" s="895"/>
      <c r="E100" s="895"/>
      <c r="F100" s="895"/>
      <c r="G100" s="392"/>
      <c r="H100" s="392"/>
      <c r="I100" s="392"/>
      <c r="J100" s="392"/>
      <c r="K100" s="482"/>
      <c r="L100" s="482"/>
    </row>
    <row r="101" spans="1:12" s="453" customFormat="1" ht="30" customHeight="1">
      <c r="A101" s="478"/>
      <c r="B101" s="405"/>
      <c r="C101" s="895"/>
      <c r="D101" s="895"/>
      <c r="E101" s="895"/>
      <c r="F101" s="895"/>
      <c r="G101" s="392"/>
      <c r="H101" s="392"/>
      <c r="I101" s="392"/>
      <c r="J101" s="392"/>
      <c r="K101" s="482"/>
      <c r="L101" s="482"/>
    </row>
    <row r="102" spans="1:12" s="453" customFormat="1" ht="34.049999999999997" customHeight="1">
      <c r="A102" s="478"/>
      <c r="B102" s="405"/>
      <c r="C102" s="895"/>
      <c r="D102" s="895"/>
      <c r="E102" s="895"/>
      <c r="F102" s="895"/>
      <c r="G102" s="392"/>
      <c r="H102" s="392"/>
      <c r="I102" s="392"/>
      <c r="J102" s="392"/>
      <c r="K102" s="482"/>
      <c r="L102" s="482"/>
    </row>
    <row r="103" spans="1:12" s="453" customFormat="1" ht="36" customHeight="1">
      <c r="A103" s="478"/>
      <c r="B103" s="405"/>
      <c r="C103" s="895"/>
      <c r="D103" s="895"/>
      <c r="E103" s="895"/>
      <c r="F103" s="895"/>
      <c r="G103" s="392"/>
      <c r="H103" s="392"/>
      <c r="I103" s="392"/>
      <c r="J103" s="392"/>
      <c r="K103" s="482"/>
      <c r="L103" s="482"/>
    </row>
    <row r="104" spans="1:12" s="453" customFormat="1" ht="32.700000000000003" customHeight="1">
      <c r="A104" s="478"/>
      <c r="B104" s="405"/>
      <c r="C104" s="895"/>
      <c r="D104" s="895"/>
      <c r="E104" s="895"/>
      <c r="F104" s="895"/>
      <c r="G104" s="392"/>
      <c r="H104" s="392"/>
      <c r="I104" s="392"/>
      <c r="J104" s="392"/>
      <c r="K104" s="482"/>
      <c r="L104" s="482"/>
    </row>
    <row r="105" spans="1:12" s="453" customFormat="1" ht="36.75" customHeight="1">
      <c r="A105" s="478"/>
      <c r="B105" s="483"/>
      <c r="C105" s="895"/>
      <c r="D105" s="895"/>
      <c r="E105" s="895"/>
      <c r="F105" s="895"/>
      <c r="G105" s="392"/>
      <c r="H105" s="392"/>
      <c r="I105" s="392"/>
      <c r="J105" s="392"/>
      <c r="K105" s="482"/>
      <c r="L105" s="482"/>
    </row>
    <row r="106" spans="1:12" s="453" customFormat="1" ht="118.05" customHeight="1">
      <c r="A106" s="484"/>
      <c r="B106" s="485"/>
      <c r="C106" s="478"/>
      <c r="D106" s="478"/>
      <c r="E106" s="408"/>
      <c r="F106" s="478"/>
      <c r="G106" s="478"/>
      <c r="H106" s="478"/>
      <c r="I106" s="478"/>
      <c r="J106" s="408"/>
      <c r="K106" s="409"/>
      <c r="L106" s="409"/>
    </row>
    <row r="107" spans="1:12" s="453" customFormat="1" ht="127.05" customHeight="1">
      <c r="A107" s="484"/>
      <c r="B107" s="485"/>
      <c r="C107" s="478"/>
      <c r="D107" s="478"/>
      <c r="E107" s="408"/>
      <c r="F107" s="478"/>
      <c r="G107" s="478"/>
      <c r="H107" s="478"/>
      <c r="I107" s="478"/>
      <c r="J107" s="408"/>
      <c r="K107" s="409"/>
      <c r="L107" s="409"/>
    </row>
    <row r="108" spans="1:12" s="453" customFormat="1" ht="127.05" customHeight="1">
      <c r="A108" s="404"/>
      <c r="B108" s="405"/>
      <c r="C108" s="404"/>
      <c r="D108" s="404"/>
      <c r="E108" s="404"/>
      <c r="F108" s="404"/>
      <c r="G108" s="404"/>
      <c r="H108" s="404"/>
      <c r="I108" s="404"/>
      <c r="J108" s="405"/>
      <c r="K108" s="409"/>
      <c r="L108" s="409"/>
    </row>
    <row r="109" spans="1:12" s="453" customFormat="1" ht="38.549999999999997" customHeight="1">
      <c r="A109" s="404"/>
      <c r="B109" s="405"/>
      <c r="C109" s="404"/>
      <c r="D109" s="404"/>
      <c r="E109" s="404"/>
      <c r="F109" s="404"/>
      <c r="G109" s="404"/>
      <c r="H109" s="404"/>
      <c r="I109" s="404"/>
      <c r="J109" s="405"/>
      <c r="K109" s="409"/>
      <c r="L109" s="409"/>
    </row>
    <row r="110" spans="1:12" s="453" customFormat="1" ht="144" customHeight="1">
      <c r="A110" s="404"/>
      <c r="B110" s="405"/>
      <c r="C110" s="404"/>
      <c r="D110" s="404"/>
      <c r="E110" s="404"/>
      <c r="F110" s="404"/>
      <c r="G110" s="404"/>
      <c r="H110" s="404"/>
      <c r="I110" s="404"/>
      <c r="J110" s="405"/>
      <c r="K110" s="406"/>
      <c r="L110" s="406"/>
    </row>
    <row r="111" spans="1:12" s="453" customFormat="1" ht="109.35" customHeight="1">
      <c r="A111" s="404"/>
      <c r="B111" s="405"/>
      <c r="C111" s="404"/>
      <c r="D111" s="404"/>
      <c r="E111" s="404"/>
      <c r="F111" s="404"/>
      <c r="G111" s="404"/>
      <c r="H111" s="404"/>
      <c r="I111" s="404"/>
      <c r="J111" s="405"/>
      <c r="K111" s="406"/>
      <c r="L111" s="406"/>
    </row>
    <row r="112" spans="1:12" s="453" customFormat="1" ht="38.700000000000003" customHeight="1">
      <c r="A112" s="404"/>
      <c r="B112" s="405"/>
      <c r="C112" s="404"/>
      <c r="D112" s="404"/>
      <c r="E112" s="404"/>
      <c r="F112" s="404"/>
      <c r="G112" s="404"/>
      <c r="H112" s="404"/>
      <c r="I112" s="404"/>
      <c r="J112" s="405"/>
      <c r="K112" s="406"/>
      <c r="L112" s="406"/>
    </row>
    <row r="113" spans="1:12" s="453" customFormat="1" ht="199.05" customHeight="1">
      <c r="A113" s="404"/>
      <c r="B113" s="405"/>
      <c r="C113" s="404"/>
      <c r="D113" s="404"/>
      <c r="E113" s="404"/>
      <c r="F113" s="404"/>
      <c r="G113" s="404"/>
      <c r="H113" s="404"/>
      <c r="I113" s="404"/>
      <c r="J113" s="405"/>
      <c r="K113" s="406"/>
      <c r="L113" s="406"/>
    </row>
    <row r="114" spans="1:12" s="453" customFormat="1" ht="82.05" customHeight="1">
      <c r="A114" s="404"/>
      <c r="B114" s="405"/>
      <c r="C114" s="404"/>
      <c r="D114" s="404"/>
      <c r="E114" s="404"/>
      <c r="F114" s="404"/>
      <c r="G114" s="404"/>
      <c r="H114" s="404"/>
      <c r="I114" s="404"/>
      <c r="J114" s="405"/>
      <c r="K114" s="406"/>
      <c r="L114" s="406"/>
    </row>
    <row r="115" spans="1:12" s="453" customFormat="1" ht="44.7" customHeight="1">
      <c r="A115" s="404"/>
      <c r="B115" s="405"/>
      <c r="C115" s="404"/>
      <c r="D115" s="404"/>
      <c r="E115" s="404"/>
      <c r="F115" s="404"/>
      <c r="G115" s="404"/>
      <c r="H115" s="404"/>
      <c r="I115" s="404"/>
      <c r="J115" s="405"/>
      <c r="K115" s="406"/>
      <c r="L115" s="406"/>
    </row>
    <row r="116" spans="1:12" s="453" customFormat="1" ht="103.35" customHeight="1">
      <c r="A116" s="404"/>
      <c r="B116" s="405"/>
      <c r="C116" s="404"/>
      <c r="D116" s="404"/>
      <c r="E116" s="404"/>
      <c r="F116" s="404"/>
      <c r="G116" s="404"/>
      <c r="H116" s="404"/>
      <c r="I116" s="404"/>
      <c r="J116" s="405"/>
      <c r="K116" s="406"/>
      <c r="L116" s="406"/>
    </row>
    <row r="117" spans="1:12" s="453" customFormat="1" ht="39.450000000000003" customHeight="1">
      <c r="A117" s="404"/>
      <c r="B117" s="405"/>
      <c r="C117" s="404"/>
      <c r="D117" s="404"/>
      <c r="E117" s="404"/>
      <c r="F117" s="404"/>
      <c r="G117" s="404"/>
      <c r="H117" s="404"/>
      <c r="I117" s="404"/>
      <c r="J117" s="405"/>
      <c r="K117" s="406"/>
      <c r="L117" s="406"/>
    </row>
    <row r="118" spans="1:12" s="453" customFormat="1" ht="41.55" customHeight="1">
      <c r="A118" s="404"/>
      <c r="B118" s="405"/>
      <c r="C118" s="404"/>
      <c r="D118" s="404"/>
      <c r="E118" s="404"/>
      <c r="F118" s="404"/>
      <c r="G118" s="404"/>
      <c r="H118" s="404"/>
      <c r="I118" s="404"/>
      <c r="J118" s="405"/>
      <c r="K118" s="406"/>
      <c r="L118" s="406"/>
    </row>
    <row r="119" spans="1:12" s="453" customFormat="1" ht="104.55" customHeight="1">
      <c r="A119" s="404"/>
      <c r="B119" s="405"/>
      <c r="C119" s="404"/>
      <c r="D119" s="404"/>
      <c r="E119" s="404"/>
      <c r="F119" s="404"/>
      <c r="G119" s="404"/>
      <c r="H119" s="404"/>
      <c r="I119" s="404"/>
      <c r="J119" s="405"/>
      <c r="K119" s="406"/>
      <c r="L119" s="406"/>
    </row>
    <row r="120" spans="1:12" s="453" customFormat="1" ht="70.8" customHeight="1">
      <c r="A120" s="404"/>
      <c r="B120" s="405"/>
      <c r="C120" s="404"/>
      <c r="D120" s="404"/>
      <c r="E120" s="404"/>
      <c r="F120" s="404"/>
      <c r="G120" s="404"/>
      <c r="H120" s="404"/>
      <c r="I120" s="404"/>
      <c r="J120" s="405"/>
      <c r="K120" s="406"/>
      <c r="L120" s="406"/>
    </row>
    <row r="121" spans="1:12" s="453" customFormat="1" ht="107.55" customHeight="1">
      <c r="A121" s="404"/>
      <c r="B121" s="405"/>
      <c r="C121" s="404"/>
      <c r="D121" s="404"/>
      <c r="E121" s="404"/>
      <c r="F121" s="404"/>
      <c r="G121" s="404"/>
      <c r="H121" s="404"/>
      <c r="I121" s="404"/>
      <c r="J121" s="405"/>
      <c r="K121" s="406"/>
      <c r="L121" s="406"/>
    </row>
    <row r="122" spans="1:12" s="453" customFormat="1" ht="107.55" customHeight="1">
      <c r="A122" s="404"/>
      <c r="B122" s="405"/>
      <c r="C122" s="404"/>
      <c r="D122" s="404"/>
      <c r="E122" s="404"/>
      <c r="F122" s="404"/>
      <c r="G122" s="404"/>
      <c r="H122" s="404"/>
      <c r="I122" s="404"/>
      <c r="J122" s="405"/>
      <c r="K122" s="406"/>
      <c r="L122" s="406"/>
    </row>
    <row r="123" spans="1:12" s="453" customFormat="1" ht="81.45" customHeight="1">
      <c r="A123" s="404"/>
      <c r="B123" s="405"/>
      <c r="C123" s="404"/>
      <c r="D123" s="404"/>
      <c r="E123" s="404"/>
      <c r="F123" s="404"/>
      <c r="G123" s="404"/>
      <c r="H123" s="404"/>
      <c r="I123" s="404"/>
      <c r="J123" s="405"/>
      <c r="K123" s="406"/>
      <c r="L123" s="406"/>
    </row>
    <row r="124" spans="1:12" s="453" customFormat="1" ht="101.55" customHeight="1">
      <c r="A124" s="404"/>
      <c r="B124" s="405"/>
      <c r="C124" s="404"/>
      <c r="D124" s="404"/>
      <c r="E124" s="404"/>
      <c r="F124" s="404"/>
      <c r="G124" s="404"/>
      <c r="H124" s="404"/>
      <c r="I124" s="404"/>
      <c r="J124" s="405"/>
      <c r="K124" s="406"/>
      <c r="L124" s="406"/>
    </row>
    <row r="125" spans="1:12" s="453" customFormat="1" ht="101.55" customHeight="1">
      <c r="A125" s="404"/>
      <c r="B125" s="405"/>
      <c r="C125" s="404"/>
      <c r="D125" s="404"/>
      <c r="E125" s="404"/>
      <c r="F125" s="404"/>
      <c r="G125" s="404"/>
      <c r="H125" s="404"/>
      <c r="I125" s="404"/>
      <c r="J125" s="405"/>
      <c r="K125" s="406"/>
      <c r="L125" s="406"/>
    </row>
    <row r="126" spans="1:12" s="453" customFormat="1" ht="38.700000000000003" customHeight="1">
      <c r="A126" s="404"/>
      <c r="B126" s="405"/>
      <c r="C126" s="404"/>
      <c r="D126" s="404"/>
      <c r="E126" s="404"/>
      <c r="F126" s="404"/>
      <c r="G126" s="404"/>
      <c r="H126" s="404"/>
      <c r="I126" s="404"/>
      <c r="J126" s="405"/>
      <c r="K126" s="406"/>
      <c r="L126" s="406"/>
    </row>
    <row r="127" spans="1:12" s="453" customFormat="1" ht="101.55" customHeight="1">
      <c r="A127" s="404"/>
      <c r="B127" s="405"/>
      <c r="C127" s="404"/>
      <c r="D127" s="404"/>
      <c r="E127" s="404"/>
      <c r="F127" s="404"/>
      <c r="G127" s="404"/>
      <c r="H127" s="404"/>
      <c r="I127" s="404"/>
      <c r="J127" s="405"/>
      <c r="K127" s="406"/>
      <c r="L127" s="406"/>
    </row>
    <row r="128" spans="1:12" s="453" customFormat="1" ht="101.55" customHeight="1">
      <c r="A128" s="404"/>
      <c r="B128" s="405"/>
      <c r="C128" s="404"/>
      <c r="D128" s="404"/>
      <c r="E128" s="404"/>
      <c r="F128" s="404"/>
      <c r="G128" s="404"/>
      <c r="H128" s="404"/>
      <c r="I128" s="404"/>
      <c r="J128" s="405"/>
      <c r="K128" s="406"/>
      <c r="L128" s="406"/>
    </row>
    <row r="129" spans="1:12" s="453" customFormat="1" ht="44.55" customHeight="1">
      <c r="A129" s="404"/>
      <c r="B129" s="405"/>
      <c r="C129" s="404"/>
      <c r="D129" s="404"/>
      <c r="E129" s="404"/>
      <c r="F129" s="404"/>
      <c r="G129" s="404"/>
      <c r="H129" s="404"/>
      <c r="I129" s="404"/>
      <c r="J129" s="405"/>
      <c r="K129" s="406"/>
      <c r="L129" s="406"/>
    </row>
    <row r="130" spans="1:12" s="453" customFormat="1" ht="198" customHeight="1">
      <c r="A130" s="404"/>
      <c r="B130" s="405"/>
      <c r="C130" s="404"/>
      <c r="D130" s="404"/>
      <c r="E130" s="404"/>
      <c r="F130" s="404"/>
      <c r="G130" s="404"/>
      <c r="H130" s="404"/>
      <c r="I130" s="404"/>
      <c r="J130" s="405"/>
      <c r="K130" s="406"/>
      <c r="L130" s="406"/>
    </row>
    <row r="131" spans="1:12" s="453" customFormat="1" ht="104.55" customHeight="1">
      <c r="A131" s="404"/>
      <c r="B131" s="405"/>
      <c r="C131" s="404"/>
      <c r="D131" s="404"/>
      <c r="E131" s="404"/>
      <c r="F131" s="404"/>
      <c r="G131" s="404"/>
      <c r="H131" s="404"/>
      <c r="I131" s="404"/>
      <c r="J131" s="405"/>
      <c r="K131" s="406"/>
      <c r="L131" s="406"/>
    </row>
    <row r="132" spans="1:12" s="453" customFormat="1" ht="46.8" customHeight="1">
      <c r="A132" s="404"/>
      <c r="B132" s="405"/>
      <c r="C132" s="404"/>
      <c r="D132" s="404"/>
      <c r="E132" s="404"/>
      <c r="F132" s="404"/>
      <c r="G132" s="404"/>
      <c r="H132" s="404"/>
      <c r="I132" s="404"/>
      <c r="J132" s="405"/>
      <c r="K132" s="406"/>
      <c r="L132" s="406"/>
    </row>
    <row r="133" spans="1:12" s="453" customFormat="1" ht="38.700000000000003" customHeight="1">
      <c r="A133" s="404"/>
      <c r="B133" s="405"/>
      <c r="C133" s="404"/>
      <c r="D133" s="404"/>
      <c r="E133" s="404"/>
      <c r="F133" s="404"/>
      <c r="G133" s="404"/>
      <c r="H133" s="404"/>
      <c r="I133" s="404"/>
      <c r="J133" s="405"/>
      <c r="K133" s="406"/>
      <c r="L133" s="406"/>
    </row>
    <row r="134" spans="1:12" s="453" customFormat="1" ht="44.7" customHeight="1">
      <c r="A134" s="404"/>
      <c r="B134" s="405"/>
      <c r="C134" s="404"/>
      <c r="D134" s="404"/>
      <c r="E134" s="404"/>
      <c r="F134" s="404"/>
      <c r="G134" s="404"/>
      <c r="H134" s="404"/>
      <c r="I134" s="404"/>
      <c r="J134" s="405"/>
      <c r="K134" s="406"/>
      <c r="L134" s="406"/>
    </row>
    <row r="135" spans="1:12" s="453" customFormat="1" ht="46.8" customHeight="1">
      <c r="A135" s="404"/>
      <c r="B135" s="405"/>
      <c r="C135" s="404"/>
      <c r="D135" s="404"/>
      <c r="E135" s="404"/>
      <c r="F135" s="404"/>
      <c r="G135" s="404"/>
      <c r="H135" s="404"/>
      <c r="I135" s="404"/>
      <c r="J135" s="405"/>
      <c r="K135" s="406"/>
      <c r="L135" s="406"/>
    </row>
    <row r="136" spans="1:12" s="453" customFormat="1" ht="78" customHeight="1">
      <c r="A136" s="404"/>
      <c r="B136" s="405"/>
      <c r="C136" s="404"/>
      <c r="D136" s="404"/>
      <c r="E136" s="404"/>
      <c r="F136" s="404"/>
      <c r="G136" s="404"/>
      <c r="H136" s="404"/>
      <c r="I136" s="404"/>
      <c r="J136" s="405"/>
      <c r="K136" s="406"/>
      <c r="L136" s="406"/>
    </row>
    <row r="137" spans="1:12" s="453" customFormat="1" ht="46.05" customHeight="1">
      <c r="A137" s="404"/>
      <c r="B137" s="405"/>
      <c r="C137" s="404"/>
      <c r="D137" s="404"/>
      <c r="E137" s="404"/>
      <c r="F137" s="404"/>
      <c r="G137" s="404"/>
      <c r="H137" s="404"/>
      <c r="I137" s="404"/>
      <c r="J137" s="405"/>
      <c r="K137" s="406"/>
      <c r="L137" s="406"/>
    </row>
    <row r="138" spans="1:12" s="453" customFormat="1" ht="31.05" customHeight="1">
      <c r="A138" s="404"/>
      <c r="B138" s="405"/>
      <c r="C138" s="404"/>
      <c r="D138" s="404"/>
      <c r="E138" s="404"/>
      <c r="F138" s="404"/>
      <c r="G138" s="404"/>
      <c r="H138" s="404"/>
      <c r="I138" s="404"/>
      <c r="J138" s="405"/>
      <c r="K138" s="406"/>
      <c r="L138" s="406"/>
    </row>
    <row r="139" spans="1:12" s="453" customFormat="1" ht="31.35" customHeight="1">
      <c r="A139" s="404"/>
      <c r="B139" s="405"/>
      <c r="C139" s="404"/>
      <c r="D139" s="404"/>
      <c r="E139" s="404"/>
      <c r="F139" s="404"/>
      <c r="G139" s="404"/>
      <c r="H139" s="404"/>
      <c r="I139" s="404"/>
      <c r="J139" s="405"/>
      <c r="K139" s="406"/>
      <c r="L139" s="406"/>
    </row>
    <row r="140" spans="1:12" s="453" customFormat="1" ht="30" customHeight="1">
      <c r="A140" s="404"/>
      <c r="B140" s="405"/>
      <c r="C140" s="404"/>
      <c r="D140" s="404"/>
      <c r="E140" s="404"/>
      <c r="F140" s="404"/>
      <c r="G140" s="404"/>
      <c r="H140" s="404"/>
      <c r="I140" s="404"/>
      <c r="J140" s="405"/>
      <c r="K140" s="406"/>
      <c r="L140" s="406"/>
    </row>
    <row r="141" spans="1:12" s="453" customFormat="1" ht="31.5" customHeight="1">
      <c r="A141" s="404"/>
      <c r="B141" s="405"/>
      <c r="C141" s="404"/>
      <c r="D141" s="404"/>
      <c r="E141" s="404"/>
      <c r="F141" s="404"/>
      <c r="G141" s="404"/>
      <c r="H141" s="404"/>
      <c r="I141" s="404"/>
      <c r="J141" s="405"/>
      <c r="K141" s="406"/>
      <c r="L141" s="406"/>
    </row>
    <row r="142" spans="1:12" s="453" customFormat="1" ht="31.35" customHeight="1">
      <c r="A142" s="404"/>
      <c r="B142" s="405"/>
      <c r="C142" s="404"/>
      <c r="D142" s="404"/>
      <c r="E142" s="404"/>
      <c r="F142" s="404"/>
      <c r="G142" s="404"/>
      <c r="H142" s="404"/>
      <c r="I142" s="404"/>
      <c r="J142" s="405"/>
      <c r="K142" s="406"/>
      <c r="L142" s="406"/>
    </row>
    <row r="143" spans="1:12" s="453" customFormat="1" ht="34.049999999999997" customHeight="1">
      <c r="A143" s="404"/>
      <c r="B143" s="405"/>
      <c r="C143" s="404"/>
      <c r="D143" s="404"/>
      <c r="E143" s="404"/>
      <c r="F143" s="404"/>
      <c r="G143" s="404"/>
      <c r="H143" s="404"/>
      <c r="I143" s="404"/>
      <c r="J143" s="405"/>
      <c r="K143" s="406"/>
      <c r="L143" s="406"/>
    </row>
    <row r="144" spans="1:12" s="453" customFormat="1" ht="32.549999999999997" customHeight="1">
      <c r="A144" s="404"/>
      <c r="B144" s="405"/>
      <c r="C144" s="404"/>
      <c r="D144" s="404"/>
      <c r="E144" s="404"/>
      <c r="F144" s="404"/>
      <c r="G144" s="404"/>
      <c r="H144" s="404"/>
      <c r="I144" s="404"/>
      <c r="J144" s="405"/>
      <c r="K144" s="406"/>
      <c r="L144" s="406"/>
    </row>
    <row r="145" spans="1:12" s="453" customFormat="1" ht="28.8" customHeight="1">
      <c r="A145" s="404"/>
      <c r="B145" s="405"/>
      <c r="C145" s="404"/>
      <c r="D145" s="404"/>
      <c r="E145" s="404"/>
      <c r="F145" s="404"/>
      <c r="G145" s="404"/>
      <c r="H145" s="404"/>
      <c r="I145" s="404"/>
      <c r="J145" s="405"/>
      <c r="K145" s="406"/>
      <c r="L145" s="406"/>
    </row>
    <row r="146" spans="1:12" s="453" customFormat="1" ht="29.55" customHeight="1">
      <c r="A146" s="404"/>
      <c r="B146" s="405"/>
      <c r="C146" s="404"/>
      <c r="D146" s="404"/>
      <c r="E146" s="404"/>
      <c r="F146" s="404"/>
      <c r="G146" s="404"/>
      <c r="H146" s="404"/>
      <c r="I146" s="404"/>
      <c r="J146" s="405"/>
      <c r="K146" s="406"/>
      <c r="L146" s="406"/>
    </row>
    <row r="147" spans="1:12" s="453" customFormat="1" ht="75.45" customHeight="1">
      <c r="A147" s="404"/>
      <c r="B147" s="405"/>
      <c r="C147" s="404"/>
      <c r="D147" s="404"/>
      <c r="E147" s="404"/>
      <c r="F147" s="404"/>
      <c r="G147" s="404"/>
      <c r="H147" s="404"/>
      <c r="I147" s="404"/>
      <c r="J147" s="405"/>
      <c r="K147" s="406"/>
      <c r="L147" s="406"/>
    </row>
    <row r="148" spans="1:12" s="453" customFormat="1" ht="109.35" customHeight="1">
      <c r="A148" s="404"/>
      <c r="B148" s="405"/>
      <c r="C148" s="404"/>
      <c r="D148" s="404"/>
      <c r="E148" s="404"/>
      <c r="F148" s="404"/>
      <c r="G148" s="404"/>
      <c r="H148" s="404"/>
      <c r="I148" s="404"/>
      <c r="J148" s="405"/>
      <c r="K148" s="406"/>
      <c r="L148" s="406"/>
    </row>
    <row r="149" spans="1:12" s="453" customFormat="1" ht="46.8" customHeight="1">
      <c r="A149" s="404"/>
      <c r="B149" s="405"/>
      <c r="C149" s="404"/>
      <c r="D149" s="404"/>
      <c r="E149" s="404"/>
      <c r="F149" s="404"/>
      <c r="G149" s="404"/>
      <c r="H149" s="404"/>
      <c r="I149" s="404"/>
      <c r="J149" s="405"/>
      <c r="K149" s="406"/>
      <c r="L149" s="406"/>
    </row>
    <row r="150" spans="1:12" s="453" customFormat="1" ht="118.05" customHeight="1">
      <c r="A150" s="404"/>
      <c r="B150" s="405"/>
      <c r="C150" s="404"/>
      <c r="D150" s="404"/>
      <c r="E150" s="404"/>
      <c r="F150" s="404"/>
      <c r="G150" s="404"/>
      <c r="H150" s="404"/>
      <c r="I150" s="404"/>
      <c r="J150" s="405"/>
      <c r="K150" s="406"/>
      <c r="L150" s="406"/>
    </row>
    <row r="151" spans="1:12" s="453" customFormat="1" ht="118.05" customHeight="1">
      <c r="A151" s="404"/>
      <c r="B151" s="405"/>
      <c r="C151" s="404"/>
      <c r="D151" s="404"/>
      <c r="E151" s="404"/>
      <c r="F151" s="404"/>
      <c r="G151" s="404"/>
      <c r="H151" s="404"/>
      <c r="I151" s="404"/>
      <c r="J151" s="405"/>
      <c r="K151" s="406"/>
      <c r="L151" s="406"/>
    </row>
    <row r="152" spans="1:12" s="453" customFormat="1" ht="118.05" customHeight="1">
      <c r="A152" s="404"/>
      <c r="B152" s="405"/>
      <c r="C152" s="404"/>
      <c r="D152" s="404"/>
      <c r="E152" s="404"/>
      <c r="F152" s="404"/>
      <c r="G152" s="404"/>
      <c r="H152" s="404"/>
      <c r="I152" s="404"/>
      <c r="J152" s="405"/>
      <c r="K152" s="406"/>
      <c r="L152" s="406"/>
    </row>
    <row r="153" spans="1:12" s="453" customFormat="1" ht="84" customHeight="1">
      <c r="A153" s="404"/>
      <c r="B153" s="405"/>
      <c r="C153" s="404"/>
      <c r="D153" s="404"/>
      <c r="E153" s="404"/>
      <c r="F153" s="404"/>
      <c r="G153" s="404"/>
      <c r="H153" s="404"/>
      <c r="I153" s="404"/>
      <c r="J153" s="405"/>
      <c r="K153" s="406"/>
      <c r="L153" s="406"/>
    </row>
    <row r="154" spans="1:12" s="453" customFormat="1" ht="44.55" customHeight="1">
      <c r="A154" s="404"/>
      <c r="B154" s="405"/>
      <c r="C154" s="404"/>
      <c r="D154" s="404"/>
      <c r="E154" s="404"/>
      <c r="F154" s="404"/>
      <c r="G154" s="404"/>
      <c r="H154" s="404"/>
      <c r="I154" s="404"/>
      <c r="J154" s="405"/>
      <c r="K154" s="406"/>
      <c r="L154" s="406"/>
    </row>
    <row r="155" spans="1:12" s="453" customFormat="1" ht="155.55000000000001" customHeight="1">
      <c r="A155" s="404"/>
      <c r="B155" s="405"/>
      <c r="C155" s="404"/>
      <c r="D155" s="404"/>
      <c r="E155" s="404"/>
      <c r="F155" s="404"/>
      <c r="G155" s="404"/>
      <c r="H155" s="404"/>
      <c r="I155" s="404"/>
      <c r="J155" s="405"/>
      <c r="K155" s="406"/>
      <c r="L155" s="406"/>
    </row>
    <row r="156" spans="1:12" s="453" customFormat="1" ht="67.349999999999994" customHeight="1">
      <c r="A156" s="404"/>
      <c r="B156" s="405"/>
      <c r="C156" s="404"/>
      <c r="D156" s="404"/>
      <c r="E156" s="404"/>
      <c r="F156" s="404"/>
      <c r="G156" s="404"/>
      <c r="H156" s="404"/>
      <c r="I156" s="404"/>
      <c r="J156" s="405"/>
      <c r="K156" s="406"/>
      <c r="L156" s="406"/>
    </row>
    <row r="157" spans="1:12" s="453" customFormat="1" ht="121.35" customHeight="1">
      <c r="A157" s="404"/>
      <c r="B157" s="405"/>
      <c r="C157" s="404"/>
      <c r="D157" s="404"/>
      <c r="E157" s="404"/>
      <c r="F157" s="404"/>
      <c r="G157" s="404"/>
      <c r="H157" s="404"/>
      <c r="I157" s="404"/>
      <c r="J157" s="405"/>
      <c r="K157" s="406"/>
      <c r="L157" s="406"/>
    </row>
    <row r="158" spans="1:12" s="453" customFormat="1" ht="121.35" customHeight="1">
      <c r="A158" s="404"/>
      <c r="B158" s="405"/>
      <c r="C158" s="404"/>
      <c r="D158" s="404"/>
      <c r="E158" s="404"/>
      <c r="F158" s="404"/>
      <c r="G158" s="404"/>
      <c r="H158" s="404"/>
      <c r="I158" s="404"/>
      <c r="J158" s="405"/>
      <c r="K158" s="406"/>
      <c r="L158" s="406"/>
    </row>
    <row r="159" spans="1:12" s="453" customFormat="1" ht="121.35" customHeight="1">
      <c r="A159" s="404"/>
      <c r="B159" s="405"/>
      <c r="C159" s="404"/>
      <c r="D159" s="404"/>
      <c r="E159" s="404"/>
      <c r="F159" s="404"/>
      <c r="G159" s="404"/>
      <c r="H159" s="404"/>
      <c r="I159" s="404"/>
      <c r="J159" s="405"/>
      <c r="K159" s="406"/>
      <c r="L159" s="406"/>
    </row>
    <row r="160" spans="1:12" s="453" customFormat="1" ht="44.55" customHeight="1">
      <c r="A160" s="404"/>
      <c r="B160" s="405"/>
      <c r="C160" s="404"/>
      <c r="D160" s="404"/>
      <c r="E160" s="404"/>
      <c r="F160" s="404"/>
      <c r="G160" s="404"/>
      <c r="H160" s="404"/>
      <c r="I160" s="404"/>
      <c r="J160" s="405"/>
      <c r="K160" s="406"/>
      <c r="L160" s="406"/>
    </row>
    <row r="161" spans="1:12" s="453" customFormat="1" ht="92.7" customHeight="1">
      <c r="A161" s="404"/>
      <c r="B161" s="405"/>
      <c r="C161" s="404"/>
      <c r="D161" s="404"/>
      <c r="E161" s="404"/>
      <c r="F161" s="404"/>
      <c r="G161" s="404"/>
      <c r="H161" s="404"/>
      <c r="I161" s="404"/>
      <c r="J161" s="405"/>
      <c r="K161" s="406"/>
      <c r="L161" s="406"/>
    </row>
    <row r="162" spans="1:12" s="453" customFormat="1" ht="70.05" customHeight="1">
      <c r="A162" s="404"/>
      <c r="B162" s="405"/>
      <c r="C162" s="404"/>
      <c r="D162" s="404"/>
      <c r="E162" s="404"/>
      <c r="F162" s="404"/>
      <c r="G162" s="404"/>
      <c r="H162" s="404"/>
      <c r="I162" s="404"/>
      <c r="J162" s="405"/>
      <c r="K162" s="406"/>
      <c r="L162" s="406"/>
    </row>
    <row r="163" spans="1:12" s="453" customFormat="1" ht="80.7" customHeight="1">
      <c r="A163" s="404"/>
      <c r="B163" s="405"/>
      <c r="C163" s="404"/>
      <c r="D163" s="404"/>
      <c r="E163" s="404"/>
      <c r="F163" s="404"/>
      <c r="G163" s="404"/>
      <c r="H163" s="404"/>
      <c r="I163" s="404"/>
      <c r="J163" s="405"/>
      <c r="K163" s="406"/>
      <c r="L163" s="406"/>
    </row>
    <row r="164" spans="1:12" s="453" customFormat="1" ht="38.549999999999997" customHeight="1">
      <c r="A164" s="404"/>
      <c r="B164" s="405"/>
      <c r="C164" s="404"/>
      <c r="D164" s="404"/>
      <c r="E164" s="404"/>
      <c r="F164" s="404"/>
      <c r="G164" s="404"/>
      <c r="H164" s="404"/>
      <c r="I164" s="404"/>
      <c r="J164" s="405"/>
      <c r="K164" s="406"/>
      <c r="L164" s="406"/>
    </row>
    <row r="165" spans="1:12" s="453" customFormat="1" ht="80.7" customHeight="1">
      <c r="A165" s="404"/>
      <c r="B165" s="405"/>
      <c r="C165" s="404"/>
      <c r="D165" s="404"/>
      <c r="E165" s="404"/>
      <c r="F165" s="404"/>
      <c r="G165" s="404"/>
      <c r="H165" s="404"/>
      <c r="I165" s="404"/>
      <c r="J165" s="405"/>
      <c r="K165" s="406"/>
      <c r="L165" s="406"/>
    </row>
    <row r="166" spans="1:12" s="453" customFormat="1" ht="40.799999999999997" customHeight="1">
      <c r="A166" s="404"/>
      <c r="B166" s="405"/>
      <c r="C166" s="404"/>
      <c r="D166" s="404"/>
      <c r="E166" s="404"/>
      <c r="F166" s="404"/>
      <c r="G166" s="404"/>
      <c r="H166" s="404"/>
      <c r="I166" s="404"/>
      <c r="J166" s="405"/>
      <c r="K166" s="406"/>
      <c r="L166" s="406"/>
    </row>
    <row r="167" spans="1:12" s="453" customFormat="1" ht="80.7" customHeight="1">
      <c r="A167" s="404"/>
      <c r="B167" s="405"/>
      <c r="C167" s="404"/>
      <c r="D167" s="404"/>
      <c r="E167" s="404"/>
      <c r="F167" s="404"/>
      <c r="G167" s="404"/>
      <c r="H167" s="404"/>
      <c r="I167" s="404"/>
      <c r="J167" s="405"/>
      <c r="K167" s="406"/>
      <c r="L167" s="406"/>
    </row>
    <row r="168" spans="1:12" s="453" customFormat="1" ht="92.55" customHeight="1">
      <c r="A168" s="404"/>
      <c r="B168" s="405"/>
      <c r="C168" s="404"/>
      <c r="D168" s="404"/>
      <c r="E168" s="404"/>
      <c r="F168" s="404"/>
      <c r="G168" s="404"/>
      <c r="H168" s="404"/>
      <c r="I168" s="404"/>
      <c r="J168" s="405"/>
      <c r="K168" s="406"/>
      <c r="L168" s="406"/>
    </row>
    <row r="169" spans="1:12" s="453" customFormat="1" ht="40.049999999999997" customHeight="1">
      <c r="A169" s="404"/>
      <c r="B169" s="405"/>
      <c r="C169" s="404"/>
      <c r="D169" s="404"/>
      <c r="E169" s="404"/>
      <c r="F169" s="404"/>
      <c r="G169" s="404"/>
      <c r="H169" s="404"/>
      <c r="I169" s="404"/>
      <c r="J169" s="405"/>
      <c r="K169" s="406"/>
      <c r="L169" s="406"/>
    </row>
    <row r="170" spans="1:12" s="453" customFormat="1" ht="37.049999999999997" customHeight="1">
      <c r="A170" s="404"/>
      <c r="B170" s="405"/>
      <c r="C170" s="404"/>
      <c r="D170" s="404"/>
      <c r="E170" s="404"/>
      <c r="F170" s="404"/>
      <c r="G170" s="404"/>
      <c r="H170" s="404"/>
      <c r="I170" s="404"/>
      <c r="J170" s="405"/>
      <c r="K170" s="406"/>
      <c r="L170" s="406"/>
    </row>
    <row r="171" spans="1:12" s="453" customFormat="1" ht="45.45" customHeight="1">
      <c r="A171" s="404"/>
      <c r="B171" s="405"/>
      <c r="C171" s="404"/>
      <c r="D171" s="404"/>
      <c r="E171" s="404"/>
      <c r="F171" s="404"/>
      <c r="G171" s="404"/>
      <c r="H171" s="404"/>
      <c r="I171" s="404"/>
      <c r="J171" s="405"/>
      <c r="K171" s="406"/>
      <c r="L171" s="406"/>
    </row>
    <row r="172" spans="1:12" s="453" customFormat="1" ht="51.45" customHeight="1">
      <c r="A172" s="404"/>
      <c r="B172" s="405"/>
      <c r="C172" s="404"/>
      <c r="D172" s="404"/>
      <c r="E172" s="404"/>
      <c r="F172" s="404"/>
      <c r="G172" s="404"/>
      <c r="H172" s="404"/>
      <c r="I172" s="404"/>
      <c r="J172" s="405"/>
      <c r="K172" s="406"/>
      <c r="L172" s="406"/>
    </row>
    <row r="173" spans="1:12" s="453" customFormat="1" ht="76.8" customHeight="1">
      <c r="A173" s="404"/>
      <c r="B173" s="405"/>
      <c r="C173" s="404"/>
      <c r="D173" s="404"/>
      <c r="E173" s="404"/>
      <c r="F173" s="404"/>
      <c r="G173" s="404"/>
      <c r="H173" s="404"/>
      <c r="I173" s="404"/>
      <c r="J173" s="405"/>
      <c r="K173" s="406"/>
      <c r="L173" s="406"/>
    </row>
    <row r="174" spans="1:12" s="453" customFormat="1" ht="39.450000000000003" customHeight="1">
      <c r="A174" s="404"/>
      <c r="B174" s="405"/>
      <c r="C174" s="404"/>
      <c r="D174" s="404"/>
      <c r="E174" s="404"/>
      <c r="F174" s="404"/>
      <c r="G174" s="404"/>
      <c r="H174" s="404"/>
      <c r="I174" s="404"/>
      <c r="J174" s="405"/>
      <c r="K174" s="406"/>
      <c r="L174" s="406"/>
    </row>
    <row r="175" spans="1:12" s="453" customFormat="1" ht="25.35" customHeight="1">
      <c r="A175" s="404"/>
      <c r="B175" s="405"/>
      <c r="C175" s="404"/>
      <c r="D175" s="404"/>
      <c r="E175" s="404"/>
      <c r="F175" s="404"/>
      <c r="G175" s="404"/>
      <c r="H175" s="404"/>
      <c r="I175" s="404"/>
      <c r="J175" s="405"/>
      <c r="K175" s="406"/>
      <c r="L175" s="406"/>
    </row>
    <row r="176" spans="1:12" s="453" customFormat="1" ht="27.45" customHeight="1">
      <c r="A176" s="404"/>
      <c r="B176" s="405"/>
      <c r="C176" s="404"/>
      <c r="D176" s="404"/>
      <c r="E176" s="404"/>
      <c r="F176" s="404"/>
      <c r="G176" s="404"/>
      <c r="H176" s="404"/>
      <c r="I176" s="404"/>
      <c r="J176" s="405"/>
      <c r="K176" s="406"/>
      <c r="L176" s="406"/>
    </row>
    <row r="177" spans="1:12" s="453" customFormat="1" ht="28.05" customHeight="1">
      <c r="A177" s="404"/>
      <c r="B177" s="405"/>
      <c r="C177" s="404"/>
      <c r="D177" s="404"/>
      <c r="E177" s="404"/>
      <c r="F177" s="404"/>
      <c r="G177" s="404"/>
      <c r="H177" s="404"/>
      <c r="I177" s="404"/>
      <c r="J177" s="405"/>
      <c r="K177" s="406"/>
      <c r="L177" s="406"/>
    </row>
    <row r="178" spans="1:12" s="453" customFormat="1" ht="25.35" customHeight="1">
      <c r="A178" s="404"/>
      <c r="B178" s="405"/>
      <c r="C178" s="404"/>
      <c r="D178" s="404"/>
      <c r="E178" s="404"/>
      <c r="F178" s="404"/>
      <c r="G178" s="404"/>
      <c r="H178" s="404"/>
      <c r="I178" s="404"/>
      <c r="J178" s="405"/>
      <c r="K178" s="406"/>
      <c r="L178" s="406"/>
    </row>
    <row r="179" spans="1:12" s="453" customFormat="1" ht="28.05" customHeight="1">
      <c r="A179" s="404"/>
      <c r="B179" s="405"/>
      <c r="C179" s="404"/>
      <c r="D179" s="404"/>
      <c r="E179" s="404"/>
      <c r="F179" s="404"/>
      <c r="G179" s="404"/>
      <c r="H179" s="404"/>
      <c r="I179" s="404"/>
      <c r="J179" s="405"/>
      <c r="K179" s="406"/>
      <c r="L179" s="406"/>
    </row>
    <row r="180" spans="1:12" s="453" customFormat="1" ht="28.05" customHeight="1">
      <c r="A180" s="404"/>
      <c r="B180" s="405"/>
      <c r="C180" s="404"/>
      <c r="D180" s="404"/>
      <c r="E180" s="404"/>
      <c r="F180" s="404"/>
      <c r="G180" s="404"/>
      <c r="H180" s="404"/>
      <c r="I180" s="404"/>
      <c r="J180" s="405"/>
      <c r="K180" s="406"/>
      <c r="L180" s="406"/>
    </row>
    <row r="181" spans="1:12" s="453" customFormat="1" ht="31.05" customHeight="1">
      <c r="A181" s="404"/>
      <c r="B181" s="405"/>
      <c r="C181" s="404"/>
      <c r="D181" s="404"/>
      <c r="E181" s="404"/>
      <c r="F181" s="404"/>
      <c r="G181" s="404"/>
      <c r="H181" s="404"/>
      <c r="I181" s="404"/>
      <c r="J181" s="405"/>
      <c r="K181" s="406"/>
      <c r="L181" s="406"/>
    </row>
    <row r="182" spans="1:12" s="453" customFormat="1" ht="28.05" customHeight="1">
      <c r="A182" s="404"/>
      <c r="B182" s="405"/>
      <c r="C182" s="404"/>
      <c r="D182" s="404"/>
      <c r="E182" s="404"/>
      <c r="F182" s="404"/>
      <c r="G182" s="404"/>
      <c r="H182" s="404"/>
      <c r="I182" s="404"/>
      <c r="J182" s="405"/>
      <c r="K182" s="406"/>
      <c r="L182" s="406"/>
    </row>
    <row r="183" spans="1:12" s="453" customFormat="1" ht="22.05" customHeight="1">
      <c r="A183" s="404"/>
      <c r="B183" s="405"/>
      <c r="C183" s="404"/>
      <c r="D183" s="404"/>
      <c r="E183" s="404"/>
      <c r="F183" s="404"/>
      <c r="G183" s="404"/>
      <c r="H183" s="404"/>
      <c r="I183" s="404"/>
      <c r="J183" s="405"/>
      <c r="K183" s="406"/>
      <c r="L183" s="406"/>
    </row>
    <row r="184" spans="1:12" s="453" customFormat="1" ht="28.05" customHeight="1">
      <c r="A184" s="404"/>
      <c r="B184" s="405"/>
      <c r="C184" s="404"/>
      <c r="D184" s="404"/>
      <c r="E184" s="404"/>
      <c r="F184" s="404"/>
      <c r="G184" s="404"/>
      <c r="H184" s="404"/>
      <c r="I184" s="404"/>
      <c r="J184" s="405"/>
      <c r="K184" s="406"/>
      <c r="L184" s="406"/>
    </row>
    <row r="185" spans="1:12" s="453" customFormat="1" ht="32.700000000000003" customHeight="1">
      <c r="A185" s="404"/>
      <c r="B185" s="405"/>
      <c r="C185" s="404"/>
      <c r="D185" s="404"/>
      <c r="E185" s="404"/>
      <c r="F185" s="404"/>
      <c r="G185" s="404"/>
      <c r="H185" s="404"/>
      <c r="I185" s="404"/>
      <c r="J185" s="405"/>
      <c r="K185" s="406"/>
      <c r="L185" s="406"/>
    </row>
    <row r="186" spans="1:12" s="453" customFormat="1" ht="147.44999999999999" customHeight="1">
      <c r="A186" s="404"/>
      <c r="B186" s="405"/>
      <c r="C186" s="404"/>
      <c r="D186" s="404"/>
      <c r="E186" s="404"/>
      <c r="F186" s="404"/>
      <c r="G186" s="404"/>
      <c r="H186" s="404"/>
      <c r="I186" s="404"/>
      <c r="J186" s="405"/>
      <c r="K186" s="406"/>
      <c r="L186" s="406"/>
    </row>
    <row r="187" spans="1:12" s="453" customFormat="1" ht="70.05" customHeight="1">
      <c r="A187" s="404"/>
      <c r="B187" s="405"/>
      <c r="C187" s="404"/>
      <c r="D187" s="404"/>
      <c r="E187" s="404"/>
      <c r="F187" s="404"/>
      <c r="G187" s="404"/>
      <c r="H187" s="404"/>
      <c r="I187" s="404"/>
      <c r="J187" s="405"/>
      <c r="K187" s="406"/>
      <c r="L187" s="406"/>
    </row>
    <row r="188" spans="1:12" s="453" customFormat="1" ht="107.55" customHeight="1">
      <c r="A188" s="404"/>
      <c r="B188" s="405"/>
      <c r="C188" s="404"/>
      <c r="D188" s="404"/>
      <c r="E188" s="404"/>
      <c r="F188" s="404"/>
      <c r="G188" s="404"/>
      <c r="H188" s="404"/>
      <c r="I188" s="404"/>
      <c r="J188" s="405"/>
      <c r="K188" s="406"/>
      <c r="L188" s="406"/>
    </row>
    <row r="189" spans="1:12" s="453" customFormat="1" ht="107.55" customHeight="1">
      <c r="A189" s="404"/>
      <c r="B189" s="405"/>
      <c r="C189" s="404"/>
      <c r="D189" s="404"/>
      <c r="E189" s="404"/>
      <c r="F189" s="404"/>
      <c r="G189" s="404"/>
      <c r="H189" s="404"/>
      <c r="I189" s="404"/>
      <c r="J189" s="405"/>
      <c r="K189" s="406"/>
      <c r="L189" s="406"/>
    </row>
    <row r="190" spans="1:12" s="453" customFormat="1" ht="116.55" customHeight="1">
      <c r="A190" s="404"/>
      <c r="B190" s="405"/>
      <c r="C190" s="404"/>
      <c r="D190" s="404"/>
      <c r="E190" s="404"/>
      <c r="F190" s="404"/>
      <c r="G190" s="404"/>
      <c r="H190" s="404"/>
      <c r="I190" s="404"/>
      <c r="J190" s="405"/>
      <c r="K190" s="406"/>
      <c r="L190" s="406"/>
    </row>
    <row r="191" spans="1:12" s="453" customFormat="1" ht="107.55" customHeight="1">
      <c r="A191" s="404"/>
      <c r="B191" s="405"/>
      <c r="C191" s="404"/>
      <c r="D191" s="404"/>
      <c r="E191" s="404"/>
      <c r="F191" s="404"/>
      <c r="G191" s="404"/>
      <c r="H191" s="404"/>
      <c r="I191" s="404"/>
      <c r="J191" s="405"/>
      <c r="K191" s="406"/>
      <c r="L191" s="406"/>
    </row>
    <row r="192" spans="1:12" s="453" customFormat="1" ht="36" customHeight="1">
      <c r="A192" s="404"/>
      <c r="B192" s="405"/>
      <c r="C192" s="404"/>
      <c r="D192" s="404"/>
      <c r="E192" s="404"/>
      <c r="F192" s="404"/>
      <c r="G192" s="404"/>
      <c r="H192" s="404"/>
      <c r="I192" s="404"/>
      <c r="J192" s="405"/>
      <c r="K192" s="406"/>
      <c r="L192" s="406"/>
    </row>
    <row r="193" spans="1:12" s="453" customFormat="1" ht="64.95" customHeight="1">
      <c r="A193" s="404"/>
      <c r="B193" s="405"/>
      <c r="C193" s="404"/>
      <c r="D193" s="404"/>
      <c r="E193" s="404"/>
      <c r="F193" s="404"/>
      <c r="G193" s="404"/>
      <c r="H193" s="404"/>
      <c r="I193" s="404"/>
      <c r="J193" s="405"/>
      <c r="K193" s="406"/>
      <c r="L193" s="406"/>
    </row>
    <row r="194" spans="1:12" s="453" customFormat="1" ht="85.05" customHeight="1">
      <c r="A194" s="404"/>
      <c r="B194" s="405"/>
      <c r="C194" s="404"/>
      <c r="D194" s="404"/>
      <c r="E194" s="404"/>
      <c r="F194" s="404"/>
      <c r="G194" s="404"/>
      <c r="H194" s="404"/>
      <c r="I194" s="404"/>
      <c r="J194" s="405"/>
      <c r="K194" s="406"/>
      <c r="L194" s="406"/>
    </row>
    <row r="195" spans="1:12" s="453" customFormat="1" ht="36" customHeight="1">
      <c r="A195" s="404"/>
      <c r="B195" s="405"/>
      <c r="C195" s="404"/>
      <c r="D195" s="404"/>
      <c r="E195" s="404"/>
      <c r="F195" s="404"/>
      <c r="G195" s="404"/>
      <c r="H195" s="404"/>
      <c r="I195" s="404"/>
      <c r="J195" s="405"/>
      <c r="K195" s="406"/>
      <c r="L195" s="406"/>
    </row>
    <row r="196" spans="1:12" s="453" customFormat="1" ht="133.35" customHeight="1">
      <c r="A196" s="404"/>
      <c r="B196" s="405"/>
      <c r="C196" s="404"/>
      <c r="D196" s="404"/>
      <c r="E196" s="404"/>
      <c r="F196" s="404"/>
      <c r="G196" s="404"/>
      <c r="H196" s="404"/>
      <c r="I196" s="404"/>
      <c r="J196" s="405"/>
      <c r="K196" s="406"/>
      <c r="L196" s="406"/>
    </row>
    <row r="197" spans="1:12" s="453" customFormat="1" ht="70.8" customHeight="1">
      <c r="A197" s="404"/>
      <c r="B197" s="405"/>
      <c r="C197" s="404"/>
      <c r="D197" s="404"/>
      <c r="E197" s="404"/>
      <c r="F197" s="404"/>
      <c r="G197" s="404"/>
      <c r="H197" s="404"/>
      <c r="I197" s="404"/>
      <c r="J197" s="405"/>
      <c r="K197" s="406"/>
      <c r="L197" s="406"/>
    </row>
    <row r="198" spans="1:12" s="453" customFormat="1" ht="70.8" customHeight="1">
      <c r="A198" s="404"/>
      <c r="B198" s="405"/>
      <c r="C198" s="404"/>
      <c r="D198" s="404"/>
      <c r="E198" s="404"/>
      <c r="F198" s="404"/>
      <c r="G198" s="404"/>
      <c r="H198" s="404"/>
      <c r="I198" s="404"/>
      <c r="J198" s="405"/>
      <c r="K198" s="406"/>
      <c r="L198" s="406"/>
    </row>
    <row r="199" spans="1:12" s="453" customFormat="1" ht="107.55" customHeight="1">
      <c r="A199" s="404"/>
      <c r="B199" s="405"/>
      <c r="C199" s="404"/>
      <c r="D199" s="404"/>
      <c r="E199" s="404"/>
      <c r="F199" s="404"/>
      <c r="G199" s="404"/>
      <c r="H199" s="404"/>
      <c r="I199" s="404"/>
      <c r="J199" s="405"/>
      <c r="K199" s="406"/>
      <c r="L199" s="406"/>
    </row>
    <row r="200" spans="1:12" s="453" customFormat="1" ht="93.45" customHeight="1">
      <c r="A200" s="404"/>
      <c r="B200" s="405"/>
      <c r="C200" s="404"/>
      <c r="D200" s="404"/>
      <c r="E200" s="404"/>
      <c r="F200" s="404"/>
      <c r="G200" s="404"/>
      <c r="H200" s="404"/>
      <c r="I200" s="404"/>
      <c r="J200" s="405"/>
      <c r="K200" s="406"/>
      <c r="L200" s="406"/>
    </row>
    <row r="201" spans="1:12" s="453" customFormat="1" ht="99.45" customHeight="1">
      <c r="A201" s="404"/>
      <c r="B201" s="405"/>
      <c r="C201" s="404"/>
      <c r="D201" s="404"/>
      <c r="E201" s="404"/>
      <c r="F201" s="404"/>
      <c r="G201" s="404"/>
      <c r="H201" s="404"/>
      <c r="I201" s="404"/>
      <c r="J201" s="405"/>
      <c r="K201" s="406"/>
      <c r="L201" s="406"/>
    </row>
    <row r="202" spans="1:12" s="453" customFormat="1" ht="99.45" customHeight="1">
      <c r="A202" s="404"/>
      <c r="B202" s="405"/>
      <c r="C202" s="404"/>
      <c r="D202" s="404"/>
      <c r="E202" s="404"/>
      <c r="F202" s="404"/>
      <c r="G202" s="404"/>
      <c r="H202" s="404"/>
      <c r="I202" s="404"/>
      <c r="J202" s="405"/>
      <c r="K202" s="406"/>
      <c r="L202" s="406"/>
    </row>
    <row r="203" spans="1:12" s="453" customFormat="1" ht="41.55" customHeight="1">
      <c r="A203" s="404"/>
      <c r="B203" s="405"/>
      <c r="C203" s="404"/>
      <c r="D203" s="404"/>
      <c r="E203" s="404"/>
      <c r="F203" s="404"/>
      <c r="G203" s="404"/>
      <c r="H203" s="404"/>
      <c r="I203" s="404"/>
      <c r="J203" s="405"/>
      <c r="K203" s="406"/>
      <c r="L203" s="406"/>
    </row>
    <row r="204" spans="1:12" s="453" customFormat="1" ht="104.7" customHeight="1">
      <c r="A204" s="404"/>
      <c r="B204" s="405"/>
      <c r="C204" s="404"/>
      <c r="D204" s="404"/>
      <c r="E204" s="404"/>
      <c r="F204" s="404"/>
      <c r="G204" s="404"/>
      <c r="H204" s="404"/>
      <c r="I204" s="404"/>
      <c r="J204" s="405"/>
      <c r="K204" s="406"/>
      <c r="L204" s="406"/>
    </row>
    <row r="205" spans="1:12" s="453" customFormat="1" ht="87.45" customHeight="1">
      <c r="A205" s="404"/>
      <c r="B205" s="405"/>
      <c r="C205" s="404"/>
      <c r="D205" s="404"/>
      <c r="E205" s="404"/>
      <c r="F205" s="404"/>
      <c r="G205" s="404"/>
      <c r="H205" s="404"/>
      <c r="I205" s="404"/>
      <c r="J205" s="405"/>
      <c r="K205" s="406"/>
      <c r="L205" s="406"/>
    </row>
    <row r="206" spans="1:12" s="453" customFormat="1" ht="133.05000000000001" hidden="1" customHeight="1">
      <c r="A206" s="404"/>
      <c r="B206" s="405"/>
      <c r="C206" s="404"/>
      <c r="D206" s="404"/>
      <c r="E206" s="404"/>
      <c r="F206" s="404"/>
      <c r="G206" s="404"/>
      <c r="H206" s="404"/>
      <c r="I206" s="404"/>
      <c r="J206" s="405"/>
      <c r="K206" s="406"/>
      <c r="L206" s="406"/>
    </row>
    <row r="207" spans="1:12" ht="33" customHeight="1"/>
    <row r="208" spans="1:12" ht="30" customHeight="1"/>
    <row r="209" ht="35.549999999999997" customHeight="1"/>
    <row r="210" ht="49.05" customHeight="1"/>
    <row r="211" ht="95.55" customHeight="1"/>
    <row r="212" ht="50.55" customHeight="1"/>
    <row r="213" ht="27.45" customHeight="1"/>
    <row r="214" ht="22.8" customHeight="1"/>
    <row r="215" ht="1.35" hidden="1" customHeight="1"/>
    <row r="216" ht="17.55" hidden="1" customHeight="1"/>
    <row r="217" ht="2.5499999999999998" hidden="1" customHeight="1"/>
    <row r="218" ht="25.35" hidden="1" customHeight="1"/>
    <row r="219" ht="30" customHeight="1"/>
    <row r="220" ht="27.45" customHeight="1"/>
    <row r="221" ht="28.05" customHeight="1"/>
    <row r="222" ht="25.35" customHeight="1"/>
    <row r="223" ht="26.7" customHeight="1"/>
    <row r="224" ht="28.8" customHeight="1"/>
    <row r="225" spans="14:21" ht="24" customHeight="1"/>
    <row r="226" spans="14:21" ht="24" customHeight="1"/>
    <row r="227" spans="14:21" ht="29.55" customHeight="1"/>
    <row r="228" spans="14:21" ht="29.55" customHeight="1"/>
    <row r="229" spans="14:21" ht="31.35" customHeight="1"/>
    <row r="230" spans="14:21" ht="27" customHeight="1"/>
    <row r="231" spans="14:21" ht="17.55" customHeight="1"/>
    <row r="232" spans="14:21" ht="17.55" customHeight="1"/>
    <row r="233" spans="14:21" ht="17.55" customHeight="1">
      <c r="N233" s="486"/>
      <c r="O233" s="478"/>
      <c r="P233" s="487"/>
      <c r="Q233" s="487"/>
      <c r="R233" s="487"/>
      <c r="S233" s="487"/>
      <c r="T233" s="406"/>
      <c r="U233" s="406"/>
    </row>
    <row r="234" spans="14:21" ht="17.55" customHeight="1">
      <c r="N234" s="488"/>
      <c r="O234" s="478"/>
      <c r="P234" s="487"/>
      <c r="Q234" s="487"/>
      <c r="R234" s="487"/>
      <c r="S234" s="487"/>
      <c r="T234" s="406"/>
      <c r="U234" s="406"/>
    </row>
    <row r="235" spans="14:21" ht="17.55" customHeight="1">
      <c r="N235" s="489"/>
      <c r="O235" s="489"/>
      <c r="P235" s="489"/>
      <c r="Q235" s="489"/>
      <c r="R235" s="489"/>
      <c r="S235" s="489"/>
      <c r="T235" s="490"/>
      <c r="U235" s="490"/>
    </row>
    <row r="236" spans="14:21" ht="17.55" customHeight="1">
      <c r="N236" s="464"/>
      <c r="O236" s="464"/>
      <c r="P236" s="464"/>
      <c r="Q236" s="464"/>
      <c r="R236" s="464"/>
      <c r="S236" s="464"/>
      <c r="T236" s="491"/>
      <c r="U236" s="491"/>
    </row>
    <row r="237" spans="14:21" ht="17.55" customHeight="1">
      <c r="N237" s="464"/>
      <c r="O237" s="464"/>
      <c r="P237" s="464"/>
      <c r="Q237" s="464"/>
      <c r="R237" s="464"/>
      <c r="S237" s="464"/>
      <c r="T237" s="491"/>
      <c r="U237" s="491"/>
    </row>
    <row r="238" spans="14:21" ht="17.55" customHeight="1">
      <c r="N238" s="489"/>
      <c r="O238" s="489"/>
      <c r="P238" s="489"/>
      <c r="Q238" s="489"/>
      <c r="R238" s="489"/>
      <c r="S238" s="489"/>
      <c r="T238" s="490"/>
      <c r="U238" s="490"/>
    </row>
    <row r="239" spans="14:21" ht="17.55" customHeight="1">
      <c r="N239" s="478"/>
      <c r="O239" s="478"/>
      <c r="P239" s="478"/>
      <c r="Q239" s="478"/>
      <c r="R239" s="478"/>
      <c r="S239" s="408"/>
      <c r="T239" s="409"/>
      <c r="U239" s="409"/>
    </row>
    <row r="240" spans="14:21" ht="17.55" customHeight="1">
      <c r="N240" s="478"/>
      <c r="O240" s="478"/>
      <c r="P240" s="408"/>
      <c r="Q240" s="478"/>
      <c r="R240" s="408"/>
      <c r="S240" s="408"/>
      <c r="T240" s="409"/>
      <c r="U240" s="409"/>
    </row>
    <row r="241" spans="14:21" ht="17.55" customHeight="1">
      <c r="N241" s="480"/>
      <c r="O241" s="480"/>
      <c r="P241"/>
      <c r="Q241"/>
      <c r="R241"/>
      <c r="S241"/>
      <c r="T241" s="492"/>
      <c r="U241" s="492"/>
    </row>
    <row r="242" spans="14:21" ht="17.55" customHeight="1">
      <c r="N242" s="480"/>
      <c r="O242" s="480"/>
      <c r="P242"/>
      <c r="Q242"/>
      <c r="R242"/>
      <c r="S242"/>
      <c r="T242" s="492"/>
      <c r="U242" s="492"/>
    </row>
    <row r="243" spans="14:21" ht="17.55" customHeight="1">
      <c r="N243" s="480"/>
      <c r="O243" s="480"/>
      <c r="P243"/>
      <c r="Q243"/>
      <c r="R243"/>
      <c r="S243"/>
      <c r="T243" s="492"/>
      <c r="U243" s="492"/>
    </row>
    <row r="244" spans="14:21" ht="17.55" customHeight="1">
      <c r="N244" s="480"/>
      <c r="O244" s="480"/>
      <c r="P244"/>
      <c r="Q244"/>
      <c r="R244"/>
      <c r="S244"/>
      <c r="T244" s="492"/>
      <c r="U244" s="492"/>
    </row>
    <row r="245" spans="14:21" ht="17.55" customHeight="1">
      <c r="N245" s="480"/>
      <c r="O245" s="480"/>
      <c r="P245"/>
      <c r="Q245"/>
      <c r="R245"/>
      <c r="S245"/>
      <c r="T245" s="492"/>
      <c r="U245" s="492"/>
    </row>
    <row r="246" spans="14:21" ht="17.55" customHeight="1">
      <c r="N246" s="480"/>
      <c r="O246" s="480"/>
      <c r="P246"/>
      <c r="Q246"/>
      <c r="R246"/>
      <c r="S246"/>
      <c r="T246" s="492"/>
      <c r="U246" s="492"/>
    </row>
    <row r="247" spans="14:21" ht="17.55" customHeight="1">
      <c r="N247" s="480"/>
      <c r="O247" s="480"/>
      <c r="P247"/>
      <c r="Q247"/>
      <c r="R247"/>
      <c r="S247"/>
      <c r="T247" s="492"/>
      <c r="U247" s="492"/>
    </row>
    <row r="248" spans="14:21" ht="17.55" customHeight="1">
      <c r="N248" s="480"/>
      <c r="O248" s="480"/>
      <c r="P248"/>
      <c r="Q248"/>
      <c r="R248"/>
      <c r="S248"/>
      <c r="T248" s="492"/>
      <c r="U248" s="492"/>
    </row>
    <row r="249" spans="14:21" ht="17.55" customHeight="1">
      <c r="N249" s="480"/>
      <c r="O249" s="480"/>
      <c r="P249"/>
      <c r="Q249"/>
      <c r="R249"/>
      <c r="S249"/>
      <c r="T249" s="492"/>
      <c r="U249" s="492"/>
    </row>
    <row r="250" spans="14:21" ht="17.55" customHeight="1">
      <c r="N250" s="480"/>
      <c r="O250" s="480"/>
      <c r="P250" s="493"/>
      <c r="Q250" s="493"/>
      <c r="R250" s="493"/>
      <c r="S250" s="493"/>
      <c r="T250" s="494"/>
      <c r="U250" s="494"/>
    </row>
    <row r="251" spans="14:21" ht="17.55" customHeight="1"/>
    <row r="252" spans="14:21" ht="17.55" customHeight="1"/>
    <row r="253" spans="14:21" ht="17.55" customHeight="1"/>
    <row r="254" spans="14:21" ht="17.55" customHeight="1"/>
    <row r="255" spans="14:21" ht="17.55" customHeight="1"/>
    <row r="256" spans="14:21" ht="17.55" customHeight="1"/>
    <row r="257" ht="17.55" customHeight="1"/>
    <row r="258" ht="17.55" customHeight="1"/>
    <row r="259" ht="17.55" customHeight="1"/>
    <row r="260" ht="17.55" customHeight="1"/>
    <row r="261" ht="17.55" customHeight="1"/>
    <row r="262" ht="17.55" customHeight="1"/>
    <row r="263" ht="17.55" customHeight="1"/>
    <row r="264" ht="17.55" customHeight="1"/>
    <row r="265" ht="17.55" customHeight="1"/>
    <row r="266" ht="17.55" customHeight="1"/>
    <row r="267" ht="17.55" customHeight="1"/>
    <row r="268" ht="17.55" customHeight="1"/>
    <row r="269" ht="17.55" customHeight="1"/>
    <row r="270" ht="17.55" customHeight="1"/>
    <row r="271" ht="17.55" customHeight="1"/>
    <row r="272" ht="17.55" customHeight="1"/>
    <row r="273" ht="17.55" customHeight="1"/>
    <row r="274" ht="17.55" customHeight="1"/>
    <row r="275" ht="17.55" customHeight="1"/>
    <row r="276" ht="17.55" customHeight="1"/>
    <row r="277" ht="17.55" customHeight="1"/>
    <row r="278" ht="17.55" customHeight="1"/>
    <row r="279" ht="17.55" customHeight="1"/>
    <row r="280" ht="17.55" customHeight="1"/>
    <row r="281" ht="17.55" customHeight="1"/>
    <row r="282" ht="17.55" customHeight="1"/>
    <row r="283" ht="17.55" customHeight="1"/>
    <row r="284" ht="17.55" customHeight="1"/>
    <row r="285" ht="17.55" customHeight="1"/>
    <row r="286" ht="17.55" customHeight="1"/>
    <row r="287" ht="17.55" customHeight="1"/>
    <row r="288" ht="17.55" customHeight="1"/>
    <row r="289" ht="17.55" customHeight="1"/>
    <row r="290" ht="17.55" customHeight="1"/>
    <row r="291" ht="17.55" customHeight="1"/>
    <row r="292" ht="17.55" customHeight="1"/>
    <row r="293" ht="17.55" customHeight="1"/>
    <row r="294" ht="17.55" customHeight="1"/>
    <row r="295" ht="17.55" customHeight="1"/>
    <row r="296" ht="17.55" customHeight="1"/>
    <row r="297" ht="17.55" customHeight="1"/>
    <row r="298" ht="17.55" customHeight="1"/>
    <row r="299" ht="17.55" customHeight="1"/>
    <row r="300" ht="17.55" customHeight="1"/>
    <row r="301" ht="17.55" customHeight="1"/>
    <row r="302" ht="17.55" customHeight="1"/>
    <row r="303" ht="17.55" customHeight="1"/>
    <row r="304" ht="17.55" customHeight="1"/>
    <row r="305" ht="17.55" customHeight="1"/>
    <row r="306" ht="17.55" customHeight="1"/>
    <row r="307" ht="17.55" customHeight="1"/>
    <row r="308" ht="17.55" customHeight="1"/>
    <row r="309" ht="17.55" customHeight="1"/>
    <row r="310" ht="17.55" customHeight="1"/>
    <row r="311" ht="17.55" customHeight="1"/>
    <row r="312" ht="17.55" customHeight="1"/>
    <row r="313" ht="17.55" customHeight="1"/>
    <row r="314" ht="17.55" customHeight="1"/>
    <row r="315" ht="17.55" customHeight="1"/>
    <row r="316" ht="17.55" customHeight="1"/>
    <row r="317" ht="17.55" customHeight="1"/>
    <row r="318" ht="17.55" customHeight="1"/>
    <row r="319" ht="17.55" customHeight="1"/>
    <row r="320" ht="17.55" customHeight="1"/>
    <row r="321" ht="17.55" customHeight="1"/>
    <row r="322" ht="17.55" customHeight="1"/>
    <row r="323" ht="17.55" customHeight="1"/>
    <row r="324" ht="17.55" customHeight="1"/>
    <row r="325" ht="17.55" customHeight="1"/>
    <row r="326" ht="17.55" customHeight="1"/>
    <row r="327" ht="17.55" customHeight="1"/>
    <row r="328" ht="17.55" customHeight="1"/>
    <row r="329" ht="17.55" customHeight="1"/>
    <row r="330" ht="17.55" customHeight="1"/>
    <row r="331" ht="17.55" customHeight="1"/>
    <row r="332" ht="17.55" customHeight="1"/>
    <row r="333" ht="17.55" customHeight="1"/>
    <row r="334" ht="17.55" customHeight="1"/>
    <row r="335" ht="17.55" customHeight="1"/>
    <row r="336" ht="17.55" customHeight="1"/>
    <row r="337" ht="17.55" customHeight="1"/>
    <row r="338" ht="17.55" customHeight="1"/>
    <row r="339" ht="17.55" customHeight="1"/>
    <row r="340" ht="17.55" customHeight="1"/>
    <row r="341" ht="17.55" customHeight="1"/>
    <row r="342" ht="17.55" customHeight="1"/>
    <row r="343" ht="17.55" customHeight="1"/>
    <row r="344" ht="17.55" customHeight="1"/>
    <row r="345" ht="17.55" customHeight="1"/>
    <row r="346" ht="17.55" customHeight="1"/>
    <row r="347" ht="17.55" customHeight="1"/>
    <row r="348" ht="17.55" customHeight="1"/>
    <row r="349" ht="17.55" customHeight="1"/>
    <row r="350" ht="17.55" customHeight="1"/>
    <row r="351" ht="17.55" customHeight="1"/>
    <row r="352" ht="17.55" customHeight="1"/>
    <row r="353" ht="17.55" customHeight="1"/>
    <row r="354" ht="17.55" customHeight="1"/>
    <row r="355" ht="17.55" customHeight="1"/>
    <row r="356" ht="17.55" customHeight="1"/>
    <row r="357" ht="17.55" customHeight="1"/>
    <row r="358" ht="17.55" customHeight="1"/>
    <row r="359" ht="17.55" customHeight="1"/>
    <row r="360" ht="17.55" customHeight="1"/>
    <row r="361" ht="17.55" customHeight="1"/>
    <row r="362" ht="17.55" customHeight="1"/>
    <row r="363" ht="17.55" customHeight="1"/>
    <row r="364" ht="17.55" customHeight="1"/>
    <row r="365" ht="17.55" customHeight="1"/>
    <row r="366" ht="17.55" customHeight="1"/>
    <row r="367" ht="17.55" customHeight="1"/>
    <row r="368" ht="17.55" customHeight="1"/>
    <row r="369" ht="17.55" customHeight="1"/>
    <row r="370" ht="17.55" customHeight="1"/>
    <row r="371" ht="17.55" customHeight="1"/>
    <row r="372" ht="17.55" customHeight="1"/>
    <row r="373" ht="17.55" customHeight="1"/>
    <row r="374" ht="17.55" customHeight="1"/>
    <row r="375" ht="17.55" customHeight="1"/>
    <row r="376" ht="17.55" customHeight="1"/>
    <row r="377" ht="17.55" customHeight="1"/>
    <row r="378" ht="17.55" customHeight="1"/>
    <row r="379" ht="17.55" customHeight="1"/>
    <row r="380" ht="17.55" customHeight="1"/>
    <row r="381" ht="17.55" customHeight="1"/>
    <row r="382" ht="17.55" customHeight="1"/>
    <row r="383" ht="17.55" customHeight="1"/>
    <row r="384" ht="17.55" customHeight="1"/>
    <row r="385" ht="17.55" customHeight="1"/>
    <row r="386" ht="17.55" customHeight="1"/>
    <row r="387" ht="17.55" customHeight="1"/>
    <row r="388" ht="17.55" customHeight="1"/>
    <row r="389" ht="17.55" customHeight="1"/>
    <row r="390" ht="17.55" customHeight="1"/>
    <row r="391" ht="17.55" customHeight="1"/>
    <row r="392" ht="17.55" customHeight="1"/>
    <row r="393" ht="17.55" customHeight="1"/>
    <row r="394" ht="17.55" customHeight="1"/>
    <row r="395" ht="17.55" customHeight="1"/>
    <row r="396" ht="17.55" customHeight="1"/>
    <row r="397" ht="17.55" customHeight="1"/>
    <row r="398" ht="17.55" customHeight="1"/>
    <row r="399" ht="17.55" customHeight="1"/>
    <row r="400" ht="17.55" customHeight="1"/>
    <row r="401" ht="17.55" customHeight="1"/>
    <row r="402" ht="17.55" customHeight="1"/>
    <row r="403" ht="17.55" customHeight="1"/>
    <row r="404" ht="17.55" customHeight="1"/>
    <row r="405" ht="17.55" customHeight="1"/>
    <row r="406" ht="17.55" customHeight="1"/>
    <row r="407" ht="17.55" customHeight="1"/>
    <row r="408" ht="17.55" customHeight="1"/>
    <row r="409" ht="17.55" customHeight="1"/>
    <row r="410" ht="17.55" customHeight="1"/>
    <row r="411" ht="17.55" customHeight="1"/>
    <row r="412" ht="17.55" customHeight="1"/>
    <row r="413" ht="17.55" customHeight="1"/>
    <row r="414" ht="17.55" customHeight="1"/>
    <row r="415" ht="17.55" customHeight="1"/>
    <row r="416" ht="17.55" customHeight="1"/>
    <row r="417" ht="17.55" customHeight="1"/>
    <row r="418" ht="17.55" customHeight="1"/>
    <row r="419" ht="17.55" customHeight="1"/>
    <row r="420" ht="17.55" customHeight="1"/>
    <row r="421" ht="17.55" customHeight="1"/>
    <row r="422" ht="17.55" customHeight="1"/>
    <row r="423" ht="17.55" customHeight="1"/>
    <row r="424" ht="17.55" customHeight="1"/>
    <row r="425" ht="17.55" customHeight="1"/>
    <row r="426" ht="17.55" customHeight="1"/>
    <row r="427" ht="17.55" customHeight="1"/>
    <row r="428" ht="17.55" customHeight="1"/>
    <row r="429" ht="17.55" customHeight="1"/>
    <row r="430" ht="17.55" customHeight="1"/>
    <row r="431" ht="17.55" customHeight="1"/>
    <row r="432" ht="17.55" customHeight="1"/>
    <row r="433" ht="17.55" customHeight="1"/>
    <row r="434" ht="17.55" customHeight="1"/>
    <row r="435" ht="17.55" customHeight="1"/>
    <row r="436" ht="17.55" customHeight="1"/>
    <row r="437" ht="17.55" customHeight="1"/>
    <row r="438" ht="17.55" customHeight="1"/>
    <row r="439" ht="17.55" customHeight="1"/>
    <row r="440" ht="17.55" customHeight="1"/>
    <row r="441" ht="17.55" customHeight="1"/>
    <row r="442" ht="17.55" customHeight="1"/>
    <row r="443" ht="17.55" customHeight="1"/>
    <row r="444" ht="17.55" customHeight="1"/>
    <row r="445" ht="17.55" customHeight="1"/>
    <row r="446" ht="17.55" customHeight="1"/>
    <row r="447" ht="17.55" customHeight="1"/>
    <row r="448" ht="17.55" customHeight="1"/>
    <row r="449" ht="17.55" customHeight="1"/>
    <row r="450" ht="17.55" customHeight="1"/>
    <row r="451" ht="17.55" customHeight="1"/>
    <row r="452" ht="17.55" customHeight="1"/>
    <row r="453" ht="17.55" customHeight="1"/>
    <row r="454" ht="17.55" customHeight="1"/>
    <row r="455" ht="17.55" customHeight="1"/>
    <row r="456" ht="17.55" customHeight="1"/>
    <row r="457" ht="17.55" customHeight="1"/>
    <row r="458" ht="17.55" customHeight="1"/>
    <row r="459" ht="17.55" customHeight="1"/>
    <row r="460" ht="17.55" customHeight="1"/>
    <row r="461" ht="17.55" customHeight="1"/>
    <row r="462" ht="17.55" customHeight="1"/>
    <row r="463" ht="17.55" customHeight="1"/>
    <row r="464" ht="17.55" customHeight="1"/>
    <row r="465" ht="17.55" customHeight="1"/>
    <row r="466" ht="17.55" customHeight="1"/>
    <row r="467" ht="17.55" customHeight="1"/>
    <row r="468" ht="17.55" customHeight="1"/>
    <row r="469" ht="17.55" customHeight="1"/>
    <row r="470" ht="17.55" customHeight="1"/>
    <row r="471" ht="17.55" customHeight="1"/>
    <row r="472" ht="17.55" customHeight="1"/>
    <row r="473" ht="17.55" customHeight="1"/>
    <row r="474" ht="17.55" customHeight="1"/>
    <row r="475" ht="17.55" customHeight="1"/>
    <row r="476" ht="17.55" customHeight="1"/>
    <row r="477" ht="17.55" customHeight="1"/>
    <row r="478" ht="17.55" customHeight="1"/>
    <row r="479" ht="17.55" customHeight="1"/>
    <row r="480" ht="17.55" customHeight="1"/>
    <row r="481" ht="17.55" customHeight="1"/>
    <row r="482" ht="17.55" customHeight="1"/>
    <row r="483" ht="17.55" customHeight="1"/>
    <row r="484" ht="17.55" customHeight="1"/>
    <row r="485" ht="17.55" customHeight="1"/>
    <row r="486" ht="17.55" customHeight="1"/>
    <row r="487" ht="17.55" customHeight="1"/>
    <row r="488" ht="17.55" customHeight="1"/>
    <row r="489" ht="17.55" customHeight="1"/>
    <row r="490" ht="17.55" customHeight="1"/>
    <row r="491" ht="17.55" customHeight="1"/>
    <row r="492" ht="17.55" customHeight="1"/>
    <row r="493" ht="17.55" customHeight="1"/>
    <row r="494" ht="17.55" customHeight="1"/>
    <row r="495" ht="17.55" customHeight="1"/>
    <row r="496" ht="17.55" customHeight="1"/>
    <row r="497" ht="17.55" customHeight="1"/>
    <row r="498" ht="17.55" customHeight="1"/>
    <row r="499" ht="17.55" customHeight="1"/>
    <row r="500" ht="17.55" customHeight="1"/>
    <row r="501" ht="17.55" customHeight="1"/>
    <row r="502" ht="17.55" customHeight="1"/>
    <row r="503" ht="17.55" customHeight="1"/>
    <row r="504" ht="17.55" customHeight="1"/>
    <row r="505" ht="17.55" customHeight="1"/>
    <row r="506" ht="17.55" customHeight="1"/>
    <row r="507" ht="17.55" customHeight="1"/>
    <row r="508" ht="17.55" customHeight="1"/>
    <row r="509" ht="17.55" customHeight="1"/>
    <row r="510" ht="17.55" customHeight="1"/>
    <row r="511" ht="17.55" customHeight="1"/>
    <row r="512" ht="17.55" customHeight="1"/>
    <row r="513" ht="17.55" customHeight="1"/>
    <row r="514" ht="17.55" customHeight="1"/>
    <row r="515" ht="17.55" customHeight="1"/>
    <row r="516" ht="17.55" customHeight="1"/>
    <row r="517" ht="17.55" customHeight="1"/>
    <row r="518" ht="17.55" customHeight="1"/>
    <row r="519" ht="17.55" customHeight="1"/>
    <row r="520" ht="17.55" customHeight="1"/>
    <row r="521" ht="17.55" customHeight="1"/>
    <row r="522" ht="17.55" customHeight="1"/>
    <row r="523" ht="17.55" customHeight="1"/>
    <row r="524" ht="17.55" customHeight="1"/>
    <row r="525" ht="17.55" customHeight="1"/>
    <row r="526" ht="17.55" customHeight="1"/>
    <row r="527" ht="17.55" customHeight="1"/>
    <row r="528" ht="17.55" customHeight="1"/>
    <row r="529" ht="17.55" customHeight="1"/>
    <row r="530" ht="17.55" customHeight="1"/>
    <row r="531" ht="17.55" customHeight="1"/>
    <row r="532" ht="17.55" customHeight="1"/>
    <row r="533" ht="17.55" customHeight="1"/>
    <row r="534" ht="17.55" customHeight="1"/>
    <row r="535" ht="17.55" customHeight="1"/>
    <row r="536" ht="17.55" customHeight="1"/>
    <row r="537" ht="17.55" customHeight="1"/>
    <row r="538" ht="17.55" customHeight="1"/>
    <row r="539" ht="17.55" customHeight="1"/>
    <row r="540" ht="17.55" customHeight="1"/>
    <row r="541" ht="17.55" customHeight="1"/>
    <row r="542" ht="17.55" customHeight="1"/>
    <row r="543" ht="17.55" customHeight="1"/>
    <row r="544" ht="17.55" customHeight="1"/>
    <row r="545" ht="17.55" customHeight="1"/>
    <row r="546" ht="17.55" customHeight="1"/>
    <row r="547" ht="17.55" customHeight="1"/>
    <row r="548" ht="17.55" customHeight="1"/>
    <row r="549" ht="17.55" customHeight="1"/>
    <row r="550" ht="17.55" customHeight="1"/>
    <row r="551" ht="17.55" customHeight="1"/>
    <row r="552" ht="17.55" customHeight="1"/>
    <row r="553" ht="17.55" customHeight="1"/>
    <row r="554" ht="17.55" customHeight="1"/>
    <row r="555" ht="17.55" customHeight="1"/>
    <row r="556" ht="17.55" customHeight="1"/>
    <row r="557" ht="17.55" customHeight="1"/>
    <row r="558" ht="17.55" customHeight="1"/>
    <row r="559" ht="17.55" customHeight="1"/>
    <row r="560" ht="17.55" customHeight="1"/>
    <row r="561" ht="17.55" customHeight="1"/>
    <row r="562" ht="17.55" customHeight="1"/>
    <row r="563" ht="17.55" customHeight="1"/>
    <row r="564" ht="17.55" customHeight="1"/>
    <row r="565" ht="17.55" customHeight="1"/>
    <row r="566" ht="17.55" customHeight="1"/>
    <row r="567" ht="17.55" customHeight="1"/>
    <row r="568" ht="17.55" customHeight="1"/>
    <row r="569" ht="17.55" customHeight="1"/>
    <row r="570" ht="17.55" customHeight="1"/>
    <row r="571" ht="17.55" customHeight="1"/>
    <row r="572" ht="17.55" customHeight="1"/>
    <row r="573" ht="17.55" customHeight="1"/>
    <row r="574" ht="17.55" customHeight="1"/>
    <row r="575" ht="17.55" customHeight="1"/>
    <row r="576" ht="17.55" customHeight="1"/>
    <row r="577" ht="17.55" customHeight="1"/>
    <row r="578" ht="17.55" customHeight="1"/>
    <row r="579" ht="17.55" customHeight="1"/>
    <row r="580" ht="17.55" customHeight="1"/>
    <row r="581" ht="17.55" customHeight="1"/>
    <row r="582" ht="17.55" customHeight="1"/>
    <row r="583" ht="17.55" customHeight="1"/>
    <row r="584" ht="17.55" customHeight="1"/>
    <row r="585" ht="17.55" customHeight="1"/>
    <row r="586" ht="17.55" customHeight="1"/>
    <row r="587" ht="17.55" customHeight="1"/>
    <row r="588" ht="17.55" customHeight="1"/>
    <row r="589" ht="17.55" customHeight="1"/>
    <row r="590" ht="17.55" customHeight="1"/>
    <row r="591" ht="17.55" customHeight="1"/>
    <row r="592" ht="17.55" customHeight="1"/>
    <row r="593" ht="17.55" customHeight="1"/>
    <row r="594" ht="17.55" customHeight="1"/>
    <row r="595" ht="17.55" customHeight="1"/>
    <row r="596" ht="17.55" customHeight="1"/>
    <row r="597" ht="17.55" customHeight="1"/>
    <row r="598" ht="17.55" customHeight="1"/>
    <row r="599" ht="17.55" customHeight="1"/>
    <row r="600" ht="17.55" customHeight="1"/>
    <row r="601" ht="17.55" customHeight="1"/>
    <row r="602" ht="17.55" customHeight="1"/>
    <row r="603" ht="17.55" customHeight="1"/>
    <row r="604" ht="17.55" customHeight="1"/>
    <row r="605" ht="17.55" customHeight="1"/>
    <row r="606" ht="17.55" customHeight="1"/>
    <row r="607" ht="17.55" customHeight="1"/>
    <row r="608" ht="17.55" customHeight="1"/>
    <row r="609" ht="17.55" customHeight="1"/>
    <row r="610" ht="17.55" customHeight="1"/>
    <row r="611" ht="17.55" customHeight="1"/>
    <row r="612" ht="17.55" customHeight="1"/>
    <row r="613" ht="17.55" customHeight="1"/>
    <row r="614" ht="17.55" customHeight="1"/>
    <row r="615" ht="17.55" customHeight="1"/>
    <row r="616" ht="17.55" customHeight="1"/>
    <row r="617" ht="17.55" customHeight="1"/>
    <row r="618" ht="17.55" customHeight="1"/>
    <row r="619" ht="17.55" customHeight="1"/>
    <row r="620" ht="17.55" customHeight="1"/>
    <row r="621" ht="17.55" customHeight="1"/>
    <row r="622" ht="17.55" customHeight="1"/>
    <row r="623" ht="17.55" customHeight="1"/>
    <row r="624" ht="17.55" customHeight="1"/>
    <row r="625" ht="17.55" customHeight="1"/>
    <row r="626" ht="17.55" customHeight="1"/>
    <row r="627" ht="17.55" customHeight="1"/>
    <row r="628" ht="17.55" customHeight="1"/>
    <row r="629" ht="17.55" customHeight="1"/>
    <row r="630" ht="17.55" customHeight="1"/>
    <row r="631" ht="17.55" customHeight="1"/>
    <row r="632" ht="17.55" customHeight="1"/>
    <row r="633" ht="17.55" customHeight="1"/>
    <row r="634" ht="17.55" customHeight="1"/>
    <row r="635" ht="17.55" customHeight="1"/>
    <row r="636" ht="17.55" customHeight="1"/>
    <row r="637" ht="17.55" customHeight="1"/>
    <row r="638" ht="17.55" customHeight="1"/>
    <row r="639" ht="17.55" customHeight="1"/>
    <row r="640" ht="17.55" customHeight="1"/>
    <row r="641" ht="17.55" customHeight="1"/>
    <row r="642" ht="17.55" customHeight="1"/>
    <row r="643" ht="17.55" customHeight="1"/>
    <row r="644" ht="17.55" customHeight="1"/>
    <row r="645" ht="17.55" customHeight="1"/>
    <row r="646" ht="17.55" customHeight="1"/>
    <row r="647" ht="17.55" customHeight="1"/>
    <row r="648" ht="17.55" customHeight="1"/>
    <row r="649" ht="17.55" customHeight="1"/>
    <row r="650" ht="17.55" customHeight="1"/>
    <row r="651" ht="17.55" customHeight="1"/>
    <row r="652" ht="17.55" customHeight="1"/>
    <row r="653" ht="17.55" customHeight="1"/>
    <row r="654" ht="17.55" customHeight="1"/>
    <row r="655" ht="17.55" customHeight="1"/>
    <row r="656" ht="17.55" customHeight="1"/>
    <row r="657" ht="17.55" customHeight="1"/>
    <row r="658" ht="17.55" customHeight="1"/>
    <row r="659" ht="17.55" customHeight="1"/>
    <row r="660" ht="17.55" customHeight="1"/>
    <row r="661" ht="17.55" customHeight="1"/>
    <row r="662" ht="17.55" customHeight="1"/>
    <row r="663" ht="17.55" customHeight="1"/>
    <row r="664" ht="17.55" customHeight="1"/>
    <row r="665" ht="17.55" customHeight="1"/>
    <row r="666" ht="17.55" customHeight="1"/>
    <row r="667" ht="17.55" customHeight="1"/>
    <row r="668" ht="17.55" customHeight="1"/>
    <row r="669" ht="17.55" customHeight="1"/>
    <row r="670" ht="17.55" customHeight="1"/>
    <row r="671" ht="17.55" customHeight="1"/>
    <row r="672" ht="17.55" customHeight="1"/>
    <row r="673" ht="17.55" customHeight="1"/>
    <row r="674" ht="17.55" customHeight="1"/>
    <row r="675" ht="17.55" customHeight="1"/>
    <row r="676" ht="17.55" customHeight="1"/>
    <row r="677" ht="17.55" customHeight="1"/>
    <row r="678" ht="17.55" customHeight="1"/>
    <row r="679" ht="17.55" customHeight="1"/>
    <row r="680" ht="17.55" customHeight="1"/>
    <row r="681" ht="17.55" customHeight="1"/>
    <row r="682" ht="17.55" customHeight="1"/>
    <row r="683" ht="17.55" customHeight="1"/>
    <row r="684" ht="17.55" customHeight="1"/>
    <row r="685" ht="17.55" customHeight="1"/>
    <row r="686" ht="17.55" customHeight="1"/>
    <row r="687" ht="17.55" customHeight="1"/>
    <row r="688" ht="17.55" customHeight="1"/>
    <row r="689" ht="17.55" customHeight="1"/>
    <row r="690" ht="17.55" customHeight="1"/>
    <row r="691" ht="17.55" customHeight="1"/>
    <row r="692" ht="17.55" customHeight="1"/>
    <row r="693" ht="17.55" customHeight="1"/>
    <row r="694" ht="17.55" customHeight="1"/>
    <row r="695" ht="17.55" customHeight="1"/>
    <row r="696" ht="17.55" customHeight="1"/>
    <row r="697" ht="17.55" customHeight="1"/>
    <row r="698" ht="17.55" customHeight="1"/>
    <row r="699" ht="17.55" customHeight="1"/>
    <row r="700" ht="17.55" customHeight="1"/>
    <row r="701" ht="17.55" customHeight="1"/>
    <row r="702" ht="17.55" customHeight="1"/>
    <row r="703" ht="17.55" customHeight="1"/>
    <row r="704" ht="17.55" customHeight="1"/>
    <row r="705" ht="17.55" customHeight="1"/>
    <row r="706" ht="17.55" customHeight="1"/>
    <row r="707" ht="17.55" customHeight="1"/>
    <row r="708" ht="17.55" customHeight="1"/>
    <row r="709" ht="17.55" customHeight="1"/>
    <row r="710" ht="17.55" customHeight="1"/>
    <row r="711" ht="17.55" customHeight="1"/>
    <row r="712" ht="17.55" customHeight="1"/>
    <row r="713" ht="17.55" customHeight="1"/>
    <row r="714" ht="17.55" customHeight="1"/>
    <row r="715" ht="17.55" customHeight="1"/>
    <row r="716" ht="17.55" customHeight="1"/>
    <row r="717" ht="17.55" customHeight="1"/>
    <row r="718" ht="17.55" customHeight="1"/>
    <row r="719" ht="17.55" customHeight="1"/>
    <row r="720" ht="17.55" customHeight="1"/>
    <row r="721" ht="17.55" customHeight="1"/>
    <row r="722" ht="17.55" customHeight="1"/>
    <row r="723" ht="17.55" customHeight="1"/>
    <row r="724" ht="17.55" customHeight="1"/>
    <row r="725" ht="17.55" customHeight="1"/>
    <row r="726" ht="17.55" customHeight="1"/>
    <row r="727" ht="17.55" customHeight="1"/>
    <row r="728" ht="17.55" customHeight="1"/>
    <row r="729" ht="17.55" customHeight="1"/>
    <row r="730" ht="17.55" customHeight="1"/>
    <row r="731" ht="17.55" customHeight="1"/>
    <row r="732" ht="17.55" customHeight="1"/>
    <row r="733" ht="17.55" customHeight="1"/>
    <row r="734" ht="17.55" customHeight="1"/>
    <row r="735" ht="17.55" customHeight="1"/>
    <row r="736" ht="17.55" customHeight="1"/>
    <row r="737" ht="17.55" customHeight="1"/>
    <row r="738" ht="17.55" customHeight="1"/>
    <row r="739" ht="17.55" customHeight="1"/>
    <row r="740" ht="17.55" customHeight="1"/>
    <row r="741" ht="17.55" customHeight="1"/>
    <row r="742" ht="17.55" customHeight="1"/>
    <row r="743" ht="17.55" customHeight="1"/>
    <row r="744" ht="17.55" customHeight="1"/>
    <row r="745" ht="17.55" customHeight="1"/>
    <row r="746" ht="17.55" customHeight="1"/>
    <row r="747" ht="17.55" customHeight="1"/>
    <row r="748" ht="17.55" customHeight="1"/>
    <row r="749" ht="17.55" customHeight="1"/>
    <row r="750" ht="17.55" customHeight="1"/>
    <row r="751" ht="17.55" customHeight="1"/>
    <row r="752" ht="17.55" customHeight="1"/>
    <row r="753" ht="17.55" customHeight="1"/>
    <row r="754" ht="17.55" customHeight="1"/>
    <row r="755" ht="17.55" customHeight="1"/>
    <row r="756" ht="17.55" customHeight="1"/>
    <row r="757" ht="17.55" customHeight="1"/>
    <row r="758" ht="17.55" customHeight="1"/>
    <row r="759" ht="17.55" customHeight="1"/>
    <row r="760" ht="17.55" customHeight="1"/>
    <row r="761" ht="17.55" customHeight="1"/>
    <row r="762" ht="17.55" customHeight="1"/>
    <row r="763" ht="17.55" customHeight="1"/>
    <row r="764" ht="17.55" customHeight="1"/>
    <row r="765" ht="17.55" customHeight="1"/>
    <row r="766" ht="17.55" customHeight="1"/>
    <row r="767" ht="17.55" customHeight="1"/>
    <row r="768" ht="17.55" customHeight="1"/>
    <row r="769" ht="17.55" customHeight="1"/>
    <row r="770" ht="17.55" customHeight="1"/>
    <row r="771" ht="17.55" customHeight="1"/>
    <row r="772" ht="17.55" customHeight="1"/>
    <row r="773" ht="17.55" customHeight="1"/>
    <row r="774" ht="17.55" customHeight="1"/>
    <row r="775" ht="17.55" customHeight="1"/>
    <row r="776" ht="17.55" customHeight="1"/>
    <row r="777" ht="17.55" customHeight="1"/>
    <row r="778" ht="17.55" customHeight="1"/>
    <row r="779" ht="17.55" customHeight="1"/>
    <row r="780" ht="17.55" customHeight="1"/>
    <row r="781" ht="17.55" customHeight="1"/>
    <row r="782" ht="17.55" customHeight="1"/>
    <row r="783" ht="17.55" customHeight="1"/>
    <row r="784" ht="17.55" customHeight="1"/>
    <row r="785" ht="17.55" customHeight="1"/>
    <row r="786" ht="17.55" customHeight="1"/>
    <row r="787" ht="17.55" customHeight="1"/>
    <row r="788" ht="17.55" customHeight="1"/>
    <row r="789" ht="17.55" customHeight="1"/>
    <row r="790" ht="17.55" customHeight="1"/>
    <row r="791" ht="17.55" customHeight="1"/>
    <row r="792" ht="17.55" customHeight="1"/>
    <row r="793" ht="17.55" customHeight="1"/>
    <row r="794" ht="17.55" customHeight="1"/>
    <row r="795" ht="17.55" customHeight="1"/>
    <row r="796" ht="17.55" customHeight="1"/>
    <row r="797" ht="17.55" customHeight="1"/>
    <row r="798" ht="17.55" customHeight="1"/>
    <row r="799" ht="17.55" customHeight="1"/>
    <row r="800" ht="17.55" customHeight="1"/>
    <row r="801" ht="17.55" customHeight="1"/>
    <row r="802" ht="17.55" customHeight="1"/>
    <row r="803" ht="17.55" customHeight="1"/>
    <row r="804" ht="17.55" customHeight="1"/>
    <row r="805" ht="17.55" customHeight="1"/>
    <row r="806" ht="17.55" customHeight="1"/>
    <row r="807" ht="17.55" customHeight="1"/>
    <row r="808" ht="17.55" customHeight="1"/>
    <row r="809" ht="17.55" customHeight="1"/>
    <row r="810" ht="17.55" customHeight="1"/>
    <row r="811" ht="17.55" customHeight="1"/>
    <row r="812" ht="17.55" customHeight="1"/>
    <row r="813" ht="17.55" customHeight="1"/>
    <row r="814" ht="17.55" customHeight="1"/>
    <row r="815" ht="17.55" customHeight="1"/>
    <row r="816" ht="17.55" customHeight="1"/>
    <row r="817" ht="17.55" customHeight="1"/>
    <row r="818" ht="17.55" customHeight="1"/>
    <row r="819" ht="17.55" customHeight="1"/>
    <row r="820" ht="17.55" customHeight="1"/>
    <row r="821" ht="17.55" customHeight="1"/>
    <row r="822" ht="17.55" customHeight="1"/>
    <row r="823" ht="17.55" customHeight="1"/>
    <row r="824" ht="17.55" customHeight="1"/>
    <row r="825" ht="17.55" customHeight="1"/>
    <row r="826" ht="17.55" customHeight="1"/>
    <row r="827" ht="17.55" customHeight="1"/>
    <row r="828" ht="17.55" customHeight="1"/>
    <row r="829" ht="17.55" customHeight="1"/>
    <row r="830" ht="17.55" customHeight="1"/>
    <row r="831" ht="17.55" customHeight="1"/>
    <row r="832" ht="17.55" customHeight="1"/>
    <row r="833" ht="17.55" customHeight="1"/>
    <row r="834" ht="17.55" customHeight="1"/>
    <row r="835" ht="17.55" customHeight="1"/>
    <row r="836" ht="17.55" customHeight="1"/>
    <row r="837" ht="17.55" customHeight="1"/>
    <row r="838" ht="17.55" customHeight="1"/>
    <row r="839" ht="17.55" customHeight="1"/>
    <row r="840" ht="17.55" customHeight="1"/>
    <row r="841" ht="17.55" customHeight="1"/>
    <row r="842" ht="17.55" customHeight="1"/>
    <row r="843" ht="17.55" customHeight="1"/>
    <row r="844" ht="17.55" customHeight="1"/>
    <row r="845" ht="17.55" customHeight="1"/>
    <row r="846" ht="17.55" customHeight="1"/>
    <row r="847" ht="17.55" customHeight="1"/>
    <row r="848" ht="17.55" customHeight="1"/>
    <row r="849" ht="17.55" customHeight="1"/>
    <row r="850" ht="17.55" customHeight="1"/>
    <row r="851" ht="17.55" customHeight="1"/>
    <row r="852" ht="17.55" customHeight="1"/>
    <row r="853" ht="17.55" customHeight="1"/>
    <row r="854" ht="17.55" customHeight="1"/>
    <row r="855" ht="17.55" customHeight="1"/>
    <row r="856" ht="17.55" customHeight="1"/>
    <row r="857" ht="17.55" customHeight="1"/>
    <row r="858" ht="17.55" customHeight="1"/>
    <row r="859" ht="17.55" customHeight="1"/>
    <row r="860" ht="17.55" customHeight="1"/>
    <row r="861" ht="17.55" customHeight="1"/>
    <row r="862" ht="17.55" customHeight="1"/>
    <row r="863" ht="17.55" customHeight="1"/>
    <row r="864" ht="17.55" customHeight="1"/>
    <row r="865" ht="17.55" customHeight="1"/>
    <row r="866" ht="17.55" customHeight="1"/>
    <row r="867" ht="17.55" customHeight="1"/>
    <row r="868" ht="17.55" customHeight="1"/>
    <row r="869" ht="17.55" customHeight="1"/>
  </sheetData>
  <sheetProtection algorithmName="SHA-512" hashValue="SKZ6SO/m7C4wvPpBgbzVU8vNt+lu8Iv2gmOuo4R2YBvjShCJUMz6vQHkJCi0olYJDrvBtH0iEtfkc0vyjEmV1w==" saltValue="h2s3rY9yD5D2yCAUwKDpAg==" spinCount="100000" sheet="1" objects="1" scenarios="1" selectLockedCells="1"/>
  <mergeCells count="58">
    <mergeCell ref="A10:E10"/>
    <mergeCell ref="A1:L1"/>
    <mergeCell ref="A3:E3"/>
    <mergeCell ref="A5:L5"/>
    <mergeCell ref="A7:L7"/>
    <mergeCell ref="A8:L8"/>
    <mergeCell ref="A23:L23"/>
    <mergeCell ref="A12:L12"/>
    <mergeCell ref="A13:L13"/>
    <mergeCell ref="A14:L14"/>
    <mergeCell ref="A15:L15"/>
    <mergeCell ref="A16:L16"/>
    <mergeCell ref="A17:L17"/>
    <mergeCell ref="A18:L18"/>
    <mergeCell ref="A19:L19"/>
    <mergeCell ref="A20:L20"/>
    <mergeCell ref="A21:L21"/>
    <mergeCell ref="A22:L22"/>
    <mergeCell ref="A35:L35"/>
    <mergeCell ref="A24:L24"/>
    <mergeCell ref="A25:L25"/>
    <mergeCell ref="A26:L26"/>
    <mergeCell ref="A27:L27"/>
    <mergeCell ref="A28:L28"/>
    <mergeCell ref="A29:L29"/>
    <mergeCell ref="A30:L30"/>
    <mergeCell ref="A31:L31"/>
    <mergeCell ref="A32:L32"/>
    <mergeCell ref="A33:L33"/>
    <mergeCell ref="A34:L34"/>
    <mergeCell ref="K44:K45"/>
    <mergeCell ref="A36:L36"/>
    <mergeCell ref="A37:L37"/>
    <mergeCell ref="A38:L38"/>
    <mergeCell ref="A40:L40"/>
    <mergeCell ref="B42:D42"/>
    <mergeCell ref="B43:L43"/>
    <mergeCell ref="A98:B98"/>
    <mergeCell ref="L44:L45"/>
    <mergeCell ref="A91:B96"/>
    <mergeCell ref="C91:E91"/>
    <mergeCell ref="G91:J91"/>
    <mergeCell ref="C92:E92"/>
    <mergeCell ref="G92:J92"/>
    <mergeCell ref="C93:J93"/>
    <mergeCell ref="K93:L93"/>
    <mergeCell ref="C94:J94"/>
    <mergeCell ref="K94:L94"/>
    <mergeCell ref="A44:A45"/>
    <mergeCell ref="B44:B45"/>
    <mergeCell ref="D44:F44"/>
    <mergeCell ref="G44:H44"/>
    <mergeCell ref="J44:J45"/>
    <mergeCell ref="C95:J95"/>
    <mergeCell ref="K95:L95"/>
    <mergeCell ref="C96:J96"/>
    <mergeCell ref="K96:L96"/>
    <mergeCell ref="C97:F105"/>
  </mergeCells>
  <pageMargins left="0.7" right="0.7" top="0.78740157499999996" bottom="0.78740157499999996" header="0.3" footer="0.3"/>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137"/>
  <sheetViews>
    <sheetView showGridLines="0" topLeftCell="A112" workbookViewId="0">
      <selection activeCell="I129" sqref="I129"/>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116</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644</v>
      </c>
      <c r="F9" s="864"/>
      <c r="G9" s="864"/>
      <c r="H9" s="864"/>
      <c r="L9" s="20"/>
    </row>
    <row r="10" spans="2:46" s="1" customFormat="1" ht="12" customHeight="1">
      <c r="B10" s="20"/>
      <c r="D10" s="16" t="s">
        <v>439</v>
      </c>
      <c r="L10" s="20"/>
    </row>
    <row r="11" spans="2:46" s="1" customFormat="1" ht="16.5" customHeight="1">
      <c r="B11" s="20"/>
      <c r="E11" s="863" t="s">
        <v>2823</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ROUND(J126,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ROUND((SUM(BE126:BE136)),  2)</f>
        <v>0</v>
      </c>
      <c r="I35" s="44">
        <v>0.21</v>
      </c>
      <c r="J35" s="40">
        <f>ROUND(((SUM(BE126:BE136))*I35),  2)</f>
        <v>0</v>
      </c>
      <c r="L35" s="20"/>
    </row>
    <row r="36" spans="2:12" s="1" customFormat="1" ht="14.4" customHeight="1">
      <c r="B36" s="20"/>
      <c r="E36" s="16" t="s">
        <v>39</v>
      </c>
      <c r="F36" s="40">
        <f>ROUND((SUM(BF126:BF136)),  2)</f>
        <v>0</v>
      </c>
      <c r="I36" s="44">
        <v>0.12</v>
      </c>
      <c r="J36" s="40">
        <f>ROUND(((SUM(BF126:BF136))*I36),  2)</f>
        <v>0</v>
      </c>
      <c r="L36" s="20"/>
    </row>
    <row r="37" spans="2:12" s="1" customFormat="1" ht="14.4" hidden="1" customHeight="1">
      <c r="B37" s="20"/>
      <c r="E37" s="16" t="s">
        <v>40</v>
      </c>
      <c r="F37" s="40">
        <f>ROUND((SUM(BG126:BG136)),  2)</f>
        <v>0</v>
      </c>
      <c r="I37" s="44">
        <v>0.21</v>
      </c>
      <c r="J37" s="40">
        <f>0</f>
        <v>0</v>
      </c>
      <c r="L37" s="20"/>
    </row>
    <row r="38" spans="2:12" s="1" customFormat="1" ht="14.4" hidden="1" customHeight="1">
      <c r="B38" s="20"/>
      <c r="E38" s="16" t="s">
        <v>41</v>
      </c>
      <c r="F38" s="40">
        <f>ROUND((SUM(BH126:BH136)),  2)</f>
        <v>0</v>
      </c>
      <c r="I38" s="44">
        <v>0.12</v>
      </c>
      <c r="J38" s="40">
        <f>0</f>
        <v>0</v>
      </c>
      <c r="L38" s="20"/>
    </row>
    <row r="39" spans="2:12" s="1" customFormat="1" ht="14.4" hidden="1" customHeight="1">
      <c r="B39" s="20"/>
      <c r="E39" s="16" t="s">
        <v>42</v>
      </c>
      <c r="F39" s="40">
        <f>ROUND((SUM(BI126:BI136)),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644</v>
      </c>
      <c r="F87" s="864"/>
      <c r="G87" s="864"/>
      <c r="H87" s="864"/>
      <c r="L87" s="20"/>
    </row>
    <row r="88" spans="2:12" s="1" customFormat="1" ht="12" customHeight="1">
      <c r="B88" s="20"/>
      <c r="C88" s="16" t="s">
        <v>439</v>
      </c>
      <c r="L88" s="20"/>
    </row>
    <row r="89" spans="2:12" s="1" customFormat="1" ht="16.5" customHeight="1">
      <c r="B89" s="20"/>
      <c r="E89" s="863" t="str">
        <f>E11</f>
        <v>SO-03.9 - MaR</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J126</f>
        <v>0</v>
      </c>
      <c r="L98" s="20"/>
      <c r="AU98" s="10" t="s">
        <v>155</v>
      </c>
    </row>
    <row r="99" spans="2:47" s="3" customFormat="1" ht="25.05" customHeight="1">
      <c r="B99" s="56"/>
      <c r="D99" s="57" t="s">
        <v>162</v>
      </c>
      <c r="E99" s="58"/>
      <c r="F99" s="58"/>
      <c r="G99" s="58"/>
      <c r="H99" s="58"/>
      <c r="I99" s="58"/>
      <c r="J99" s="59">
        <f>J127</f>
        <v>0</v>
      </c>
      <c r="L99" s="56"/>
    </row>
    <row r="100" spans="2:47" s="4" customFormat="1" ht="19.95" customHeight="1">
      <c r="B100" s="60"/>
      <c r="D100" s="61" t="s">
        <v>2824</v>
      </c>
      <c r="E100" s="62"/>
      <c r="F100" s="62"/>
      <c r="G100" s="62"/>
      <c r="H100" s="62"/>
      <c r="I100" s="62"/>
      <c r="J100" s="63">
        <f>J128</f>
        <v>0</v>
      </c>
      <c r="L100" s="60"/>
    </row>
    <row r="101" spans="2:47" s="3" customFormat="1" ht="25.05" customHeight="1">
      <c r="B101" s="56"/>
      <c r="D101" s="57" t="s">
        <v>164</v>
      </c>
      <c r="E101" s="58"/>
      <c r="F101" s="58"/>
      <c r="G101" s="58"/>
      <c r="H101" s="58"/>
      <c r="I101" s="58"/>
      <c r="J101" s="59">
        <f>J130</f>
        <v>0</v>
      </c>
      <c r="L101" s="56"/>
    </row>
    <row r="102" spans="2:47" s="4" customFormat="1" ht="19.95" customHeight="1">
      <c r="B102" s="60"/>
      <c r="D102" s="61" t="s">
        <v>166</v>
      </c>
      <c r="E102" s="62"/>
      <c r="F102" s="62"/>
      <c r="G102" s="62"/>
      <c r="H102" s="62"/>
      <c r="I102" s="62"/>
      <c r="J102" s="63">
        <f>J131</f>
        <v>0</v>
      </c>
      <c r="L102" s="60"/>
    </row>
    <row r="103" spans="2:47" s="4" customFormat="1" ht="19.95" customHeight="1">
      <c r="B103" s="60"/>
      <c r="D103" s="61" t="s">
        <v>167</v>
      </c>
      <c r="E103" s="62"/>
      <c r="F103" s="62"/>
      <c r="G103" s="62"/>
      <c r="H103" s="62"/>
      <c r="I103" s="62"/>
      <c r="J103" s="63">
        <f>J133</f>
        <v>0</v>
      </c>
      <c r="L103" s="60"/>
    </row>
    <row r="104" spans="2:47" s="4" customFormat="1" ht="19.95" customHeight="1">
      <c r="B104" s="60"/>
      <c r="D104" s="61" t="s">
        <v>168</v>
      </c>
      <c r="E104" s="62"/>
      <c r="F104" s="62"/>
      <c r="G104" s="62"/>
      <c r="H104" s="62"/>
      <c r="I104" s="62"/>
      <c r="J104" s="63">
        <f>J135</f>
        <v>0</v>
      </c>
      <c r="L104" s="60"/>
    </row>
    <row r="105" spans="2:47" s="1" customFormat="1" ht="21.75" customHeight="1">
      <c r="B105" s="20"/>
      <c r="L105" s="20"/>
    </row>
    <row r="106" spans="2:47" s="1" customFormat="1" ht="7.05" customHeight="1">
      <c r="B106" s="26"/>
      <c r="C106" s="27"/>
      <c r="D106" s="27"/>
      <c r="E106" s="27"/>
      <c r="F106" s="27"/>
      <c r="G106" s="27"/>
      <c r="H106" s="27"/>
      <c r="I106" s="27"/>
      <c r="J106" s="27"/>
      <c r="K106" s="27"/>
      <c r="L106" s="20"/>
    </row>
    <row r="110" spans="2:47" s="1" customFormat="1" ht="7.05" customHeight="1">
      <c r="B110" s="28"/>
      <c r="C110" s="29"/>
      <c r="D110" s="29"/>
      <c r="E110" s="29"/>
      <c r="F110" s="29"/>
      <c r="G110" s="29"/>
      <c r="H110" s="29"/>
      <c r="I110" s="29"/>
      <c r="J110" s="29"/>
      <c r="K110" s="29"/>
      <c r="L110" s="20"/>
    </row>
    <row r="111" spans="2:47" s="1" customFormat="1" ht="25.05" customHeight="1">
      <c r="B111" s="20"/>
      <c r="C111" s="14" t="s">
        <v>169</v>
      </c>
      <c r="L111" s="20"/>
    </row>
    <row r="112" spans="2:47" s="1" customFormat="1" ht="7.05" customHeight="1">
      <c r="B112" s="20"/>
      <c r="L112" s="20"/>
    </row>
    <row r="113" spans="2:63" s="1" customFormat="1" ht="12" customHeight="1">
      <c r="B113" s="20"/>
      <c r="C113" s="16" t="s">
        <v>14</v>
      </c>
      <c r="L113" s="20"/>
    </row>
    <row r="114" spans="2:63" s="1" customFormat="1" ht="16.5" customHeight="1">
      <c r="B114" s="20"/>
      <c r="E114" s="865" t="str">
        <f>E7</f>
        <v xml:space="preserve">Rekonstrukce a modernizace fotbalového hřiště SK Union Břevnov </v>
      </c>
      <c r="F114" s="866"/>
      <c r="G114" s="866"/>
      <c r="H114" s="866"/>
      <c r="L114" s="20"/>
    </row>
    <row r="115" spans="2:63" ht="12" customHeight="1">
      <c r="B115" s="13"/>
      <c r="C115" s="16" t="s">
        <v>149</v>
      </c>
      <c r="L115" s="13"/>
    </row>
    <row r="116" spans="2:63" s="1" customFormat="1" ht="16.5" customHeight="1">
      <c r="B116" s="20"/>
      <c r="E116" s="865" t="s">
        <v>644</v>
      </c>
      <c r="F116" s="864"/>
      <c r="G116" s="864"/>
      <c r="H116" s="864"/>
      <c r="L116" s="20"/>
    </row>
    <row r="117" spans="2:63" s="1" customFormat="1" ht="12" customHeight="1">
      <c r="B117" s="20"/>
      <c r="C117" s="16" t="s">
        <v>439</v>
      </c>
      <c r="L117" s="20"/>
    </row>
    <row r="118" spans="2:63" s="1" customFormat="1" ht="16.5" customHeight="1">
      <c r="B118" s="20"/>
      <c r="E118" s="863" t="str">
        <f>E11</f>
        <v>SO-03.9 - MaR</v>
      </c>
      <c r="F118" s="864"/>
      <c r="G118" s="864"/>
      <c r="H118" s="864"/>
      <c r="L118" s="20"/>
    </row>
    <row r="119" spans="2:63" s="1" customFormat="1" ht="7.05" customHeight="1">
      <c r="B119" s="20"/>
      <c r="L119" s="20"/>
    </row>
    <row r="120" spans="2:63" s="1" customFormat="1" ht="12" customHeight="1">
      <c r="B120" s="20"/>
      <c r="C120" s="16" t="s">
        <v>17</v>
      </c>
      <c r="F120" s="15" t="str">
        <f>F14</f>
        <v>Praha 6</v>
      </c>
      <c r="I120" s="16" t="s">
        <v>19</v>
      </c>
      <c r="J120" s="30">
        <f>IF(J14="","",J14)</f>
        <v>46065</v>
      </c>
      <c r="L120" s="20"/>
    </row>
    <row r="121" spans="2:63" s="1" customFormat="1" ht="7.05" customHeight="1">
      <c r="B121" s="20"/>
      <c r="L121" s="20"/>
    </row>
    <row r="122" spans="2:63" s="1" customFormat="1" ht="25.65" customHeight="1">
      <c r="B122" s="20"/>
      <c r="C122" s="16" t="s">
        <v>20</v>
      </c>
      <c r="F122" s="15" t="str">
        <f>E17</f>
        <v>Městská část Praha 6</v>
      </c>
      <c r="I122" s="16" t="s">
        <v>26</v>
      </c>
      <c r="J122" s="19" t="str">
        <f>E23</f>
        <v>Sportovní projekty s.r.o.</v>
      </c>
      <c r="L122" s="20"/>
    </row>
    <row r="123" spans="2:63" s="1" customFormat="1" ht="15.15" customHeight="1">
      <c r="B123" s="20"/>
      <c r="C123" s="16" t="s">
        <v>24</v>
      </c>
      <c r="F123" s="15" t="str">
        <f>IF(E20="","",E20)</f>
        <v xml:space="preserve">Vyplň údaj </v>
      </c>
      <c r="I123" s="16" t="s">
        <v>29</v>
      </c>
      <c r="J123" s="19" t="str">
        <f>E26</f>
        <v>F.Pecka</v>
      </c>
      <c r="L123" s="20"/>
    </row>
    <row r="124" spans="2:63" s="1" customFormat="1" ht="10.199999999999999" customHeight="1">
      <c r="B124" s="20"/>
      <c r="L124" s="20"/>
    </row>
    <row r="125" spans="2:63" s="5" customFormat="1" ht="29.25" customHeight="1">
      <c r="B125" s="64"/>
      <c r="C125" s="65" t="s">
        <v>170</v>
      </c>
      <c r="D125" s="66" t="s">
        <v>58</v>
      </c>
      <c r="E125" s="66" t="s">
        <v>54</v>
      </c>
      <c r="F125" s="66" t="s">
        <v>55</v>
      </c>
      <c r="G125" s="66" t="s">
        <v>171</v>
      </c>
      <c r="H125" s="66" t="s">
        <v>172</v>
      </c>
      <c r="I125" s="66" t="s">
        <v>173</v>
      </c>
      <c r="J125" s="67" t="s">
        <v>153</v>
      </c>
      <c r="K125" s="68" t="s">
        <v>174</v>
      </c>
      <c r="L125" s="64"/>
      <c r="M125" s="34" t="s">
        <v>1</v>
      </c>
      <c r="N125" s="35" t="s">
        <v>37</v>
      </c>
      <c r="O125" s="35" t="s">
        <v>175</v>
      </c>
      <c r="P125" s="35" t="s">
        <v>176</v>
      </c>
      <c r="Q125" s="35" t="s">
        <v>177</v>
      </c>
      <c r="R125" s="35" t="s">
        <v>178</v>
      </c>
      <c r="S125" s="35" t="s">
        <v>179</v>
      </c>
      <c r="T125" s="36" t="s">
        <v>180</v>
      </c>
    </row>
    <row r="126" spans="2:63" s="1" customFormat="1" ht="22.8" customHeight="1">
      <c r="B126" s="20"/>
      <c r="C126" s="38" t="s">
        <v>181</v>
      </c>
      <c r="J126" s="69">
        <f>BK126</f>
        <v>0</v>
      </c>
      <c r="L126" s="20"/>
      <c r="M126" s="37"/>
      <c r="N126" s="31"/>
      <c r="O126" s="31"/>
      <c r="P126" s="70">
        <f>P127+P130</f>
        <v>0</v>
      </c>
      <c r="Q126" s="31"/>
      <c r="R126" s="70">
        <f>R127+R130</f>
        <v>0</v>
      </c>
      <c r="S126" s="31"/>
      <c r="T126" s="71">
        <f>T127+T130</f>
        <v>0</v>
      </c>
      <c r="AT126" s="10" t="s">
        <v>72</v>
      </c>
      <c r="AU126" s="10" t="s">
        <v>155</v>
      </c>
      <c r="BK126" s="72">
        <f>BK127+BK130</f>
        <v>0</v>
      </c>
    </row>
    <row r="127" spans="2:63" s="6" customFormat="1" ht="25.95" customHeight="1">
      <c r="B127" s="73"/>
      <c r="D127" s="74" t="s">
        <v>72</v>
      </c>
      <c r="E127" s="75" t="s">
        <v>399</v>
      </c>
      <c r="F127" s="75" t="s">
        <v>400</v>
      </c>
      <c r="I127" s="76"/>
      <c r="J127" s="77">
        <f>BK127</f>
        <v>0</v>
      </c>
      <c r="L127" s="73"/>
      <c r="M127" s="78"/>
      <c r="P127" s="79">
        <f>P128</f>
        <v>0</v>
      </c>
      <c r="R127" s="79">
        <f>R128</f>
        <v>0</v>
      </c>
      <c r="T127" s="80">
        <f>T128</f>
        <v>0</v>
      </c>
      <c r="AR127" s="74" t="s">
        <v>83</v>
      </c>
      <c r="AT127" s="81" t="s">
        <v>72</v>
      </c>
      <c r="AU127" s="81" t="s">
        <v>73</v>
      </c>
      <c r="AY127" s="74" t="s">
        <v>184</v>
      </c>
      <c r="BK127" s="82">
        <f>BK128</f>
        <v>0</v>
      </c>
    </row>
    <row r="128" spans="2:63" s="6" customFormat="1" ht="22.8" customHeight="1">
      <c r="B128" s="73"/>
      <c r="D128" s="74" t="s">
        <v>72</v>
      </c>
      <c r="E128" s="83" t="s">
        <v>2825</v>
      </c>
      <c r="F128" s="83" t="s">
        <v>2826</v>
      </c>
      <c r="I128" s="76"/>
      <c r="J128" s="84">
        <f>BK128</f>
        <v>0</v>
      </c>
      <c r="L128" s="73"/>
      <c r="M128" s="78"/>
      <c r="P128" s="79">
        <f>P129</f>
        <v>0</v>
      </c>
      <c r="R128" s="79">
        <f>R129</f>
        <v>0</v>
      </c>
      <c r="T128" s="80">
        <f>T129</f>
        <v>0</v>
      </c>
      <c r="AR128" s="74" t="s">
        <v>83</v>
      </c>
      <c r="AT128" s="81" t="s">
        <v>72</v>
      </c>
      <c r="AU128" s="81" t="s">
        <v>81</v>
      </c>
      <c r="AY128" s="74" t="s">
        <v>184</v>
      </c>
      <c r="BK128" s="82">
        <f>BK129</f>
        <v>0</v>
      </c>
    </row>
    <row r="129" spans="2:65" s="1" customFormat="1" ht="16.5" customHeight="1">
      <c r="B129" s="20"/>
      <c r="C129" s="85" t="s">
        <v>81</v>
      </c>
      <c r="D129" s="85" t="s">
        <v>186</v>
      </c>
      <c r="E129" s="86" t="s">
        <v>2827</v>
      </c>
      <c r="F129" s="87" t="s">
        <v>2828</v>
      </c>
      <c r="G129" s="88" t="s">
        <v>496</v>
      </c>
      <c r="H129" s="89">
        <v>1</v>
      </c>
      <c r="I129" s="90">
        <f>SUM('SO-03.9'!G76)</f>
        <v>0</v>
      </c>
      <c r="J129" s="91">
        <f>ROUND(I129*H129,2)</f>
        <v>0</v>
      </c>
      <c r="K129" s="92"/>
      <c r="L129" s="20"/>
      <c r="M129" s="93" t="s">
        <v>1</v>
      </c>
      <c r="N129" s="94" t="s">
        <v>38</v>
      </c>
      <c r="P129" s="95">
        <f>O129*H129</f>
        <v>0</v>
      </c>
      <c r="Q129" s="95">
        <v>0</v>
      </c>
      <c r="R129" s="95">
        <f>Q129*H129</f>
        <v>0</v>
      </c>
      <c r="S129" s="95">
        <v>0</v>
      </c>
      <c r="T129" s="96">
        <f>S129*H129</f>
        <v>0</v>
      </c>
      <c r="AR129" s="97" t="s">
        <v>259</v>
      </c>
      <c r="AT129" s="97" t="s">
        <v>186</v>
      </c>
      <c r="AU129" s="97" t="s">
        <v>83</v>
      </c>
      <c r="AY129" s="10" t="s">
        <v>184</v>
      </c>
      <c r="BE129" s="98">
        <f>IF(N129="základní",J129,0)</f>
        <v>0</v>
      </c>
      <c r="BF129" s="98">
        <f>IF(N129="snížená",J129,0)</f>
        <v>0</v>
      </c>
      <c r="BG129" s="98">
        <f>IF(N129="zákl. přenesená",J129,0)</f>
        <v>0</v>
      </c>
      <c r="BH129" s="98">
        <f>IF(N129="sníž. přenesená",J129,0)</f>
        <v>0</v>
      </c>
      <c r="BI129" s="98">
        <f>IF(N129="nulová",J129,0)</f>
        <v>0</v>
      </c>
      <c r="BJ129" s="10" t="s">
        <v>81</v>
      </c>
      <c r="BK129" s="98">
        <f>ROUND(I129*H129,2)</f>
        <v>0</v>
      </c>
      <c r="BL129" s="10" t="s">
        <v>259</v>
      </c>
      <c r="BM129" s="97" t="s">
        <v>2829</v>
      </c>
    </row>
    <row r="130" spans="2:65" s="6" customFormat="1" ht="25.95" customHeight="1">
      <c r="B130" s="73"/>
      <c r="D130" s="74" t="s">
        <v>72</v>
      </c>
      <c r="E130" s="75" t="s">
        <v>411</v>
      </c>
      <c r="F130" s="75" t="s">
        <v>412</v>
      </c>
      <c r="I130" s="76"/>
      <c r="J130" s="77">
        <f>BK130</f>
        <v>0</v>
      </c>
      <c r="L130" s="73"/>
      <c r="M130" s="78"/>
      <c r="P130" s="79">
        <f>P131+P133+P135</f>
        <v>0</v>
      </c>
      <c r="R130" s="79">
        <f>R131+R133+R135</f>
        <v>0</v>
      </c>
      <c r="T130" s="80">
        <f>T131+T133+T135</f>
        <v>0</v>
      </c>
      <c r="AR130" s="74" t="s">
        <v>207</v>
      </c>
      <c r="AT130" s="81" t="s">
        <v>72</v>
      </c>
      <c r="AU130" s="81" t="s">
        <v>73</v>
      </c>
      <c r="AY130" s="74" t="s">
        <v>184</v>
      </c>
      <c r="BK130" s="82">
        <f>BK131+BK133+BK135</f>
        <v>0</v>
      </c>
    </row>
    <row r="131" spans="2:65" s="6" customFormat="1" ht="22.8" customHeight="1">
      <c r="B131" s="73"/>
      <c r="D131" s="74" t="s">
        <v>72</v>
      </c>
      <c r="E131" s="83" t="s">
        <v>421</v>
      </c>
      <c r="F131" s="83" t="s">
        <v>422</v>
      </c>
      <c r="I131" s="76"/>
      <c r="J131" s="84">
        <f>BK131</f>
        <v>0</v>
      </c>
      <c r="L131" s="73"/>
      <c r="M131" s="78"/>
      <c r="P131" s="79">
        <f>P132</f>
        <v>0</v>
      </c>
      <c r="R131" s="79">
        <f>R132</f>
        <v>0</v>
      </c>
      <c r="T131" s="80">
        <f>T132</f>
        <v>0</v>
      </c>
      <c r="AR131" s="74" t="s">
        <v>207</v>
      </c>
      <c r="AT131" s="81" t="s">
        <v>72</v>
      </c>
      <c r="AU131" s="81" t="s">
        <v>81</v>
      </c>
      <c r="AY131" s="74" t="s">
        <v>184</v>
      </c>
      <c r="BK131" s="82">
        <f>BK132</f>
        <v>0</v>
      </c>
    </row>
    <row r="132" spans="2:65" s="1" customFormat="1" ht="16.5" customHeight="1">
      <c r="B132" s="20"/>
      <c r="C132" s="85" t="s">
        <v>83</v>
      </c>
      <c r="D132" s="85" t="s">
        <v>186</v>
      </c>
      <c r="E132" s="86" t="s">
        <v>424</v>
      </c>
      <c r="F132" s="87" t="s">
        <v>422</v>
      </c>
      <c r="G132" s="88" t="s">
        <v>425</v>
      </c>
      <c r="H132" s="120"/>
      <c r="I132" s="90"/>
      <c r="J132" s="91">
        <f>ROUND(I132*H132,2)</f>
        <v>0</v>
      </c>
      <c r="K132" s="92"/>
      <c r="L132" s="20"/>
      <c r="M132" s="93" t="s">
        <v>1</v>
      </c>
      <c r="N132" s="94" t="s">
        <v>38</v>
      </c>
      <c r="P132" s="95">
        <f>O132*H132</f>
        <v>0</v>
      </c>
      <c r="Q132" s="95">
        <v>0</v>
      </c>
      <c r="R132" s="95">
        <f>Q132*H132</f>
        <v>0</v>
      </c>
      <c r="S132" s="95">
        <v>0</v>
      </c>
      <c r="T132" s="96">
        <f>S132*H132</f>
        <v>0</v>
      </c>
      <c r="AR132" s="97" t="s">
        <v>419</v>
      </c>
      <c r="AT132" s="97" t="s">
        <v>186</v>
      </c>
      <c r="AU132" s="97" t="s">
        <v>83</v>
      </c>
      <c r="AY132" s="10" t="s">
        <v>184</v>
      </c>
      <c r="BE132" s="98">
        <f>IF(N132="základní",J132,0)</f>
        <v>0</v>
      </c>
      <c r="BF132" s="98">
        <f>IF(N132="snížená",J132,0)</f>
        <v>0</v>
      </c>
      <c r="BG132" s="98">
        <f>IF(N132="zákl. přenesená",J132,0)</f>
        <v>0</v>
      </c>
      <c r="BH132" s="98">
        <f>IF(N132="sníž. přenesená",J132,0)</f>
        <v>0</v>
      </c>
      <c r="BI132" s="98">
        <f>IF(N132="nulová",J132,0)</f>
        <v>0</v>
      </c>
      <c r="BJ132" s="10" t="s">
        <v>81</v>
      </c>
      <c r="BK132" s="98">
        <f>ROUND(I132*H132,2)</f>
        <v>0</v>
      </c>
      <c r="BL132" s="10" t="s">
        <v>419</v>
      </c>
      <c r="BM132" s="97" t="s">
        <v>2830</v>
      </c>
    </row>
    <row r="133" spans="2:65" s="6" customFormat="1" ht="22.8" customHeight="1">
      <c r="B133" s="73"/>
      <c r="D133" s="74" t="s">
        <v>72</v>
      </c>
      <c r="E133" s="83" t="s">
        <v>427</v>
      </c>
      <c r="F133" s="83" t="s">
        <v>428</v>
      </c>
      <c r="I133" s="76"/>
      <c r="J133" s="84">
        <f>BK133</f>
        <v>0</v>
      </c>
      <c r="L133" s="73"/>
      <c r="M133" s="78"/>
      <c r="P133" s="79">
        <f>P134</f>
        <v>0</v>
      </c>
      <c r="R133" s="79">
        <f>R134</f>
        <v>0</v>
      </c>
      <c r="T133" s="80">
        <f>T134</f>
        <v>0</v>
      </c>
      <c r="AR133" s="74" t="s">
        <v>207</v>
      </c>
      <c r="AT133" s="81" t="s">
        <v>72</v>
      </c>
      <c r="AU133" s="81" t="s">
        <v>81</v>
      </c>
      <c r="AY133" s="74" t="s">
        <v>184</v>
      </c>
      <c r="BK133" s="82">
        <f>BK134</f>
        <v>0</v>
      </c>
    </row>
    <row r="134" spans="2:65" s="1" customFormat="1" ht="16.5" customHeight="1">
      <c r="B134" s="20"/>
      <c r="C134" s="85" t="s">
        <v>195</v>
      </c>
      <c r="D134" s="85" t="s">
        <v>186</v>
      </c>
      <c r="E134" s="86" t="s">
        <v>430</v>
      </c>
      <c r="F134" s="87" t="s">
        <v>428</v>
      </c>
      <c r="G134" s="88" t="s">
        <v>425</v>
      </c>
      <c r="H134" s="120"/>
      <c r="I134" s="90"/>
      <c r="J134" s="91">
        <f>ROUND(I134*H134,2)</f>
        <v>0</v>
      </c>
      <c r="K134" s="92"/>
      <c r="L134" s="20"/>
      <c r="M134" s="93" t="s">
        <v>1</v>
      </c>
      <c r="N134" s="94" t="s">
        <v>38</v>
      </c>
      <c r="P134" s="95">
        <f>O134*H134</f>
        <v>0</v>
      </c>
      <c r="Q134" s="95">
        <v>0</v>
      </c>
      <c r="R134" s="95">
        <f>Q134*H134</f>
        <v>0</v>
      </c>
      <c r="S134" s="95">
        <v>0</v>
      </c>
      <c r="T134" s="96">
        <f>S134*H134</f>
        <v>0</v>
      </c>
      <c r="AR134" s="97" t="s">
        <v>419</v>
      </c>
      <c r="AT134" s="97" t="s">
        <v>186</v>
      </c>
      <c r="AU134" s="97" t="s">
        <v>83</v>
      </c>
      <c r="AY134" s="10" t="s">
        <v>184</v>
      </c>
      <c r="BE134" s="98">
        <f>IF(N134="základní",J134,0)</f>
        <v>0</v>
      </c>
      <c r="BF134" s="98">
        <f>IF(N134="snížená",J134,0)</f>
        <v>0</v>
      </c>
      <c r="BG134" s="98">
        <f>IF(N134="zákl. přenesená",J134,0)</f>
        <v>0</v>
      </c>
      <c r="BH134" s="98">
        <f>IF(N134="sníž. přenesená",J134,0)</f>
        <v>0</v>
      </c>
      <c r="BI134" s="98">
        <f>IF(N134="nulová",J134,0)</f>
        <v>0</v>
      </c>
      <c r="BJ134" s="10" t="s">
        <v>81</v>
      </c>
      <c r="BK134" s="98">
        <f>ROUND(I134*H134,2)</f>
        <v>0</v>
      </c>
      <c r="BL134" s="10" t="s">
        <v>419</v>
      </c>
      <c r="BM134" s="97" t="s">
        <v>2831</v>
      </c>
    </row>
    <row r="135" spans="2:65" s="6" customFormat="1" ht="22.8" customHeight="1">
      <c r="B135" s="73"/>
      <c r="D135" s="74" t="s">
        <v>72</v>
      </c>
      <c r="E135" s="83" t="s">
        <v>432</v>
      </c>
      <c r="F135" s="83" t="s">
        <v>433</v>
      </c>
      <c r="I135" s="76"/>
      <c r="J135" s="84">
        <f>BK135</f>
        <v>0</v>
      </c>
      <c r="L135" s="73"/>
      <c r="M135" s="78"/>
      <c r="P135" s="79">
        <f>P136</f>
        <v>0</v>
      </c>
      <c r="R135" s="79">
        <f>R136</f>
        <v>0</v>
      </c>
      <c r="T135" s="80">
        <f>T136</f>
        <v>0</v>
      </c>
      <c r="AR135" s="74" t="s">
        <v>207</v>
      </c>
      <c r="AT135" s="81" t="s">
        <v>72</v>
      </c>
      <c r="AU135" s="81" t="s">
        <v>81</v>
      </c>
      <c r="AY135" s="74" t="s">
        <v>184</v>
      </c>
      <c r="BK135" s="82">
        <f>BK136</f>
        <v>0</v>
      </c>
    </row>
    <row r="136" spans="2:65" s="1" customFormat="1" ht="16.5" customHeight="1">
      <c r="B136" s="20"/>
      <c r="C136" s="85" t="s">
        <v>190</v>
      </c>
      <c r="D136" s="85" t="s">
        <v>186</v>
      </c>
      <c r="E136" s="86" t="s">
        <v>435</v>
      </c>
      <c r="F136" s="87" t="s">
        <v>436</v>
      </c>
      <c r="G136" s="88" t="s">
        <v>425</v>
      </c>
      <c r="H136" s="120"/>
      <c r="I136" s="90"/>
      <c r="J136" s="91">
        <f>ROUND(I136*H136,2)</f>
        <v>0</v>
      </c>
      <c r="K136" s="92"/>
      <c r="L136" s="20"/>
      <c r="M136" s="121" t="s">
        <v>1</v>
      </c>
      <c r="N136" s="122" t="s">
        <v>38</v>
      </c>
      <c r="O136" s="123"/>
      <c r="P136" s="124">
        <f>O136*H136</f>
        <v>0</v>
      </c>
      <c r="Q136" s="124">
        <v>0</v>
      </c>
      <c r="R136" s="124">
        <f>Q136*H136</f>
        <v>0</v>
      </c>
      <c r="S136" s="124">
        <v>0</v>
      </c>
      <c r="T136" s="125">
        <f>S136*H136</f>
        <v>0</v>
      </c>
      <c r="AR136" s="97" t="s">
        <v>419</v>
      </c>
      <c r="AT136" s="97" t="s">
        <v>186</v>
      </c>
      <c r="AU136" s="97" t="s">
        <v>83</v>
      </c>
      <c r="AY136" s="10" t="s">
        <v>184</v>
      </c>
      <c r="BE136" s="98">
        <f>IF(N136="základní",J136,0)</f>
        <v>0</v>
      </c>
      <c r="BF136" s="98">
        <f>IF(N136="snížená",J136,0)</f>
        <v>0</v>
      </c>
      <c r="BG136" s="98">
        <f>IF(N136="zákl. přenesená",J136,0)</f>
        <v>0</v>
      </c>
      <c r="BH136" s="98">
        <f>IF(N136="sníž. přenesená",J136,0)</f>
        <v>0</v>
      </c>
      <c r="BI136" s="98">
        <f>IF(N136="nulová",J136,0)</f>
        <v>0</v>
      </c>
      <c r="BJ136" s="10" t="s">
        <v>81</v>
      </c>
      <c r="BK136" s="98">
        <f>ROUND(I136*H136,2)</f>
        <v>0</v>
      </c>
      <c r="BL136" s="10" t="s">
        <v>419</v>
      </c>
      <c r="BM136" s="97" t="s">
        <v>2832</v>
      </c>
    </row>
    <row r="137" spans="2:65" s="1" customFormat="1" ht="7.05" customHeight="1">
      <c r="B137" s="26"/>
      <c r="C137" s="27"/>
      <c r="D137" s="27"/>
      <c r="E137" s="27"/>
      <c r="F137" s="27"/>
      <c r="G137" s="27"/>
      <c r="H137" s="27"/>
      <c r="I137" s="27"/>
      <c r="J137" s="27"/>
      <c r="K137" s="27"/>
      <c r="L137" s="20"/>
    </row>
  </sheetData>
  <sheetProtection algorithmName="SHA-512" hashValue="QRdZp9BSe2Sq5CmaKFPfQP/8HhiSlqBwhxGYKmR/fJ3oCQ05O8S9hYJFc9+X/zkSs9qBXd76LSN2E5aD1HUuAQ==" saltValue="neuqknP/KZ9C175kcgh93HEEwDcN2m9tMKTHrZkKBVBlW7kG4YHdElV8sOR0WbyevUMbuKqN50Pwv43ACuw/VQ==" spinCount="100000" sheet="1" objects="1" scenarios="1" formatColumns="0" formatRows="0" autoFilter="0"/>
  <autoFilter ref="C125:K136" xr:uid="{00000000-0009-0000-0000-00000A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2602D-3439-4655-84A4-1A12F138088B}">
  <dimension ref="A1:O5011"/>
  <sheetViews>
    <sheetView zoomScaleNormal="100" workbookViewId="0">
      <selection activeCell="H13" sqref="H13"/>
    </sheetView>
  </sheetViews>
  <sheetFormatPr defaultColWidth="11.28515625" defaultRowHeight="12" outlineLevelRow="1"/>
  <cols>
    <col min="1" max="1" width="4.28515625" style="138" customWidth="1"/>
    <col min="2" max="2" width="15.28515625" style="143" bestFit="1" customWidth="1"/>
    <col min="3" max="3" width="55.28515625" style="143" bestFit="1" customWidth="1"/>
    <col min="4" max="4" width="5.85546875" style="138" customWidth="1"/>
    <col min="5" max="5" width="12.85546875" style="138" customWidth="1"/>
    <col min="6" max="6" width="12" style="138" customWidth="1"/>
    <col min="7" max="7" width="15.5703125" style="138" customWidth="1"/>
    <col min="8" max="8" width="14.85546875" style="138" bestFit="1" customWidth="1"/>
    <col min="9" max="11" width="11.28515625" style="138"/>
    <col min="12" max="13" width="11.28515625" style="138" hidden="1" customWidth="1"/>
    <col min="14" max="14" width="12.5703125" style="138" customWidth="1"/>
    <col min="15" max="15" width="11.28515625" style="138"/>
    <col min="16" max="16" width="12" style="138" bestFit="1" customWidth="1"/>
    <col min="17" max="16384" width="11.28515625" style="138"/>
  </cols>
  <sheetData>
    <row r="1" spans="1:13" ht="15.6">
      <c r="A1" s="872" t="s">
        <v>3921</v>
      </c>
      <c r="B1" s="872"/>
      <c r="C1" s="872"/>
      <c r="D1" s="872"/>
      <c r="E1" s="872"/>
      <c r="F1" s="872"/>
      <c r="G1" s="872"/>
      <c r="H1" s="137"/>
      <c r="I1" s="137"/>
    </row>
    <row r="2" spans="1:13">
      <c r="A2" s="139" t="s">
        <v>3922</v>
      </c>
      <c r="B2" s="140" t="str">
        <f>[3]Stavba!CisloStavby</f>
        <v>0001</v>
      </c>
      <c r="C2" s="873" t="str">
        <f>[3]Stavba!NazevStavby</f>
        <v>UNION Břevnov</v>
      </c>
      <c r="D2" s="873"/>
      <c r="E2" s="873"/>
      <c r="F2" s="873"/>
      <c r="G2" s="873"/>
      <c r="H2" s="873"/>
      <c r="I2" s="873"/>
      <c r="J2" s="873"/>
      <c r="K2" s="873"/>
    </row>
    <row r="3" spans="1:13">
      <c r="A3" s="139" t="s">
        <v>3923</v>
      </c>
      <c r="B3" s="140" t="str">
        <f>cisloobjektu</f>
        <v>25.011</v>
      </c>
      <c r="C3" s="874" t="str">
        <f>[3]Stavba!E3</f>
        <v>Měření a regulace</v>
      </c>
      <c r="D3" s="874"/>
      <c r="E3" s="874"/>
      <c r="F3" s="874"/>
      <c r="G3" s="874"/>
      <c r="H3" s="874"/>
      <c r="I3" s="874"/>
      <c r="J3" s="874"/>
      <c r="K3" s="874"/>
    </row>
    <row r="4" spans="1:13">
      <c r="A4" s="141" t="s">
        <v>3924</v>
      </c>
      <c r="B4" s="142" t="str">
        <f>CisloStavebnihoRozpoctu</f>
        <v>01</v>
      </c>
      <c r="C4" s="875" t="str">
        <f>NazevStavebnihoRozpoctu</f>
        <v>projektový rozpočet</v>
      </c>
      <c r="D4" s="876"/>
      <c r="E4" s="876"/>
      <c r="F4" s="876"/>
      <c r="G4" s="876"/>
      <c r="H4" s="876"/>
      <c r="I4" s="876"/>
      <c r="J4" s="876"/>
      <c r="K4" s="877"/>
    </row>
    <row r="5" spans="1:13">
      <c r="D5" s="144"/>
      <c r="H5" s="137"/>
      <c r="I5" s="137"/>
    </row>
    <row r="6" spans="1:13" ht="24">
      <c r="A6" s="145" t="s">
        <v>3925</v>
      </c>
      <c r="B6" s="146" t="s">
        <v>3926</v>
      </c>
      <c r="C6" s="146" t="s">
        <v>3927</v>
      </c>
      <c r="D6" s="147" t="s">
        <v>171</v>
      </c>
      <c r="E6" s="145" t="s">
        <v>3928</v>
      </c>
      <c r="F6" s="145" t="s">
        <v>3929</v>
      </c>
      <c r="G6" s="148" t="s">
        <v>3930</v>
      </c>
      <c r="H6" s="149" t="s">
        <v>3931</v>
      </c>
      <c r="I6" s="149" t="s">
        <v>3932</v>
      </c>
      <c r="J6" s="150" t="s">
        <v>3933</v>
      </c>
      <c r="K6" s="150" t="s">
        <v>3934</v>
      </c>
      <c r="L6" s="150" t="s">
        <v>37</v>
      </c>
      <c r="M6" s="150" t="s">
        <v>3935</v>
      </c>
    </row>
    <row r="7" spans="1:13">
      <c r="A7" s="151"/>
      <c r="B7" s="152"/>
      <c r="C7" s="152"/>
      <c r="D7" s="153"/>
      <c r="E7" s="154"/>
      <c r="F7" s="155"/>
      <c r="G7" s="155"/>
      <c r="H7" s="156"/>
      <c r="I7" s="156"/>
      <c r="J7" s="155"/>
      <c r="K7" s="155"/>
      <c r="L7" s="155"/>
      <c r="M7" s="155"/>
    </row>
    <row r="8" spans="1:13" s="165" customFormat="1">
      <c r="A8" s="157" t="s">
        <v>3936</v>
      </c>
      <c r="B8" s="158" t="s">
        <v>3937</v>
      </c>
      <c r="C8" s="159" t="s">
        <v>3938</v>
      </c>
      <c r="D8" s="160"/>
      <c r="E8" s="161"/>
      <c r="F8" s="162"/>
      <c r="G8" s="162">
        <f>SUM(G9:G33)</f>
        <v>0</v>
      </c>
      <c r="H8" s="162"/>
      <c r="I8" s="162">
        <f>SUM(I9:I33)</f>
        <v>0</v>
      </c>
      <c r="J8" s="162"/>
      <c r="K8" s="163">
        <f>SUM(K9:K33)</f>
        <v>0</v>
      </c>
      <c r="L8" s="164"/>
      <c r="M8" s="164">
        <f>SUM(M9:M33)</f>
        <v>0</v>
      </c>
    </row>
    <row r="9" spans="1:13" s="165" customFormat="1" ht="24" outlineLevel="1">
      <c r="A9" s="166">
        <v>1</v>
      </c>
      <c r="B9" s="167"/>
      <c r="C9" s="168" t="s">
        <v>4119</v>
      </c>
      <c r="D9" s="169" t="s">
        <v>563</v>
      </c>
      <c r="E9" s="170">
        <v>1</v>
      </c>
      <c r="F9" s="171">
        <f t="shared" ref="F9:F33" si="0">H9+J9</f>
        <v>0</v>
      </c>
      <c r="G9" s="171">
        <f t="shared" ref="G9:G24" si="1">E9*F9</f>
        <v>0</v>
      </c>
      <c r="H9" s="256"/>
      <c r="I9" s="171">
        <f t="shared" ref="I9:I33" si="2">ROUND(E9*H9,2)</f>
        <v>0</v>
      </c>
      <c r="J9" s="256"/>
      <c r="K9" s="172">
        <f t="shared" ref="K9:K33" si="3">ROUND(E9*J9,2)</f>
        <v>0</v>
      </c>
      <c r="L9" s="173">
        <v>21</v>
      </c>
      <c r="M9" s="173">
        <f t="shared" ref="M9:M33" si="4">G9*(1+L9/100)</f>
        <v>0</v>
      </c>
    </row>
    <row r="10" spans="1:13" s="165" customFormat="1" ht="24" outlineLevel="1">
      <c r="A10" s="166">
        <v>2</v>
      </c>
      <c r="B10" s="167"/>
      <c r="C10" s="168" t="s">
        <v>4120</v>
      </c>
      <c r="D10" s="169" t="s">
        <v>563</v>
      </c>
      <c r="E10" s="170">
        <v>5</v>
      </c>
      <c r="F10" s="171">
        <f t="shared" si="0"/>
        <v>0</v>
      </c>
      <c r="G10" s="171">
        <f t="shared" si="1"/>
        <v>0</v>
      </c>
      <c r="H10" s="256"/>
      <c r="I10" s="171">
        <f t="shared" si="2"/>
        <v>0</v>
      </c>
      <c r="J10" s="256"/>
      <c r="K10" s="172">
        <f t="shared" si="3"/>
        <v>0</v>
      </c>
      <c r="L10" s="173">
        <v>21</v>
      </c>
      <c r="M10" s="173">
        <f t="shared" si="4"/>
        <v>0</v>
      </c>
    </row>
    <row r="11" spans="1:13" s="165" customFormat="1" ht="12.75" customHeight="1" outlineLevel="1">
      <c r="A11" s="166">
        <v>3</v>
      </c>
      <c r="B11" s="167"/>
      <c r="C11" s="168" t="s">
        <v>4121</v>
      </c>
      <c r="D11" s="169" t="s">
        <v>563</v>
      </c>
      <c r="E11" s="170">
        <v>1</v>
      </c>
      <c r="F11" s="171">
        <f t="shared" si="0"/>
        <v>0</v>
      </c>
      <c r="G11" s="171">
        <f t="shared" si="1"/>
        <v>0</v>
      </c>
      <c r="H11" s="256"/>
      <c r="I11" s="171">
        <f t="shared" si="2"/>
        <v>0</v>
      </c>
      <c r="J11" s="256"/>
      <c r="K11" s="172">
        <f t="shared" si="3"/>
        <v>0</v>
      </c>
      <c r="L11" s="173">
        <v>21</v>
      </c>
      <c r="M11" s="173">
        <f t="shared" si="4"/>
        <v>0</v>
      </c>
    </row>
    <row r="12" spans="1:13" s="165" customFormat="1" ht="12.75" customHeight="1" outlineLevel="1">
      <c r="A12" s="166">
        <v>4</v>
      </c>
      <c r="B12" s="167"/>
      <c r="C12" s="168" t="s">
        <v>4122</v>
      </c>
      <c r="D12" s="169" t="s">
        <v>563</v>
      </c>
      <c r="E12" s="170">
        <v>1</v>
      </c>
      <c r="F12" s="171">
        <f t="shared" si="0"/>
        <v>0</v>
      </c>
      <c r="G12" s="171">
        <f t="shared" si="1"/>
        <v>0</v>
      </c>
      <c r="H12" s="256"/>
      <c r="I12" s="171">
        <f t="shared" si="2"/>
        <v>0</v>
      </c>
      <c r="J12" s="256"/>
      <c r="K12" s="172">
        <f t="shared" si="3"/>
        <v>0</v>
      </c>
      <c r="L12" s="173">
        <v>21</v>
      </c>
      <c r="M12" s="173">
        <f t="shared" si="4"/>
        <v>0</v>
      </c>
    </row>
    <row r="13" spans="1:13" s="165" customFormat="1" ht="24" outlineLevel="1">
      <c r="A13" s="166">
        <v>5</v>
      </c>
      <c r="B13" s="167"/>
      <c r="C13" s="168" t="s">
        <v>4123</v>
      </c>
      <c r="D13" s="169" t="s">
        <v>563</v>
      </c>
      <c r="E13" s="170">
        <v>1</v>
      </c>
      <c r="F13" s="171">
        <f t="shared" si="0"/>
        <v>0</v>
      </c>
      <c r="G13" s="171">
        <f t="shared" si="1"/>
        <v>0</v>
      </c>
      <c r="H13" s="256"/>
      <c r="I13" s="171">
        <f t="shared" si="2"/>
        <v>0</v>
      </c>
      <c r="J13" s="256"/>
      <c r="K13" s="172">
        <f t="shared" si="3"/>
        <v>0</v>
      </c>
      <c r="L13" s="173">
        <v>21</v>
      </c>
      <c r="M13" s="173">
        <f t="shared" si="4"/>
        <v>0</v>
      </c>
    </row>
    <row r="14" spans="1:13" s="165" customFormat="1" ht="12.75" customHeight="1" outlineLevel="1">
      <c r="A14" s="166">
        <v>6</v>
      </c>
      <c r="B14" s="167"/>
      <c r="C14" s="168" t="s">
        <v>4124</v>
      </c>
      <c r="D14" s="169" t="s">
        <v>563</v>
      </c>
      <c r="E14" s="170">
        <v>1</v>
      </c>
      <c r="F14" s="171">
        <f t="shared" si="0"/>
        <v>0</v>
      </c>
      <c r="G14" s="171">
        <f t="shared" si="1"/>
        <v>0</v>
      </c>
      <c r="H14" s="256"/>
      <c r="I14" s="171">
        <f t="shared" si="2"/>
        <v>0</v>
      </c>
      <c r="J14" s="256"/>
      <c r="K14" s="172">
        <f t="shared" si="3"/>
        <v>0</v>
      </c>
      <c r="L14" s="173">
        <v>21</v>
      </c>
      <c r="M14" s="173">
        <f t="shared" si="4"/>
        <v>0</v>
      </c>
    </row>
    <row r="15" spans="1:13" s="165" customFormat="1" ht="12.75" customHeight="1" outlineLevel="1">
      <c r="A15" s="166">
        <v>7</v>
      </c>
      <c r="B15" s="167" t="s">
        <v>4125</v>
      </c>
      <c r="C15" s="168" t="s">
        <v>4126</v>
      </c>
      <c r="D15" s="169" t="s">
        <v>563</v>
      </c>
      <c r="E15" s="170">
        <v>1</v>
      </c>
      <c r="F15" s="171">
        <f t="shared" si="0"/>
        <v>0</v>
      </c>
      <c r="G15" s="171">
        <f t="shared" si="1"/>
        <v>0</v>
      </c>
      <c r="H15" s="256"/>
      <c r="I15" s="171">
        <f t="shared" si="2"/>
        <v>0</v>
      </c>
      <c r="J15" s="256"/>
      <c r="K15" s="172">
        <f t="shared" si="3"/>
        <v>0</v>
      </c>
      <c r="L15" s="173">
        <v>21</v>
      </c>
      <c r="M15" s="173">
        <f t="shared" si="4"/>
        <v>0</v>
      </c>
    </row>
    <row r="16" spans="1:13" s="165" customFormat="1" ht="12.75" customHeight="1" outlineLevel="1">
      <c r="A16" s="166">
        <v>8</v>
      </c>
      <c r="B16" s="167"/>
      <c r="C16" s="168" t="s">
        <v>3952</v>
      </c>
      <c r="D16" s="169" t="s">
        <v>563</v>
      </c>
      <c r="E16" s="170">
        <v>100</v>
      </c>
      <c r="F16" s="171">
        <f t="shared" si="0"/>
        <v>0</v>
      </c>
      <c r="G16" s="171">
        <f t="shared" si="1"/>
        <v>0</v>
      </c>
      <c r="H16" s="256"/>
      <c r="I16" s="171">
        <f t="shared" si="2"/>
        <v>0</v>
      </c>
      <c r="J16" s="256"/>
      <c r="K16" s="172">
        <f t="shared" si="3"/>
        <v>0</v>
      </c>
      <c r="L16" s="173">
        <v>21</v>
      </c>
      <c r="M16" s="173">
        <f t="shared" si="4"/>
        <v>0</v>
      </c>
    </row>
    <row r="17" spans="1:15" s="165" customFormat="1" ht="12.75" customHeight="1" outlineLevel="1">
      <c r="A17" s="166">
        <v>9</v>
      </c>
      <c r="B17" s="167" t="s">
        <v>4127</v>
      </c>
      <c r="C17" s="168" t="s">
        <v>4128</v>
      </c>
      <c r="D17" s="169" t="s">
        <v>189</v>
      </c>
      <c r="E17" s="170">
        <v>50</v>
      </c>
      <c r="F17" s="171">
        <f t="shared" si="0"/>
        <v>0</v>
      </c>
      <c r="G17" s="171">
        <f t="shared" si="1"/>
        <v>0</v>
      </c>
      <c r="H17" s="256"/>
      <c r="I17" s="171">
        <f t="shared" si="2"/>
        <v>0</v>
      </c>
      <c r="J17" s="256"/>
      <c r="K17" s="172">
        <f t="shared" si="3"/>
        <v>0</v>
      </c>
      <c r="L17" s="173">
        <v>21</v>
      </c>
      <c r="M17" s="173">
        <f t="shared" si="4"/>
        <v>0</v>
      </c>
    </row>
    <row r="18" spans="1:15" s="165" customFormat="1" ht="12.75" customHeight="1" outlineLevel="1">
      <c r="A18" s="166">
        <v>10</v>
      </c>
      <c r="B18" s="167"/>
      <c r="C18" s="168" t="s">
        <v>4129</v>
      </c>
      <c r="D18" s="169" t="s">
        <v>223</v>
      </c>
      <c r="E18" s="170">
        <v>80</v>
      </c>
      <c r="F18" s="171">
        <f t="shared" si="0"/>
        <v>0</v>
      </c>
      <c r="G18" s="171">
        <f t="shared" si="1"/>
        <v>0</v>
      </c>
      <c r="H18" s="256"/>
      <c r="I18" s="171">
        <f t="shared" si="2"/>
        <v>0</v>
      </c>
      <c r="J18" s="256"/>
      <c r="K18" s="172">
        <f t="shared" si="3"/>
        <v>0</v>
      </c>
      <c r="L18" s="173">
        <v>21</v>
      </c>
      <c r="M18" s="173">
        <f t="shared" si="4"/>
        <v>0</v>
      </c>
    </row>
    <row r="19" spans="1:15" s="165" customFormat="1" ht="12.75" customHeight="1" outlineLevel="1">
      <c r="A19" s="166">
        <v>11</v>
      </c>
      <c r="B19" s="167"/>
      <c r="C19" s="168" t="s">
        <v>4130</v>
      </c>
      <c r="D19" s="169" t="s">
        <v>563</v>
      </c>
      <c r="E19" s="170">
        <v>8</v>
      </c>
      <c r="F19" s="171">
        <f t="shared" si="0"/>
        <v>0</v>
      </c>
      <c r="G19" s="171">
        <f t="shared" si="1"/>
        <v>0</v>
      </c>
      <c r="H19" s="256"/>
      <c r="I19" s="171">
        <f t="shared" si="2"/>
        <v>0</v>
      </c>
      <c r="J19" s="256"/>
      <c r="K19" s="172">
        <f t="shared" si="3"/>
        <v>0</v>
      </c>
      <c r="L19" s="173">
        <v>21</v>
      </c>
      <c r="M19" s="173">
        <f t="shared" si="4"/>
        <v>0</v>
      </c>
    </row>
    <row r="20" spans="1:15" s="165" customFormat="1" ht="12.75" customHeight="1" outlineLevel="1">
      <c r="A20" s="166">
        <v>12</v>
      </c>
      <c r="B20" s="167"/>
      <c r="C20" s="168" t="s">
        <v>4131</v>
      </c>
      <c r="D20" s="169" t="s">
        <v>563</v>
      </c>
      <c r="E20" s="170">
        <v>4</v>
      </c>
      <c r="F20" s="171">
        <f t="shared" si="0"/>
        <v>0</v>
      </c>
      <c r="G20" s="171">
        <f t="shared" si="1"/>
        <v>0</v>
      </c>
      <c r="H20" s="256"/>
      <c r="I20" s="171">
        <f t="shared" si="2"/>
        <v>0</v>
      </c>
      <c r="J20" s="256"/>
      <c r="K20" s="172">
        <f t="shared" si="3"/>
        <v>0</v>
      </c>
      <c r="L20" s="173">
        <v>21</v>
      </c>
      <c r="M20" s="173">
        <f t="shared" si="4"/>
        <v>0</v>
      </c>
    </row>
    <row r="21" spans="1:15" s="165" customFormat="1" ht="12.75" customHeight="1" outlineLevel="1">
      <c r="A21" s="166">
        <v>13</v>
      </c>
      <c r="B21" s="167"/>
      <c r="C21" s="168" t="s">
        <v>4132</v>
      </c>
      <c r="D21" s="169" t="s">
        <v>563</v>
      </c>
      <c r="E21" s="170">
        <v>1</v>
      </c>
      <c r="F21" s="171">
        <f t="shared" si="0"/>
        <v>0</v>
      </c>
      <c r="G21" s="171">
        <f t="shared" si="1"/>
        <v>0</v>
      </c>
      <c r="H21" s="256"/>
      <c r="I21" s="171">
        <f t="shared" si="2"/>
        <v>0</v>
      </c>
      <c r="J21" s="256"/>
      <c r="K21" s="172">
        <f t="shared" si="3"/>
        <v>0</v>
      </c>
      <c r="L21" s="173">
        <v>21</v>
      </c>
      <c r="M21" s="173">
        <f t="shared" si="4"/>
        <v>0</v>
      </c>
    </row>
    <row r="22" spans="1:15" s="165" customFormat="1" ht="12.75" customHeight="1" outlineLevel="1">
      <c r="A22" s="166">
        <v>14</v>
      </c>
      <c r="B22" s="167"/>
      <c r="C22" s="168" t="s">
        <v>4133</v>
      </c>
      <c r="D22" s="169" t="s">
        <v>563</v>
      </c>
      <c r="E22" s="170">
        <v>4</v>
      </c>
      <c r="F22" s="171">
        <f t="shared" si="0"/>
        <v>0</v>
      </c>
      <c r="G22" s="171">
        <f t="shared" si="1"/>
        <v>0</v>
      </c>
      <c r="H22" s="256"/>
      <c r="I22" s="171">
        <f t="shared" si="2"/>
        <v>0</v>
      </c>
      <c r="J22" s="256"/>
      <c r="K22" s="172">
        <f t="shared" si="3"/>
        <v>0</v>
      </c>
      <c r="L22" s="173">
        <v>21</v>
      </c>
      <c r="M22" s="173">
        <f t="shared" si="4"/>
        <v>0</v>
      </c>
    </row>
    <row r="23" spans="1:15" s="165" customFormat="1" ht="12.75" customHeight="1" outlineLevel="1">
      <c r="A23" s="166">
        <v>15</v>
      </c>
      <c r="B23" s="167"/>
      <c r="C23" s="168" t="s">
        <v>4134</v>
      </c>
      <c r="D23" s="169" t="s">
        <v>563</v>
      </c>
      <c r="E23" s="170">
        <v>30</v>
      </c>
      <c r="F23" s="171">
        <f t="shared" si="0"/>
        <v>0</v>
      </c>
      <c r="G23" s="171">
        <f t="shared" si="1"/>
        <v>0</v>
      </c>
      <c r="H23" s="256"/>
      <c r="I23" s="171">
        <f t="shared" si="2"/>
        <v>0</v>
      </c>
      <c r="J23" s="256"/>
      <c r="K23" s="172">
        <f t="shared" si="3"/>
        <v>0</v>
      </c>
      <c r="L23" s="173">
        <v>21</v>
      </c>
      <c r="M23" s="173">
        <f t="shared" si="4"/>
        <v>0</v>
      </c>
    </row>
    <row r="24" spans="1:15" s="165" customFormat="1" ht="12.75" customHeight="1" outlineLevel="1">
      <c r="A24" s="166">
        <v>16</v>
      </c>
      <c r="B24" s="167"/>
      <c r="C24" s="168" t="s">
        <v>4135</v>
      </c>
      <c r="D24" s="169" t="s">
        <v>496</v>
      </c>
      <c r="E24" s="170">
        <v>1</v>
      </c>
      <c r="F24" s="171">
        <f t="shared" si="0"/>
        <v>0</v>
      </c>
      <c r="G24" s="171">
        <f t="shared" si="1"/>
        <v>0</v>
      </c>
      <c r="H24" s="256"/>
      <c r="I24" s="171">
        <f t="shared" si="2"/>
        <v>0</v>
      </c>
      <c r="J24" s="256"/>
      <c r="K24" s="172">
        <f t="shared" si="3"/>
        <v>0</v>
      </c>
      <c r="L24" s="173">
        <v>21</v>
      </c>
      <c r="M24" s="173">
        <f t="shared" si="4"/>
        <v>0</v>
      </c>
    </row>
    <row r="25" spans="1:15" s="165" customFormat="1" ht="24" outlineLevel="1">
      <c r="A25" s="166">
        <v>17</v>
      </c>
      <c r="B25" s="167"/>
      <c r="C25" s="168" t="s">
        <v>4136</v>
      </c>
      <c r="D25" s="169" t="s">
        <v>223</v>
      </c>
      <c r="E25" s="170">
        <v>560</v>
      </c>
      <c r="F25" s="171">
        <f t="shared" si="0"/>
        <v>0</v>
      </c>
      <c r="G25" s="171">
        <f t="shared" ref="G25" si="5">ROUND(E25*F25,2)</f>
        <v>0</v>
      </c>
      <c r="H25" s="256"/>
      <c r="I25" s="171">
        <f t="shared" si="2"/>
        <v>0</v>
      </c>
      <c r="J25" s="256"/>
      <c r="K25" s="172">
        <f t="shared" si="3"/>
        <v>0</v>
      </c>
      <c r="L25" s="243">
        <v>21</v>
      </c>
      <c r="M25" s="243">
        <f t="shared" si="4"/>
        <v>0</v>
      </c>
      <c r="O25" s="244"/>
    </row>
    <row r="26" spans="1:15" outlineLevel="1">
      <c r="A26" s="166">
        <v>18</v>
      </c>
      <c r="B26" s="167"/>
      <c r="C26" s="168" t="s">
        <v>4137</v>
      </c>
      <c r="D26" s="184" t="s">
        <v>223</v>
      </c>
      <c r="E26" s="245">
        <v>40</v>
      </c>
      <c r="F26" s="182">
        <f t="shared" si="0"/>
        <v>0</v>
      </c>
      <c r="G26" s="182">
        <f t="shared" ref="G26" si="6">E26*F26</f>
        <v>0</v>
      </c>
      <c r="H26" s="258"/>
      <c r="I26" s="185">
        <f t="shared" si="2"/>
        <v>0</v>
      </c>
      <c r="J26" s="259"/>
      <c r="K26" s="186">
        <f t="shared" si="3"/>
        <v>0</v>
      </c>
      <c r="L26" s="173">
        <v>21</v>
      </c>
      <c r="M26" s="173">
        <f t="shared" si="4"/>
        <v>0</v>
      </c>
    </row>
    <row r="27" spans="1:15" ht="24" outlineLevel="1">
      <c r="A27" s="166">
        <v>19</v>
      </c>
      <c r="B27" s="167" t="s">
        <v>4138</v>
      </c>
      <c r="C27" s="168" t="s">
        <v>4139</v>
      </c>
      <c r="D27" s="184" t="s">
        <v>223</v>
      </c>
      <c r="E27" s="245">
        <v>50</v>
      </c>
      <c r="F27" s="182">
        <f t="shared" si="0"/>
        <v>0</v>
      </c>
      <c r="G27" s="182">
        <f t="shared" ref="G27:G28" si="7">ROUND(E27*F27,2)</f>
        <v>0</v>
      </c>
      <c r="H27" s="258"/>
      <c r="I27" s="185">
        <f t="shared" si="2"/>
        <v>0</v>
      </c>
      <c r="J27" s="259"/>
      <c r="K27" s="186">
        <f t="shared" si="3"/>
        <v>0</v>
      </c>
      <c r="L27" s="173">
        <v>21</v>
      </c>
      <c r="M27" s="173">
        <f t="shared" si="4"/>
        <v>0</v>
      </c>
    </row>
    <row r="28" spans="1:15" ht="24" outlineLevel="1">
      <c r="A28" s="166">
        <v>20</v>
      </c>
      <c r="B28" s="167"/>
      <c r="C28" s="168" t="s">
        <v>4140</v>
      </c>
      <c r="D28" s="184" t="s">
        <v>223</v>
      </c>
      <c r="E28" s="245">
        <v>30</v>
      </c>
      <c r="F28" s="182">
        <f t="shared" si="0"/>
        <v>0</v>
      </c>
      <c r="G28" s="182">
        <f t="shared" si="7"/>
        <v>0</v>
      </c>
      <c r="H28" s="258"/>
      <c r="I28" s="185">
        <f t="shared" si="2"/>
        <v>0</v>
      </c>
      <c r="J28" s="259"/>
      <c r="K28" s="186">
        <f t="shared" si="3"/>
        <v>0</v>
      </c>
      <c r="L28" s="173">
        <v>21</v>
      </c>
      <c r="M28" s="173">
        <f t="shared" si="4"/>
        <v>0</v>
      </c>
    </row>
    <row r="29" spans="1:15" ht="24" outlineLevel="1">
      <c r="A29" s="166">
        <v>21</v>
      </c>
      <c r="B29" s="167" t="s">
        <v>3948</v>
      </c>
      <c r="C29" s="168" t="s">
        <v>3949</v>
      </c>
      <c r="D29" s="184" t="s">
        <v>223</v>
      </c>
      <c r="E29" s="245">
        <v>10</v>
      </c>
      <c r="F29" s="182">
        <f t="shared" si="0"/>
        <v>0</v>
      </c>
      <c r="G29" s="182">
        <f t="shared" ref="G29" si="8">E29*F29</f>
        <v>0</v>
      </c>
      <c r="H29" s="258"/>
      <c r="I29" s="185">
        <f t="shared" si="2"/>
        <v>0</v>
      </c>
      <c r="J29" s="259"/>
      <c r="K29" s="186">
        <f t="shared" si="3"/>
        <v>0</v>
      </c>
      <c r="L29" s="173">
        <v>21</v>
      </c>
      <c r="M29" s="173">
        <f t="shared" si="4"/>
        <v>0</v>
      </c>
    </row>
    <row r="30" spans="1:15" outlineLevel="1">
      <c r="A30" s="166">
        <v>22</v>
      </c>
      <c r="B30" s="167"/>
      <c r="C30" s="168" t="s">
        <v>4141</v>
      </c>
      <c r="D30" s="184" t="s">
        <v>563</v>
      </c>
      <c r="E30" s="245">
        <v>1</v>
      </c>
      <c r="F30" s="182">
        <f t="shared" si="0"/>
        <v>0</v>
      </c>
      <c r="G30" s="182">
        <f t="shared" ref="G30" si="9">ROUND(E30*F30,2)</f>
        <v>0</v>
      </c>
      <c r="H30" s="258"/>
      <c r="I30" s="185">
        <f t="shared" si="2"/>
        <v>0</v>
      </c>
      <c r="J30" s="259"/>
      <c r="K30" s="186">
        <f t="shared" si="3"/>
        <v>0</v>
      </c>
      <c r="L30" s="173">
        <v>21</v>
      </c>
      <c r="M30" s="173">
        <f t="shared" si="4"/>
        <v>0</v>
      </c>
    </row>
    <row r="31" spans="1:15" s="165" customFormat="1" ht="12.75" customHeight="1" outlineLevel="1">
      <c r="A31" s="166">
        <v>23</v>
      </c>
      <c r="B31" s="167"/>
      <c r="C31" s="168" t="s">
        <v>4142</v>
      </c>
      <c r="D31" s="169" t="s">
        <v>563</v>
      </c>
      <c r="E31" s="170">
        <v>18</v>
      </c>
      <c r="F31" s="171">
        <f t="shared" si="0"/>
        <v>0</v>
      </c>
      <c r="G31" s="171">
        <f t="shared" ref="G31" si="10">E31*F31</f>
        <v>0</v>
      </c>
      <c r="H31" s="256"/>
      <c r="I31" s="171">
        <f t="shared" si="2"/>
        <v>0</v>
      </c>
      <c r="J31" s="256"/>
      <c r="K31" s="172">
        <f t="shared" si="3"/>
        <v>0</v>
      </c>
      <c r="L31" s="243">
        <v>21</v>
      </c>
      <c r="M31" s="243">
        <f t="shared" si="4"/>
        <v>0</v>
      </c>
      <c r="O31" s="244"/>
    </row>
    <row r="32" spans="1:15" s="165" customFormat="1" outlineLevel="1">
      <c r="A32" s="166">
        <v>24</v>
      </c>
      <c r="B32" s="167" t="s">
        <v>3964</v>
      </c>
      <c r="C32" s="168" t="s">
        <v>4143</v>
      </c>
      <c r="D32" s="169" t="s">
        <v>563</v>
      </c>
      <c r="E32" s="170">
        <v>100</v>
      </c>
      <c r="F32" s="171">
        <f t="shared" si="0"/>
        <v>0</v>
      </c>
      <c r="G32" s="171">
        <f t="shared" ref="G32" si="11">ROUND(E32*F32,2)</f>
        <v>0</v>
      </c>
      <c r="H32" s="256"/>
      <c r="I32" s="171">
        <f t="shared" si="2"/>
        <v>0</v>
      </c>
      <c r="J32" s="256"/>
      <c r="K32" s="172">
        <f t="shared" si="3"/>
        <v>0</v>
      </c>
      <c r="L32" s="173">
        <v>21</v>
      </c>
      <c r="M32" s="173">
        <f t="shared" si="4"/>
        <v>0</v>
      </c>
    </row>
    <row r="33" spans="1:13" s="165" customFormat="1" outlineLevel="1">
      <c r="A33" s="166">
        <v>25</v>
      </c>
      <c r="B33" s="167"/>
      <c r="C33" s="168" t="s">
        <v>3966</v>
      </c>
      <c r="D33" s="169" t="s">
        <v>563</v>
      </c>
      <c r="E33" s="170">
        <v>1</v>
      </c>
      <c r="F33" s="171">
        <f t="shared" si="0"/>
        <v>0</v>
      </c>
      <c r="G33" s="171">
        <f t="shared" ref="G33" si="12">E33*F33</f>
        <v>0</v>
      </c>
      <c r="H33" s="256"/>
      <c r="I33" s="171">
        <f t="shared" si="2"/>
        <v>0</v>
      </c>
      <c r="J33" s="256"/>
      <c r="K33" s="172">
        <f t="shared" si="3"/>
        <v>0</v>
      </c>
      <c r="L33" s="173">
        <v>21</v>
      </c>
      <c r="M33" s="173">
        <f t="shared" si="4"/>
        <v>0</v>
      </c>
    </row>
    <row r="34" spans="1:13">
      <c r="A34" s="174" t="s">
        <v>3936</v>
      </c>
      <c r="B34" s="175" t="s">
        <v>80</v>
      </c>
      <c r="C34" s="176" t="s">
        <v>80</v>
      </c>
      <c r="D34" s="177"/>
      <c r="E34" s="178"/>
      <c r="F34" s="179"/>
      <c r="G34" s="179">
        <f>SUM(G35:G42)</f>
        <v>0</v>
      </c>
      <c r="H34" s="257"/>
      <c r="I34" s="180">
        <f>SUM(I35:I42)</f>
        <v>0</v>
      </c>
      <c r="J34" s="257"/>
      <c r="K34" s="181">
        <f>SUM(K35:K42)</f>
        <v>0</v>
      </c>
      <c r="L34" s="164"/>
      <c r="M34" s="164">
        <f>SUM(M35:M42)</f>
        <v>0</v>
      </c>
    </row>
    <row r="35" spans="1:13" s="165" customFormat="1" outlineLevel="1">
      <c r="A35" s="166">
        <v>26</v>
      </c>
      <c r="B35" s="167"/>
      <c r="C35" s="168" t="s">
        <v>4144</v>
      </c>
      <c r="D35" s="169" t="s">
        <v>496</v>
      </c>
      <c r="E35" s="170">
        <v>1</v>
      </c>
      <c r="F35" s="171">
        <f t="shared" ref="F35:F42" si="13">H35+J35</f>
        <v>0</v>
      </c>
      <c r="G35" s="171">
        <f t="shared" ref="G35:G40" si="14">ROUND(E35*F35,2)</f>
        <v>0</v>
      </c>
      <c r="H35" s="256"/>
      <c r="I35" s="171">
        <f t="shared" ref="I35:I42" si="15">ROUND(E35*H35,2)</f>
        <v>0</v>
      </c>
      <c r="J35" s="256"/>
      <c r="K35" s="172">
        <f t="shared" ref="K35:K42" si="16">ROUND(E35*J35,2)</f>
        <v>0</v>
      </c>
      <c r="L35" s="173">
        <v>21</v>
      </c>
      <c r="M35" s="173">
        <f>G35*(1+L35/100)</f>
        <v>0</v>
      </c>
    </row>
    <row r="36" spans="1:13" s="165" customFormat="1" outlineLevel="1">
      <c r="A36" s="166">
        <v>27</v>
      </c>
      <c r="B36" s="167"/>
      <c r="C36" s="168" t="s">
        <v>4145</v>
      </c>
      <c r="D36" s="169" t="s">
        <v>563</v>
      </c>
      <c r="E36" s="170">
        <v>1</v>
      </c>
      <c r="F36" s="171">
        <f t="shared" si="13"/>
        <v>0</v>
      </c>
      <c r="G36" s="171">
        <f t="shared" si="14"/>
        <v>0</v>
      </c>
      <c r="H36" s="256"/>
      <c r="I36" s="171">
        <f t="shared" si="15"/>
        <v>0</v>
      </c>
      <c r="J36" s="256"/>
      <c r="K36" s="172">
        <f t="shared" si="16"/>
        <v>0</v>
      </c>
      <c r="L36" s="173">
        <v>21</v>
      </c>
      <c r="M36" s="173">
        <f>G36*(1+L36/100)</f>
        <v>0</v>
      </c>
    </row>
    <row r="37" spans="1:13" s="165" customFormat="1" outlineLevel="1">
      <c r="A37" s="166">
        <v>28</v>
      </c>
      <c r="B37" s="167"/>
      <c r="C37" s="168" t="s">
        <v>4146</v>
      </c>
      <c r="D37" s="169" t="s">
        <v>563</v>
      </c>
      <c r="E37" s="170">
        <v>1</v>
      </c>
      <c r="F37" s="171">
        <f t="shared" si="13"/>
        <v>0</v>
      </c>
      <c r="G37" s="171">
        <f t="shared" si="14"/>
        <v>0</v>
      </c>
      <c r="H37" s="256"/>
      <c r="I37" s="171">
        <f t="shared" si="15"/>
        <v>0</v>
      </c>
      <c r="J37" s="256"/>
      <c r="K37" s="172">
        <f t="shared" si="16"/>
        <v>0</v>
      </c>
      <c r="L37" s="173">
        <v>21</v>
      </c>
      <c r="M37" s="173">
        <f>G37*(1+L37/100)</f>
        <v>0</v>
      </c>
    </row>
    <row r="38" spans="1:13" s="165" customFormat="1" outlineLevel="1">
      <c r="A38" s="166">
        <v>29</v>
      </c>
      <c r="B38" s="167"/>
      <c r="C38" s="168" t="s">
        <v>4147</v>
      </c>
      <c r="D38" s="169" t="s">
        <v>563</v>
      </c>
      <c r="E38" s="170">
        <v>1</v>
      </c>
      <c r="F38" s="171">
        <f t="shared" si="13"/>
        <v>0</v>
      </c>
      <c r="G38" s="171">
        <f t="shared" si="14"/>
        <v>0</v>
      </c>
      <c r="H38" s="256"/>
      <c r="I38" s="171">
        <f t="shared" si="15"/>
        <v>0</v>
      </c>
      <c r="J38" s="256"/>
      <c r="K38" s="172">
        <f t="shared" si="16"/>
        <v>0</v>
      </c>
      <c r="L38" s="173">
        <v>21</v>
      </c>
      <c r="M38" s="173">
        <f>G38*(1+L38/100)</f>
        <v>0</v>
      </c>
    </row>
    <row r="39" spans="1:13" s="165" customFormat="1" outlineLevel="1">
      <c r="A39" s="166">
        <v>30</v>
      </c>
      <c r="B39" s="167"/>
      <c r="C39" s="168" t="s">
        <v>4148</v>
      </c>
      <c r="D39" s="169" t="s">
        <v>563</v>
      </c>
      <c r="E39" s="170">
        <v>1</v>
      </c>
      <c r="F39" s="171">
        <f t="shared" si="13"/>
        <v>0</v>
      </c>
      <c r="G39" s="171">
        <f t="shared" si="14"/>
        <v>0</v>
      </c>
      <c r="H39" s="256"/>
      <c r="I39" s="171">
        <f t="shared" si="15"/>
        <v>0</v>
      </c>
      <c r="J39" s="256"/>
      <c r="K39" s="172">
        <f t="shared" si="16"/>
        <v>0</v>
      </c>
      <c r="L39" s="173">
        <v>21</v>
      </c>
      <c r="M39" s="173">
        <f>G39*(1+L39/100)</f>
        <v>0</v>
      </c>
    </row>
    <row r="40" spans="1:13" s="165" customFormat="1" outlineLevel="1">
      <c r="A40" s="166">
        <v>31</v>
      </c>
      <c r="B40" s="167"/>
      <c r="C40" s="168" t="s">
        <v>4149</v>
      </c>
      <c r="D40" s="169" t="s">
        <v>223</v>
      </c>
      <c r="E40" s="170">
        <v>60</v>
      </c>
      <c r="F40" s="171">
        <f t="shared" si="13"/>
        <v>0</v>
      </c>
      <c r="G40" s="171">
        <f t="shared" si="14"/>
        <v>0</v>
      </c>
      <c r="H40" s="256"/>
      <c r="I40" s="171">
        <f t="shared" si="15"/>
        <v>0</v>
      </c>
      <c r="J40" s="256"/>
      <c r="K40" s="172">
        <f t="shared" si="16"/>
        <v>0</v>
      </c>
      <c r="L40" s="173">
        <v>21</v>
      </c>
      <c r="M40" s="173">
        <f t="shared" ref="M40:M42" si="17">G40*(1+L40/100)</f>
        <v>0</v>
      </c>
    </row>
    <row r="41" spans="1:13" s="165" customFormat="1" outlineLevel="1">
      <c r="A41" s="166">
        <v>32</v>
      </c>
      <c r="B41" s="167"/>
      <c r="C41" s="168" t="s">
        <v>4150</v>
      </c>
      <c r="D41" s="169" t="s">
        <v>223</v>
      </c>
      <c r="E41" s="170">
        <v>20</v>
      </c>
      <c r="F41" s="171">
        <f t="shared" si="13"/>
        <v>0</v>
      </c>
      <c r="G41" s="171">
        <f t="shared" ref="G41:G42" si="18">E41*F41</f>
        <v>0</v>
      </c>
      <c r="H41" s="256"/>
      <c r="I41" s="171">
        <f t="shared" si="15"/>
        <v>0</v>
      </c>
      <c r="J41" s="256"/>
      <c r="K41" s="172">
        <f t="shared" si="16"/>
        <v>0</v>
      </c>
      <c r="L41" s="173">
        <v>21</v>
      </c>
      <c r="M41" s="173">
        <f t="shared" si="17"/>
        <v>0</v>
      </c>
    </row>
    <row r="42" spans="1:13" s="165" customFormat="1" outlineLevel="1">
      <c r="A42" s="166">
        <v>33</v>
      </c>
      <c r="B42" s="167"/>
      <c r="C42" s="168" t="s">
        <v>3966</v>
      </c>
      <c r="D42" s="169" t="s">
        <v>563</v>
      </c>
      <c r="E42" s="170">
        <v>1</v>
      </c>
      <c r="F42" s="171">
        <f t="shared" si="13"/>
        <v>0</v>
      </c>
      <c r="G42" s="171">
        <f t="shared" si="18"/>
        <v>0</v>
      </c>
      <c r="H42" s="256"/>
      <c r="I42" s="171">
        <f t="shared" si="15"/>
        <v>0</v>
      </c>
      <c r="J42" s="256"/>
      <c r="K42" s="172">
        <f t="shared" si="16"/>
        <v>0</v>
      </c>
      <c r="L42" s="173">
        <v>21</v>
      </c>
      <c r="M42" s="173">
        <f t="shared" si="17"/>
        <v>0</v>
      </c>
    </row>
    <row r="43" spans="1:13">
      <c r="A43" s="174" t="s">
        <v>3936</v>
      </c>
      <c r="B43" s="175" t="s">
        <v>4151</v>
      </c>
      <c r="C43" s="176" t="s">
        <v>4152</v>
      </c>
      <c r="D43" s="177"/>
      <c r="E43" s="178"/>
      <c r="F43" s="179"/>
      <c r="G43" s="179">
        <f>SUM(G44:G52)</f>
        <v>0</v>
      </c>
      <c r="H43" s="257"/>
      <c r="I43" s="180">
        <f>SUM(I44:I52)</f>
        <v>0</v>
      </c>
      <c r="J43" s="257"/>
      <c r="K43" s="181">
        <f>SUM(K44:K52)</f>
        <v>0</v>
      </c>
      <c r="L43" s="164"/>
      <c r="M43" s="164">
        <f>SUM(M44:M50)</f>
        <v>0</v>
      </c>
    </row>
    <row r="44" spans="1:13" ht="24" outlineLevel="1">
      <c r="A44" s="166">
        <v>34</v>
      </c>
      <c r="B44" s="167"/>
      <c r="C44" s="168" t="s">
        <v>4153</v>
      </c>
      <c r="D44" s="184" t="s">
        <v>496</v>
      </c>
      <c r="E44" s="245">
        <v>4</v>
      </c>
      <c r="F44" s="182">
        <f t="shared" ref="F44:F52" si="19">H44+J44</f>
        <v>0</v>
      </c>
      <c r="G44" s="182">
        <f t="shared" ref="G44" si="20">ROUND(E44*F44,2)</f>
        <v>0</v>
      </c>
      <c r="H44" s="258"/>
      <c r="I44" s="185">
        <f t="shared" ref="I44:I52" si="21">ROUND(E44*H44,2)</f>
        <v>0</v>
      </c>
      <c r="J44" s="259"/>
      <c r="K44" s="186">
        <f t="shared" ref="K44:K52" si="22">ROUND(E44*J44,2)</f>
        <v>0</v>
      </c>
      <c r="L44" s="173">
        <v>21</v>
      </c>
      <c r="M44" s="173">
        <f t="shared" ref="M44:M52" si="23">G44*(1+L44/100)</f>
        <v>0</v>
      </c>
    </row>
    <row r="45" spans="1:13" ht="36" outlineLevel="1">
      <c r="A45" s="166">
        <v>35</v>
      </c>
      <c r="B45" s="167"/>
      <c r="C45" s="168" t="s">
        <v>4154</v>
      </c>
      <c r="D45" s="184" t="s">
        <v>496</v>
      </c>
      <c r="E45" s="245">
        <v>1</v>
      </c>
      <c r="F45" s="182">
        <f t="shared" si="19"/>
        <v>0</v>
      </c>
      <c r="G45" s="182">
        <f t="shared" ref="G45:G48" si="24">E45*F45</f>
        <v>0</v>
      </c>
      <c r="H45" s="258"/>
      <c r="I45" s="185">
        <f t="shared" si="21"/>
        <v>0</v>
      </c>
      <c r="J45" s="259"/>
      <c r="K45" s="186">
        <f t="shared" si="22"/>
        <v>0</v>
      </c>
      <c r="L45" s="173">
        <v>21</v>
      </c>
      <c r="M45" s="173">
        <f t="shared" si="23"/>
        <v>0</v>
      </c>
    </row>
    <row r="46" spans="1:13" ht="24" outlineLevel="1">
      <c r="A46" s="166">
        <v>36</v>
      </c>
      <c r="B46" s="167"/>
      <c r="C46" s="168" t="s">
        <v>4155</v>
      </c>
      <c r="D46" s="184" t="s">
        <v>563</v>
      </c>
      <c r="E46" s="245">
        <v>12</v>
      </c>
      <c r="F46" s="182">
        <f t="shared" si="19"/>
        <v>0</v>
      </c>
      <c r="G46" s="182">
        <f t="shared" si="24"/>
        <v>0</v>
      </c>
      <c r="H46" s="258"/>
      <c r="I46" s="185">
        <f t="shared" si="21"/>
        <v>0</v>
      </c>
      <c r="J46" s="259"/>
      <c r="K46" s="186">
        <f t="shared" si="22"/>
        <v>0</v>
      </c>
      <c r="L46" s="173">
        <v>21</v>
      </c>
      <c r="M46" s="173">
        <f t="shared" si="23"/>
        <v>0</v>
      </c>
    </row>
    <row r="47" spans="1:13" outlineLevel="1">
      <c r="A47" s="166">
        <v>37</v>
      </c>
      <c r="B47" s="167"/>
      <c r="C47" s="168" t="s">
        <v>4156</v>
      </c>
      <c r="D47" s="184" t="s">
        <v>496</v>
      </c>
      <c r="E47" s="245">
        <v>1.3</v>
      </c>
      <c r="F47" s="182">
        <f t="shared" si="19"/>
        <v>0</v>
      </c>
      <c r="G47" s="182">
        <f t="shared" si="24"/>
        <v>0</v>
      </c>
      <c r="H47" s="258"/>
      <c r="I47" s="185">
        <f t="shared" si="21"/>
        <v>0</v>
      </c>
      <c r="J47" s="259"/>
      <c r="K47" s="186">
        <f t="shared" si="22"/>
        <v>0</v>
      </c>
      <c r="L47" s="173">
        <v>21</v>
      </c>
      <c r="M47" s="173">
        <f t="shared" si="23"/>
        <v>0</v>
      </c>
    </row>
    <row r="48" spans="1:13" outlineLevel="1">
      <c r="A48" s="166">
        <v>38</v>
      </c>
      <c r="B48" s="167"/>
      <c r="C48" s="168" t="s">
        <v>4137</v>
      </c>
      <c r="D48" s="184" t="s">
        <v>223</v>
      </c>
      <c r="E48" s="245">
        <v>50</v>
      </c>
      <c r="F48" s="182">
        <f t="shared" si="19"/>
        <v>0</v>
      </c>
      <c r="G48" s="182">
        <f t="shared" si="24"/>
        <v>0</v>
      </c>
      <c r="H48" s="258"/>
      <c r="I48" s="185">
        <f t="shared" si="21"/>
        <v>0</v>
      </c>
      <c r="J48" s="259"/>
      <c r="K48" s="186">
        <f t="shared" si="22"/>
        <v>0</v>
      </c>
      <c r="L48" s="173">
        <v>21</v>
      </c>
      <c r="M48" s="173">
        <f t="shared" si="23"/>
        <v>0</v>
      </c>
    </row>
    <row r="49" spans="1:13" ht="24" outlineLevel="1">
      <c r="A49" s="166">
        <v>39</v>
      </c>
      <c r="B49" s="167" t="s">
        <v>4138</v>
      </c>
      <c r="C49" s="168" t="s">
        <v>4139</v>
      </c>
      <c r="D49" s="184" t="s">
        <v>223</v>
      </c>
      <c r="E49" s="245">
        <v>150</v>
      </c>
      <c r="F49" s="182">
        <f t="shared" si="19"/>
        <v>0</v>
      </c>
      <c r="G49" s="182">
        <f t="shared" ref="G49" si="25">ROUND(E49*F49,2)</f>
        <v>0</v>
      </c>
      <c r="H49" s="258"/>
      <c r="I49" s="185">
        <f t="shared" si="21"/>
        <v>0</v>
      </c>
      <c r="J49" s="259"/>
      <c r="K49" s="186">
        <f t="shared" si="22"/>
        <v>0</v>
      </c>
      <c r="L49" s="173">
        <v>21</v>
      </c>
      <c r="M49" s="173">
        <f t="shared" si="23"/>
        <v>0</v>
      </c>
    </row>
    <row r="50" spans="1:13" s="165" customFormat="1" ht="12.75" customHeight="1" outlineLevel="1">
      <c r="A50" s="166">
        <v>40</v>
      </c>
      <c r="B50" s="167"/>
      <c r="C50" s="168" t="s">
        <v>4130</v>
      </c>
      <c r="D50" s="169" t="s">
        <v>563</v>
      </c>
      <c r="E50" s="170">
        <v>4</v>
      </c>
      <c r="F50" s="171">
        <f t="shared" si="19"/>
        <v>0</v>
      </c>
      <c r="G50" s="171">
        <f t="shared" ref="G50:G52" si="26">E50*F50</f>
        <v>0</v>
      </c>
      <c r="H50" s="256"/>
      <c r="I50" s="171">
        <f t="shared" si="21"/>
        <v>0</v>
      </c>
      <c r="J50" s="256"/>
      <c r="K50" s="172">
        <f t="shared" si="22"/>
        <v>0</v>
      </c>
      <c r="L50" s="173">
        <v>21</v>
      </c>
      <c r="M50" s="173">
        <f t="shared" si="23"/>
        <v>0</v>
      </c>
    </row>
    <row r="51" spans="1:13" s="165" customFormat="1" ht="12.75" customHeight="1" outlineLevel="1">
      <c r="A51" s="166">
        <v>41</v>
      </c>
      <c r="B51" s="246"/>
      <c r="C51" s="168" t="s">
        <v>4157</v>
      </c>
      <c r="D51" s="169" t="s">
        <v>563</v>
      </c>
      <c r="E51" s="170">
        <v>1</v>
      </c>
      <c r="F51" s="171">
        <f t="shared" si="19"/>
        <v>0</v>
      </c>
      <c r="G51" s="171">
        <f t="shared" si="26"/>
        <v>0</v>
      </c>
      <c r="H51" s="256"/>
      <c r="I51" s="171">
        <f t="shared" si="21"/>
        <v>0</v>
      </c>
      <c r="J51" s="256"/>
      <c r="K51" s="172">
        <f t="shared" si="22"/>
        <v>0</v>
      </c>
      <c r="L51" s="173">
        <v>21</v>
      </c>
      <c r="M51" s="173">
        <f t="shared" si="23"/>
        <v>0</v>
      </c>
    </row>
    <row r="52" spans="1:13" s="165" customFormat="1" ht="12.75" customHeight="1" outlineLevel="1">
      <c r="A52" s="166">
        <v>42</v>
      </c>
      <c r="B52" s="246"/>
      <c r="C52" s="247" t="s">
        <v>4158</v>
      </c>
      <c r="D52" s="169" t="s">
        <v>563</v>
      </c>
      <c r="E52" s="170">
        <v>14</v>
      </c>
      <c r="F52" s="171">
        <f t="shared" si="19"/>
        <v>0</v>
      </c>
      <c r="G52" s="171">
        <f t="shared" si="26"/>
        <v>0</v>
      </c>
      <c r="H52" s="256"/>
      <c r="I52" s="171">
        <f t="shared" si="21"/>
        <v>0</v>
      </c>
      <c r="J52" s="256"/>
      <c r="K52" s="172">
        <f t="shared" si="22"/>
        <v>0</v>
      </c>
      <c r="L52" s="173">
        <v>21</v>
      </c>
      <c r="M52" s="173">
        <f t="shared" si="23"/>
        <v>0</v>
      </c>
    </row>
    <row r="53" spans="1:13">
      <c r="A53" s="174" t="s">
        <v>3936</v>
      </c>
      <c r="B53" s="175" t="s">
        <v>3967</v>
      </c>
      <c r="C53" s="176" t="s">
        <v>3968</v>
      </c>
      <c r="D53" s="177"/>
      <c r="E53" s="178"/>
      <c r="F53" s="179"/>
      <c r="G53" s="179">
        <f>SUMIF(W54:W57,"&lt;&gt;NOR",G54:G57)</f>
        <v>0</v>
      </c>
      <c r="H53" s="257"/>
      <c r="I53" s="180">
        <f>SUM(I54:I57)</f>
        <v>0</v>
      </c>
      <c r="J53" s="257"/>
      <c r="K53" s="181">
        <f>SUM(K54:K57)</f>
        <v>0</v>
      </c>
      <c r="L53" s="164"/>
      <c r="M53" s="164">
        <f>SUM(M54:M57)</f>
        <v>0</v>
      </c>
    </row>
    <row r="54" spans="1:13" outlineLevel="1">
      <c r="A54" s="166">
        <v>43</v>
      </c>
      <c r="B54" s="167" t="s">
        <v>4044</v>
      </c>
      <c r="C54" s="168" t="s">
        <v>4045</v>
      </c>
      <c r="D54" s="184" t="s">
        <v>223</v>
      </c>
      <c r="E54" s="245">
        <v>10</v>
      </c>
      <c r="F54" s="182">
        <f t="shared" ref="F54:F57" si="27">H54+J54</f>
        <v>0</v>
      </c>
      <c r="G54" s="182">
        <f t="shared" ref="G54:G57" si="28">ROUND(E54*F54,2)</f>
        <v>0</v>
      </c>
      <c r="H54" s="258"/>
      <c r="I54" s="185">
        <f t="shared" ref="I54:I57" si="29">ROUND(E54*H54,2)</f>
        <v>0</v>
      </c>
      <c r="J54" s="259"/>
      <c r="K54" s="186">
        <f t="shared" ref="K54:K57" si="30">ROUND(E54*J54,2)</f>
        <v>0</v>
      </c>
      <c r="L54" s="173">
        <v>21</v>
      </c>
      <c r="M54" s="173">
        <f t="shared" ref="M54:M57" si="31">G54*(1+L54/100)</f>
        <v>0</v>
      </c>
    </row>
    <row r="55" spans="1:13" ht="24" outlineLevel="1">
      <c r="A55" s="166">
        <v>44</v>
      </c>
      <c r="B55" s="167" t="s">
        <v>3979</v>
      </c>
      <c r="C55" s="168" t="s">
        <v>4048</v>
      </c>
      <c r="D55" s="184" t="s">
        <v>223</v>
      </c>
      <c r="E55" s="245">
        <v>10</v>
      </c>
      <c r="F55" s="182">
        <f t="shared" si="27"/>
        <v>0</v>
      </c>
      <c r="G55" s="182">
        <f t="shared" si="28"/>
        <v>0</v>
      </c>
      <c r="H55" s="258"/>
      <c r="I55" s="185">
        <f t="shared" si="29"/>
        <v>0</v>
      </c>
      <c r="J55" s="259"/>
      <c r="K55" s="186">
        <f t="shared" si="30"/>
        <v>0</v>
      </c>
      <c r="L55" s="173">
        <v>21</v>
      </c>
      <c r="M55" s="173">
        <f t="shared" si="31"/>
        <v>0</v>
      </c>
    </row>
    <row r="56" spans="1:13" outlineLevel="1">
      <c r="A56" s="166">
        <v>45</v>
      </c>
      <c r="B56" s="167" t="s">
        <v>3989</v>
      </c>
      <c r="C56" s="168" t="s">
        <v>4049</v>
      </c>
      <c r="D56" s="184" t="s">
        <v>223</v>
      </c>
      <c r="E56" s="245">
        <v>10</v>
      </c>
      <c r="F56" s="182">
        <f t="shared" si="27"/>
        <v>0</v>
      </c>
      <c r="G56" s="182">
        <f t="shared" si="28"/>
        <v>0</v>
      </c>
      <c r="H56" s="258"/>
      <c r="I56" s="185">
        <f t="shared" si="29"/>
        <v>0</v>
      </c>
      <c r="J56" s="259"/>
      <c r="K56" s="186">
        <f t="shared" si="30"/>
        <v>0</v>
      </c>
      <c r="L56" s="173">
        <v>21</v>
      </c>
      <c r="M56" s="173">
        <f t="shared" si="31"/>
        <v>0</v>
      </c>
    </row>
    <row r="57" spans="1:13" outlineLevel="1">
      <c r="A57" s="166">
        <v>46</v>
      </c>
      <c r="B57" s="167" t="s">
        <v>4050</v>
      </c>
      <c r="C57" s="168" t="s">
        <v>4051</v>
      </c>
      <c r="D57" s="184" t="s">
        <v>223</v>
      </c>
      <c r="E57" s="245">
        <v>10</v>
      </c>
      <c r="F57" s="182">
        <f t="shared" si="27"/>
        <v>0</v>
      </c>
      <c r="G57" s="182">
        <f t="shared" si="28"/>
        <v>0</v>
      </c>
      <c r="H57" s="258"/>
      <c r="I57" s="185">
        <f t="shared" si="29"/>
        <v>0</v>
      </c>
      <c r="J57" s="259"/>
      <c r="K57" s="186">
        <f t="shared" si="30"/>
        <v>0</v>
      </c>
      <c r="L57" s="173">
        <v>21</v>
      </c>
      <c r="M57" s="173">
        <f t="shared" si="31"/>
        <v>0</v>
      </c>
    </row>
    <row r="58" spans="1:13">
      <c r="A58" s="174" t="s">
        <v>3936</v>
      </c>
      <c r="B58" s="175" t="s">
        <v>4054</v>
      </c>
      <c r="C58" s="176" t="s">
        <v>4159</v>
      </c>
      <c r="D58" s="177"/>
      <c r="E58" s="178"/>
      <c r="F58" s="179"/>
      <c r="G58" s="179">
        <f>SUM(G59:G62)</f>
        <v>0</v>
      </c>
      <c r="H58" s="257"/>
      <c r="I58" s="180">
        <f>SUM(I59:I62)</f>
        <v>0</v>
      </c>
      <c r="J58" s="257"/>
      <c r="K58" s="181">
        <f>SUM(K59:K62)</f>
        <v>0</v>
      </c>
      <c r="L58" s="164"/>
      <c r="M58" s="164">
        <f>SUM(M59:M62)</f>
        <v>0</v>
      </c>
    </row>
    <row r="59" spans="1:13" outlineLevel="1">
      <c r="A59" s="166">
        <v>47</v>
      </c>
      <c r="B59" s="167"/>
      <c r="C59" s="168" t="s">
        <v>4160</v>
      </c>
      <c r="D59" s="184" t="s">
        <v>189</v>
      </c>
      <c r="E59" s="245">
        <v>10</v>
      </c>
      <c r="F59" s="182">
        <f>H59+J59</f>
        <v>0</v>
      </c>
      <c r="G59" s="182">
        <f>E59*F59</f>
        <v>0</v>
      </c>
      <c r="H59" s="258"/>
      <c r="I59" s="185">
        <f>ROUND(E59*H59,2)</f>
        <v>0</v>
      </c>
      <c r="J59" s="259"/>
      <c r="K59" s="186">
        <f>ROUND(E59*J59,2)</f>
        <v>0</v>
      </c>
      <c r="L59" s="173">
        <v>21</v>
      </c>
      <c r="M59" s="173">
        <f t="shared" ref="M59:M62" si="32">G59*(1+L59/100)</f>
        <v>0</v>
      </c>
    </row>
    <row r="60" spans="1:13" outlineLevel="1">
      <c r="A60" s="166">
        <v>48</v>
      </c>
      <c r="B60" s="167"/>
      <c r="C60" s="168" t="s">
        <v>4161</v>
      </c>
      <c r="D60" s="184" t="s">
        <v>563</v>
      </c>
      <c r="E60" s="245">
        <v>165</v>
      </c>
      <c r="F60" s="182">
        <f>H60+J60</f>
        <v>0</v>
      </c>
      <c r="G60" s="182">
        <f>E60*F60</f>
        <v>0</v>
      </c>
      <c r="H60" s="258"/>
      <c r="I60" s="185">
        <f>ROUND(E60*H60,2)</f>
        <v>0</v>
      </c>
      <c r="J60" s="259"/>
      <c r="K60" s="186">
        <f>ROUND(E60*J60,2)</f>
        <v>0</v>
      </c>
      <c r="L60" s="173">
        <v>21</v>
      </c>
      <c r="M60" s="173">
        <f t="shared" si="32"/>
        <v>0</v>
      </c>
    </row>
    <row r="61" spans="1:13" outlineLevel="1">
      <c r="A61" s="166">
        <v>49</v>
      </c>
      <c r="B61" s="167" t="s">
        <v>4162</v>
      </c>
      <c r="C61" s="168" t="s">
        <v>4163</v>
      </c>
      <c r="D61" s="184" t="s">
        <v>2574</v>
      </c>
      <c r="E61" s="245">
        <v>1</v>
      </c>
      <c r="F61" s="182">
        <f>H61+J61</f>
        <v>0</v>
      </c>
      <c r="G61" s="182">
        <f>E61*F61</f>
        <v>0</v>
      </c>
      <c r="H61" s="258"/>
      <c r="I61" s="185">
        <f>ROUND(E61*H61,2)</f>
        <v>0</v>
      </c>
      <c r="J61" s="259"/>
      <c r="K61" s="186">
        <f>ROUND(E61*J61,2)</f>
        <v>0</v>
      </c>
      <c r="L61" s="173">
        <v>21</v>
      </c>
      <c r="M61" s="173">
        <f t="shared" si="32"/>
        <v>0</v>
      </c>
    </row>
    <row r="62" spans="1:13" outlineLevel="1">
      <c r="A62" s="166">
        <v>50</v>
      </c>
      <c r="B62" s="167"/>
      <c r="C62" s="168" t="s">
        <v>4164</v>
      </c>
      <c r="D62" s="184" t="s">
        <v>496</v>
      </c>
      <c r="E62" s="245">
        <v>1</v>
      </c>
      <c r="F62" s="182">
        <f>H62+J62</f>
        <v>0</v>
      </c>
      <c r="G62" s="182">
        <f>ROUND(E62*F62,2)</f>
        <v>0</v>
      </c>
      <c r="H62" s="258"/>
      <c r="I62" s="185">
        <f>ROUND(E62*H62,2)</f>
        <v>0</v>
      </c>
      <c r="J62" s="259"/>
      <c r="K62" s="186">
        <f>ROUND(E62*J62,2)</f>
        <v>0</v>
      </c>
      <c r="L62" s="173">
        <v>21</v>
      </c>
      <c r="M62" s="173">
        <f t="shared" si="32"/>
        <v>0</v>
      </c>
    </row>
    <row r="63" spans="1:13">
      <c r="A63" s="174" t="s">
        <v>3936</v>
      </c>
      <c r="B63" s="175" t="s">
        <v>3998</v>
      </c>
      <c r="C63" s="176" t="s">
        <v>433</v>
      </c>
      <c r="D63" s="177"/>
      <c r="E63" s="178"/>
      <c r="F63" s="179"/>
      <c r="G63" s="179">
        <f>SUM(G64:G68)</f>
        <v>0</v>
      </c>
      <c r="H63" s="257"/>
      <c r="I63" s="180">
        <f>SUM(I64:I68)</f>
        <v>0</v>
      </c>
      <c r="J63" s="257"/>
      <c r="K63" s="181">
        <f>SUM(K64:K68)</f>
        <v>0</v>
      </c>
      <c r="L63" s="164"/>
      <c r="M63" s="164">
        <f>SUM(M64:M68)</f>
        <v>0</v>
      </c>
    </row>
    <row r="64" spans="1:13" outlineLevel="1">
      <c r="A64" s="166">
        <v>51</v>
      </c>
      <c r="B64" s="167" t="s">
        <v>3999</v>
      </c>
      <c r="C64" s="168" t="s">
        <v>4000</v>
      </c>
      <c r="D64" s="184" t="s">
        <v>4001</v>
      </c>
      <c r="E64" s="245">
        <v>1</v>
      </c>
      <c r="F64" s="182">
        <f>H64+J64</f>
        <v>0</v>
      </c>
      <c r="G64" s="182">
        <f>E64*F64</f>
        <v>0</v>
      </c>
      <c r="H64" s="258"/>
      <c r="I64" s="185">
        <f>ROUND(E64*H64,2)</f>
        <v>0</v>
      </c>
      <c r="J64" s="259"/>
      <c r="K64" s="186">
        <f>ROUND(E64*J64,2)</f>
        <v>0</v>
      </c>
      <c r="L64" s="173">
        <v>21</v>
      </c>
      <c r="M64" s="173">
        <f>G64*(1+L64/100)</f>
        <v>0</v>
      </c>
    </row>
    <row r="65" spans="1:13" ht="24" outlineLevel="1">
      <c r="A65" s="166">
        <v>52</v>
      </c>
      <c r="B65" s="167"/>
      <c r="C65" s="168" t="s">
        <v>4165</v>
      </c>
      <c r="D65" s="184" t="s">
        <v>496</v>
      </c>
      <c r="E65" s="245">
        <v>1</v>
      </c>
      <c r="F65" s="182">
        <f t="shared" ref="F65:F68" si="33">H65+J65</f>
        <v>0</v>
      </c>
      <c r="G65" s="182">
        <f t="shared" ref="G65:G68" si="34">E65*F65</f>
        <v>0</v>
      </c>
      <c r="H65" s="258"/>
      <c r="I65" s="185">
        <f t="shared" ref="I65:I67" si="35">ROUND(E65*H65,2)</f>
        <v>0</v>
      </c>
      <c r="J65" s="259"/>
      <c r="K65" s="186">
        <f t="shared" ref="K65:K67" si="36">ROUND(E65*J65,2)</f>
        <v>0</v>
      </c>
      <c r="L65" s="173">
        <v>21</v>
      </c>
      <c r="M65" s="173">
        <f t="shared" ref="M65:M68" si="37">G65*(1+L65/100)</f>
        <v>0</v>
      </c>
    </row>
    <row r="66" spans="1:13" outlineLevel="1">
      <c r="A66" s="166">
        <v>53</v>
      </c>
      <c r="B66" s="167"/>
      <c r="C66" s="168" t="s">
        <v>4166</v>
      </c>
      <c r="D66" s="184" t="s">
        <v>496</v>
      </c>
      <c r="E66" s="245">
        <v>1</v>
      </c>
      <c r="F66" s="182">
        <f t="shared" si="33"/>
        <v>0</v>
      </c>
      <c r="G66" s="182">
        <f t="shared" si="34"/>
        <v>0</v>
      </c>
      <c r="H66" s="258"/>
      <c r="I66" s="185">
        <f t="shared" si="35"/>
        <v>0</v>
      </c>
      <c r="J66" s="259"/>
      <c r="K66" s="186">
        <f t="shared" si="36"/>
        <v>0</v>
      </c>
      <c r="L66" s="173">
        <v>21</v>
      </c>
      <c r="M66" s="173">
        <f t="shared" si="37"/>
        <v>0</v>
      </c>
    </row>
    <row r="67" spans="1:13" outlineLevel="1">
      <c r="A67" s="166">
        <v>54</v>
      </c>
      <c r="B67" s="167" t="s">
        <v>4004</v>
      </c>
      <c r="C67" s="168" t="s">
        <v>4005</v>
      </c>
      <c r="D67" s="184" t="s">
        <v>4001</v>
      </c>
      <c r="E67" s="245">
        <v>1</v>
      </c>
      <c r="F67" s="182">
        <f t="shared" si="33"/>
        <v>0</v>
      </c>
      <c r="G67" s="182">
        <f t="shared" si="34"/>
        <v>0</v>
      </c>
      <c r="H67" s="258"/>
      <c r="I67" s="185">
        <f t="shared" si="35"/>
        <v>0</v>
      </c>
      <c r="J67" s="259"/>
      <c r="K67" s="186">
        <f t="shared" si="36"/>
        <v>0</v>
      </c>
      <c r="L67" s="173">
        <v>21</v>
      </c>
      <c r="M67" s="173">
        <f t="shared" si="37"/>
        <v>0</v>
      </c>
    </row>
    <row r="68" spans="1:13" outlineLevel="1">
      <c r="A68" s="166">
        <v>55</v>
      </c>
      <c r="B68" s="167" t="s">
        <v>4010</v>
      </c>
      <c r="C68" s="168" t="s">
        <v>4011</v>
      </c>
      <c r="D68" s="184" t="s">
        <v>4001</v>
      </c>
      <c r="E68" s="245">
        <v>1</v>
      </c>
      <c r="F68" s="182">
        <f t="shared" si="33"/>
        <v>0</v>
      </c>
      <c r="G68" s="182">
        <f t="shared" si="34"/>
        <v>0</v>
      </c>
      <c r="H68" s="258"/>
      <c r="I68" s="185">
        <f>ROUND(E68*H68,2)</f>
        <v>0</v>
      </c>
      <c r="J68" s="259"/>
      <c r="K68" s="186">
        <f>ROUND(E68*J68,2)</f>
        <v>0</v>
      </c>
      <c r="L68" s="173">
        <v>21</v>
      </c>
      <c r="M68" s="173">
        <f t="shared" si="37"/>
        <v>0</v>
      </c>
    </row>
    <row r="69" spans="1:13">
      <c r="A69" s="174" t="s">
        <v>3936</v>
      </c>
      <c r="B69" s="175" t="s">
        <v>4012</v>
      </c>
      <c r="C69" s="176" t="s">
        <v>4013</v>
      </c>
      <c r="D69" s="177"/>
      <c r="E69" s="178"/>
      <c r="F69" s="179"/>
      <c r="G69" s="179">
        <f>SUM(G70:G74)</f>
        <v>0</v>
      </c>
      <c r="H69" s="257"/>
      <c r="I69" s="180">
        <f>SUM(I70:I74)</f>
        <v>0</v>
      </c>
      <c r="J69" s="257"/>
      <c r="K69" s="181">
        <f>SUM(K70:K74)</f>
        <v>0</v>
      </c>
      <c r="L69" s="164"/>
      <c r="M69" s="164">
        <f>SUM(M70:M74)</f>
        <v>0</v>
      </c>
    </row>
    <row r="70" spans="1:13" outlineLevel="1">
      <c r="A70" s="166">
        <v>56</v>
      </c>
      <c r="B70" s="167" t="s">
        <v>4016</v>
      </c>
      <c r="C70" s="168" t="s">
        <v>4017</v>
      </c>
      <c r="D70" s="184" t="s">
        <v>4001</v>
      </c>
      <c r="E70" s="245">
        <v>1</v>
      </c>
      <c r="F70" s="182">
        <f>H70+J70</f>
        <v>0</v>
      </c>
      <c r="G70" s="182">
        <f t="shared" ref="G70:G74" si="38">E70*F70</f>
        <v>0</v>
      </c>
      <c r="H70" s="258"/>
      <c r="I70" s="185">
        <f>ROUND(E70*H70,2)</f>
        <v>0</v>
      </c>
      <c r="J70" s="259"/>
      <c r="K70" s="186">
        <f t="shared" ref="K70:K74" si="39">ROUND(E70*J70,2)</f>
        <v>0</v>
      </c>
      <c r="L70" s="173">
        <v>21</v>
      </c>
      <c r="M70" s="173">
        <f>G70*(1+L70/100)</f>
        <v>0</v>
      </c>
    </row>
    <row r="71" spans="1:13" outlineLevel="1">
      <c r="A71" s="166">
        <v>57</v>
      </c>
      <c r="B71" s="167"/>
      <c r="C71" s="168" t="s">
        <v>4018</v>
      </c>
      <c r="D71" s="184" t="s">
        <v>425</v>
      </c>
      <c r="E71" s="245">
        <v>1</v>
      </c>
      <c r="F71" s="182">
        <f>H71+J71</f>
        <v>0</v>
      </c>
      <c r="G71" s="182">
        <f>ROUND(E71*F71,2)</f>
        <v>0</v>
      </c>
      <c r="H71" s="258"/>
      <c r="I71" s="185">
        <f t="shared" ref="I71:I74" si="40">ROUND(E71*H71,2)</f>
        <v>0</v>
      </c>
      <c r="J71" s="259"/>
      <c r="K71" s="186">
        <f t="shared" si="39"/>
        <v>0</v>
      </c>
      <c r="L71" s="173">
        <v>21</v>
      </c>
      <c r="M71" s="173">
        <f t="shared" ref="M71:M74" si="41">G71*(1+L71/100)</f>
        <v>0</v>
      </c>
    </row>
    <row r="72" spans="1:13" outlineLevel="1">
      <c r="A72" s="166">
        <v>58</v>
      </c>
      <c r="B72" s="167"/>
      <c r="C72" s="168" t="s">
        <v>4019</v>
      </c>
      <c r="D72" s="184" t="s">
        <v>425</v>
      </c>
      <c r="E72" s="245">
        <v>1</v>
      </c>
      <c r="F72" s="182">
        <f t="shared" ref="F72:F74" si="42">H72+J72</f>
        <v>0</v>
      </c>
      <c r="G72" s="182">
        <f t="shared" ref="G72:G73" si="43">ROUND(E72*F72,2)</f>
        <v>0</v>
      </c>
      <c r="H72" s="258"/>
      <c r="I72" s="185">
        <f t="shared" si="40"/>
        <v>0</v>
      </c>
      <c r="J72" s="259"/>
      <c r="K72" s="186">
        <f t="shared" si="39"/>
        <v>0</v>
      </c>
      <c r="L72" s="173">
        <v>21</v>
      </c>
      <c r="M72" s="173">
        <f t="shared" si="41"/>
        <v>0</v>
      </c>
    </row>
    <row r="73" spans="1:13" outlineLevel="1">
      <c r="A73" s="166">
        <v>59</v>
      </c>
      <c r="B73" s="167" t="s">
        <v>4020</v>
      </c>
      <c r="C73" s="168" t="s">
        <v>4021</v>
      </c>
      <c r="D73" s="184" t="s">
        <v>425</v>
      </c>
      <c r="E73" s="245">
        <v>1</v>
      </c>
      <c r="F73" s="182">
        <f t="shared" si="42"/>
        <v>0</v>
      </c>
      <c r="G73" s="182">
        <f t="shared" si="43"/>
        <v>0</v>
      </c>
      <c r="H73" s="258"/>
      <c r="I73" s="185">
        <f t="shared" si="40"/>
        <v>0</v>
      </c>
      <c r="J73" s="259"/>
      <c r="K73" s="186">
        <f t="shared" si="39"/>
        <v>0</v>
      </c>
      <c r="L73" s="173">
        <v>21</v>
      </c>
      <c r="M73" s="173">
        <f t="shared" si="41"/>
        <v>0</v>
      </c>
    </row>
    <row r="74" spans="1:13" outlineLevel="1">
      <c r="A74" s="193">
        <v>60</v>
      </c>
      <c r="B74" s="187" t="s">
        <v>1396</v>
      </c>
      <c r="C74" s="188" t="s">
        <v>4022</v>
      </c>
      <c r="D74" s="189" t="s">
        <v>4001</v>
      </c>
      <c r="E74" s="248">
        <v>1</v>
      </c>
      <c r="F74" s="190">
        <f t="shared" si="42"/>
        <v>0</v>
      </c>
      <c r="G74" s="190">
        <f t="shared" si="38"/>
        <v>0</v>
      </c>
      <c r="H74" s="260"/>
      <c r="I74" s="191">
        <f t="shared" si="40"/>
        <v>0</v>
      </c>
      <c r="J74" s="261"/>
      <c r="K74" s="192">
        <f t="shared" si="39"/>
        <v>0</v>
      </c>
      <c r="L74" s="173">
        <v>21</v>
      </c>
      <c r="M74" s="173">
        <f t="shared" si="41"/>
        <v>0</v>
      </c>
    </row>
    <row r="75" spans="1:13">
      <c r="A75" s="151"/>
      <c r="B75" s="152"/>
      <c r="C75" s="196"/>
      <c r="D75" s="153"/>
      <c r="E75" s="151"/>
      <c r="F75" s="151"/>
      <c r="G75" s="151"/>
      <c r="H75" s="151"/>
      <c r="I75" s="151"/>
      <c r="J75" s="151"/>
      <c r="K75" s="151"/>
      <c r="L75" s="151"/>
      <c r="M75" s="151"/>
    </row>
    <row r="76" spans="1:13">
      <c r="A76" s="878" t="s">
        <v>3930</v>
      </c>
      <c r="B76" s="879"/>
      <c r="C76" s="879"/>
      <c r="D76" s="879"/>
      <c r="E76" s="879"/>
      <c r="F76" s="880"/>
      <c r="G76" s="197">
        <f>G8+G34+G43+G53+G58+G63+G69</f>
        <v>0</v>
      </c>
      <c r="H76" s="195"/>
      <c r="J76" s="195"/>
    </row>
    <row r="77" spans="1:13">
      <c r="D77" s="144"/>
      <c r="G77" s="195"/>
    </row>
    <row r="78" spans="1:13">
      <c r="A78" s="881" t="s">
        <v>4023</v>
      </c>
      <c r="B78" s="881"/>
      <c r="C78" s="882"/>
      <c r="D78" s="153"/>
      <c r="E78" s="151"/>
      <c r="F78" s="151"/>
      <c r="G78" s="151"/>
      <c r="H78" s="151"/>
      <c r="I78" s="151"/>
      <c r="J78" s="151"/>
      <c r="K78" s="151"/>
    </row>
    <row r="79" spans="1:13">
      <c r="A79" s="871" t="s">
        <v>4167</v>
      </c>
      <c r="B79" s="871"/>
      <c r="C79" s="871"/>
      <c r="D79" s="871"/>
      <c r="E79" s="871"/>
      <c r="F79" s="871"/>
      <c r="G79" s="871"/>
      <c r="H79" s="871"/>
      <c r="I79" s="871"/>
      <c r="J79" s="871"/>
      <c r="K79" s="871"/>
    </row>
    <row r="80" spans="1:13">
      <c r="A80" s="871"/>
      <c r="B80" s="871"/>
      <c r="C80" s="871"/>
      <c r="D80" s="871"/>
      <c r="E80" s="871"/>
      <c r="F80" s="871"/>
      <c r="G80" s="871"/>
      <c r="H80" s="871"/>
      <c r="I80" s="871"/>
      <c r="J80" s="871"/>
      <c r="K80" s="871"/>
    </row>
    <row r="81" spans="1:11">
      <c r="A81" s="871"/>
      <c r="B81" s="871"/>
      <c r="C81" s="871"/>
      <c r="D81" s="871"/>
      <c r="E81" s="871"/>
      <c r="F81" s="871"/>
      <c r="G81" s="871"/>
      <c r="H81" s="871"/>
      <c r="I81" s="871"/>
      <c r="J81" s="871"/>
      <c r="K81" s="871"/>
    </row>
    <row r="82" spans="1:11">
      <c r="A82" s="871"/>
      <c r="B82" s="871"/>
      <c r="C82" s="871"/>
      <c r="D82" s="871"/>
      <c r="E82" s="871"/>
      <c r="F82" s="871"/>
      <c r="G82" s="871"/>
      <c r="H82" s="871"/>
      <c r="I82" s="871"/>
      <c r="J82" s="871"/>
      <c r="K82" s="871"/>
    </row>
    <row r="83" spans="1:11">
      <c r="A83" s="871"/>
      <c r="B83" s="871"/>
      <c r="C83" s="871"/>
      <c r="D83" s="871"/>
      <c r="E83" s="871"/>
      <c r="F83" s="871"/>
      <c r="G83" s="871"/>
      <c r="H83" s="871"/>
      <c r="I83" s="871"/>
      <c r="J83" s="871"/>
      <c r="K83" s="871"/>
    </row>
    <row r="84" spans="1:11">
      <c r="A84" s="871"/>
      <c r="B84" s="871"/>
      <c r="C84" s="871"/>
      <c r="D84" s="871"/>
      <c r="E84" s="871"/>
      <c r="F84" s="871"/>
      <c r="G84" s="871"/>
      <c r="H84" s="871"/>
      <c r="I84" s="871"/>
      <c r="J84" s="871"/>
      <c r="K84" s="871"/>
    </row>
    <row r="85" spans="1:11">
      <c r="A85" s="871"/>
      <c r="B85" s="871"/>
      <c r="C85" s="871"/>
      <c r="D85" s="871"/>
      <c r="E85" s="871"/>
      <c r="F85" s="871"/>
      <c r="G85" s="871"/>
      <c r="H85" s="871"/>
      <c r="I85" s="871"/>
      <c r="J85" s="871"/>
      <c r="K85" s="871"/>
    </row>
    <row r="86" spans="1:11">
      <c r="A86" s="871"/>
      <c r="B86" s="871"/>
      <c r="C86" s="871"/>
      <c r="D86" s="871"/>
      <c r="E86" s="871"/>
      <c r="F86" s="871"/>
      <c r="G86" s="871"/>
      <c r="H86" s="871"/>
      <c r="I86" s="871"/>
      <c r="J86" s="871"/>
      <c r="K86" s="871"/>
    </row>
    <row r="87" spans="1:11">
      <c r="A87" s="871"/>
      <c r="B87" s="871"/>
      <c r="C87" s="871"/>
      <c r="D87" s="871"/>
      <c r="E87" s="871"/>
      <c r="F87" s="871"/>
      <c r="G87" s="871"/>
      <c r="H87" s="871"/>
      <c r="I87" s="871"/>
      <c r="J87" s="871"/>
      <c r="K87" s="871"/>
    </row>
    <row r="88" spans="1:11">
      <c r="A88" s="871"/>
      <c r="B88" s="871"/>
      <c r="C88" s="871"/>
      <c r="D88" s="871"/>
      <c r="E88" s="871"/>
      <c r="F88" s="871"/>
      <c r="G88" s="871"/>
      <c r="H88" s="871"/>
      <c r="I88" s="871"/>
      <c r="J88" s="871"/>
      <c r="K88" s="871"/>
    </row>
    <row r="89" spans="1:11">
      <c r="A89" s="871"/>
      <c r="B89" s="871"/>
      <c r="C89" s="871"/>
      <c r="D89" s="871"/>
      <c r="E89" s="871"/>
      <c r="F89" s="871"/>
      <c r="G89" s="871"/>
      <c r="H89" s="871"/>
      <c r="I89" s="871"/>
      <c r="J89" s="871"/>
      <c r="K89" s="871"/>
    </row>
    <row r="90" spans="1:11" ht="92.25" customHeight="1">
      <c r="A90" s="871"/>
      <c r="B90" s="871"/>
      <c r="C90" s="871"/>
      <c r="D90" s="871"/>
      <c r="E90" s="871"/>
      <c r="F90" s="871"/>
      <c r="G90" s="871"/>
      <c r="H90" s="871"/>
      <c r="I90" s="871"/>
      <c r="J90" s="871"/>
      <c r="K90" s="871"/>
    </row>
    <row r="91" spans="1:11">
      <c r="D91" s="144"/>
    </row>
    <row r="92" spans="1:11">
      <c r="D92" s="144"/>
    </row>
    <row r="93" spans="1:11">
      <c r="D93" s="144"/>
    </row>
    <row r="94" spans="1:11">
      <c r="D94" s="144"/>
    </row>
    <row r="95" spans="1:11">
      <c r="D95" s="144"/>
    </row>
    <row r="96" spans="1:11">
      <c r="D96" s="144"/>
    </row>
    <row r="97" spans="4:4">
      <c r="D97" s="144"/>
    </row>
    <row r="98" spans="4:4">
      <c r="D98" s="144"/>
    </row>
    <row r="99" spans="4:4">
      <c r="D99" s="144"/>
    </row>
    <row r="100" spans="4:4">
      <c r="D100" s="144"/>
    </row>
    <row r="101" spans="4:4">
      <c r="D101" s="144"/>
    </row>
    <row r="102" spans="4:4">
      <c r="D102" s="144"/>
    </row>
    <row r="103" spans="4:4">
      <c r="D103" s="144"/>
    </row>
    <row r="104" spans="4:4">
      <c r="D104" s="144"/>
    </row>
    <row r="105" spans="4:4">
      <c r="D105" s="144"/>
    </row>
    <row r="106" spans="4:4">
      <c r="D106" s="144"/>
    </row>
    <row r="107" spans="4:4">
      <c r="D107" s="144"/>
    </row>
    <row r="108" spans="4:4">
      <c r="D108" s="144"/>
    </row>
    <row r="109" spans="4:4">
      <c r="D109" s="144"/>
    </row>
    <row r="110" spans="4:4">
      <c r="D110" s="144"/>
    </row>
    <row r="111" spans="4:4">
      <c r="D111" s="144"/>
    </row>
    <row r="112" spans="4:4">
      <c r="D112" s="144"/>
    </row>
    <row r="113" spans="4:4">
      <c r="D113" s="144"/>
    </row>
    <row r="114" spans="4:4">
      <c r="D114" s="144"/>
    </row>
    <row r="115" spans="4:4">
      <c r="D115" s="144"/>
    </row>
    <row r="116" spans="4:4">
      <c r="D116" s="144"/>
    </row>
    <row r="117" spans="4:4">
      <c r="D117" s="144"/>
    </row>
    <row r="118" spans="4:4">
      <c r="D118" s="144"/>
    </row>
    <row r="119" spans="4:4">
      <c r="D119" s="144"/>
    </row>
    <row r="120" spans="4:4">
      <c r="D120" s="144"/>
    </row>
    <row r="121" spans="4:4">
      <c r="D121" s="144"/>
    </row>
    <row r="122" spans="4:4">
      <c r="D122" s="144"/>
    </row>
    <row r="123" spans="4:4">
      <c r="D123" s="144"/>
    </row>
    <row r="124" spans="4:4">
      <c r="D124" s="144"/>
    </row>
    <row r="125" spans="4:4">
      <c r="D125" s="144"/>
    </row>
    <row r="126" spans="4:4">
      <c r="D126" s="144"/>
    </row>
    <row r="127" spans="4:4">
      <c r="D127" s="144"/>
    </row>
    <row r="128" spans="4:4">
      <c r="D128" s="144"/>
    </row>
    <row r="129" spans="4:4">
      <c r="D129" s="144"/>
    </row>
    <row r="130" spans="4:4">
      <c r="D130" s="144"/>
    </row>
    <row r="131" spans="4:4">
      <c r="D131" s="144"/>
    </row>
    <row r="132" spans="4:4">
      <c r="D132" s="144"/>
    </row>
    <row r="133" spans="4:4">
      <c r="D133" s="144"/>
    </row>
    <row r="134" spans="4:4">
      <c r="D134" s="144"/>
    </row>
    <row r="135" spans="4:4">
      <c r="D135" s="144"/>
    </row>
    <row r="136" spans="4:4">
      <c r="D136" s="144"/>
    </row>
    <row r="137" spans="4:4">
      <c r="D137" s="144"/>
    </row>
    <row r="138" spans="4:4">
      <c r="D138" s="144"/>
    </row>
    <row r="139" spans="4:4">
      <c r="D139" s="144"/>
    </row>
    <row r="140" spans="4:4">
      <c r="D140" s="144"/>
    </row>
    <row r="141" spans="4:4">
      <c r="D141" s="144"/>
    </row>
    <row r="142" spans="4:4">
      <c r="D142" s="144"/>
    </row>
    <row r="143" spans="4:4">
      <c r="D143" s="144"/>
    </row>
    <row r="144" spans="4:4">
      <c r="D144" s="144"/>
    </row>
    <row r="145" spans="4:4">
      <c r="D145" s="144"/>
    </row>
    <row r="146" spans="4:4">
      <c r="D146" s="144"/>
    </row>
    <row r="147" spans="4:4">
      <c r="D147" s="144"/>
    </row>
    <row r="148" spans="4:4">
      <c r="D148" s="144"/>
    </row>
    <row r="149" spans="4:4">
      <c r="D149" s="144"/>
    </row>
    <row r="150" spans="4:4">
      <c r="D150" s="144"/>
    </row>
    <row r="151" spans="4:4">
      <c r="D151" s="144"/>
    </row>
    <row r="152" spans="4:4">
      <c r="D152" s="144"/>
    </row>
    <row r="153" spans="4:4">
      <c r="D153" s="144"/>
    </row>
    <row r="154" spans="4:4">
      <c r="D154" s="144"/>
    </row>
    <row r="155" spans="4:4">
      <c r="D155" s="144"/>
    </row>
    <row r="156" spans="4:4">
      <c r="D156" s="144"/>
    </row>
    <row r="157" spans="4:4">
      <c r="D157" s="144"/>
    </row>
    <row r="158" spans="4:4">
      <c r="D158" s="144"/>
    </row>
    <row r="159" spans="4:4">
      <c r="D159" s="144"/>
    </row>
    <row r="160" spans="4:4">
      <c r="D160" s="144"/>
    </row>
    <row r="161" spans="4:4">
      <c r="D161" s="144"/>
    </row>
    <row r="162" spans="4:4">
      <c r="D162" s="144"/>
    </row>
    <row r="163" spans="4:4">
      <c r="D163" s="144"/>
    </row>
    <row r="164" spans="4:4">
      <c r="D164" s="144"/>
    </row>
    <row r="165" spans="4:4">
      <c r="D165" s="144"/>
    </row>
    <row r="166" spans="4:4">
      <c r="D166" s="144"/>
    </row>
    <row r="167" spans="4:4">
      <c r="D167" s="144"/>
    </row>
    <row r="168" spans="4:4">
      <c r="D168" s="144"/>
    </row>
    <row r="169" spans="4:4">
      <c r="D169" s="144"/>
    </row>
    <row r="170" spans="4:4">
      <c r="D170" s="144"/>
    </row>
    <row r="171" spans="4:4">
      <c r="D171" s="144"/>
    </row>
    <row r="172" spans="4:4">
      <c r="D172" s="144"/>
    </row>
    <row r="173" spans="4:4">
      <c r="D173" s="144"/>
    </row>
    <row r="174" spans="4:4">
      <c r="D174" s="144"/>
    </row>
    <row r="175" spans="4:4">
      <c r="D175" s="144"/>
    </row>
    <row r="176" spans="4:4">
      <c r="D176" s="144"/>
    </row>
    <row r="177" spans="4:4">
      <c r="D177" s="144"/>
    </row>
    <row r="178" spans="4:4">
      <c r="D178" s="144"/>
    </row>
    <row r="179" spans="4:4">
      <c r="D179" s="144"/>
    </row>
    <row r="180" spans="4:4">
      <c r="D180" s="144"/>
    </row>
    <row r="181" spans="4:4">
      <c r="D181" s="144"/>
    </row>
    <row r="182" spans="4:4">
      <c r="D182" s="144"/>
    </row>
    <row r="183" spans="4:4">
      <c r="D183" s="144"/>
    </row>
    <row r="184" spans="4:4">
      <c r="D184" s="144"/>
    </row>
    <row r="185" spans="4:4">
      <c r="D185" s="144"/>
    </row>
    <row r="186" spans="4:4">
      <c r="D186" s="144"/>
    </row>
    <row r="187" spans="4:4">
      <c r="D187" s="144"/>
    </row>
    <row r="188" spans="4:4">
      <c r="D188" s="144"/>
    </row>
    <row r="189" spans="4:4">
      <c r="D189" s="144"/>
    </row>
    <row r="190" spans="4:4">
      <c r="D190" s="144"/>
    </row>
    <row r="191" spans="4:4">
      <c r="D191" s="144"/>
    </row>
    <row r="192" spans="4:4">
      <c r="D192" s="144"/>
    </row>
    <row r="193" spans="4:4">
      <c r="D193" s="144"/>
    </row>
    <row r="194" spans="4:4">
      <c r="D194" s="144"/>
    </row>
    <row r="195" spans="4:4">
      <c r="D195" s="144"/>
    </row>
    <row r="196" spans="4:4">
      <c r="D196" s="144"/>
    </row>
    <row r="197" spans="4:4">
      <c r="D197" s="144"/>
    </row>
    <row r="198" spans="4:4">
      <c r="D198" s="144"/>
    </row>
    <row r="199" spans="4:4">
      <c r="D199" s="144"/>
    </row>
    <row r="200" spans="4:4">
      <c r="D200" s="144"/>
    </row>
    <row r="201" spans="4:4">
      <c r="D201" s="144"/>
    </row>
    <row r="202" spans="4:4">
      <c r="D202" s="144"/>
    </row>
    <row r="203" spans="4:4">
      <c r="D203" s="144"/>
    </row>
    <row r="204" spans="4:4">
      <c r="D204" s="144"/>
    </row>
    <row r="205" spans="4:4">
      <c r="D205" s="144"/>
    </row>
    <row r="206" spans="4:4">
      <c r="D206" s="144"/>
    </row>
    <row r="207" spans="4:4">
      <c r="D207" s="144"/>
    </row>
    <row r="208" spans="4:4">
      <c r="D208" s="144"/>
    </row>
    <row r="209" spans="4:4">
      <c r="D209" s="144"/>
    </row>
    <row r="210" spans="4:4">
      <c r="D210" s="144"/>
    </row>
    <row r="211" spans="4:4">
      <c r="D211" s="144"/>
    </row>
    <row r="212" spans="4:4">
      <c r="D212" s="144"/>
    </row>
    <row r="213" spans="4:4">
      <c r="D213" s="144"/>
    </row>
    <row r="214" spans="4:4">
      <c r="D214" s="144"/>
    </row>
    <row r="215" spans="4:4">
      <c r="D215" s="144"/>
    </row>
    <row r="216" spans="4:4">
      <c r="D216" s="144"/>
    </row>
    <row r="217" spans="4:4">
      <c r="D217" s="144"/>
    </row>
    <row r="218" spans="4:4">
      <c r="D218" s="144"/>
    </row>
    <row r="219" spans="4:4">
      <c r="D219" s="144"/>
    </row>
    <row r="220" spans="4:4">
      <c r="D220" s="144"/>
    </row>
    <row r="221" spans="4:4">
      <c r="D221" s="144"/>
    </row>
    <row r="222" spans="4:4">
      <c r="D222" s="144"/>
    </row>
    <row r="223" spans="4:4">
      <c r="D223" s="144"/>
    </row>
    <row r="224" spans="4:4">
      <c r="D224" s="144"/>
    </row>
    <row r="225" spans="4:4">
      <c r="D225" s="144"/>
    </row>
    <row r="226" spans="4:4">
      <c r="D226" s="144"/>
    </row>
    <row r="227" spans="4:4">
      <c r="D227" s="144"/>
    </row>
    <row r="228" spans="4:4">
      <c r="D228" s="144"/>
    </row>
    <row r="229" spans="4:4">
      <c r="D229" s="144"/>
    </row>
    <row r="230" spans="4:4">
      <c r="D230" s="144"/>
    </row>
    <row r="231" spans="4:4">
      <c r="D231" s="144"/>
    </row>
    <row r="232" spans="4:4">
      <c r="D232" s="144"/>
    </row>
    <row r="233" spans="4:4">
      <c r="D233" s="144"/>
    </row>
    <row r="234" spans="4:4">
      <c r="D234" s="144"/>
    </row>
    <row r="235" spans="4:4">
      <c r="D235" s="144"/>
    </row>
    <row r="236" spans="4:4">
      <c r="D236" s="144"/>
    </row>
    <row r="237" spans="4:4">
      <c r="D237" s="144"/>
    </row>
    <row r="238" spans="4:4">
      <c r="D238" s="144"/>
    </row>
    <row r="239" spans="4:4">
      <c r="D239" s="144"/>
    </row>
    <row r="240" spans="4:4">
      <c r="D240" s="144"/>
    </row>
    <row r="241" spans="4:4">
      <c r="D241" s="144"/>
    </row>
    <row r="242" spans="4:4">
      <c r="D242" s="144"/>
    </row>
    <row r="243" spans="4:4">
      <c r="D243" s="144"/>
    </row>
    <row r="244" spans="4:4">
      <c r="D244" s="144"/>
    </row>
    <row r="245" spans="4:4">
      <c r="D245" s="144"/>
    </row>
    <row r="246" spans="4:4">
      <c r="D246" s="144"/>
    </row>
    <row r="247" spans="4:4">
      <c r="D247" s="144"/>
    </row>
    <row r="248" spans="4:4">
      <c r="D248" s="144"/>
    </row>
    <row r="249" spans="4:4">
      <c r="D249" s="144"/>
    </row>
    <row r="250" spans="4:4">
      <c r="D250" s="144"/>
    </row>
    <row r="251" spans="4:4">
      <c r="D251" s="144"/>
    </row>
    <row r="252" spans="4:4">
      <c r="D252" s="144"/>
    </row>
    <row r="253" spans="4:4">
      <c r="D253" s="144"/>
    </row>
    <row r="254" spans="4:4">
      <c r="D254" s="144"/>
    </row>
    <row r="255" spans="4:4">
      <c r="D255" s="144"/>
    </row>
    <row r="256" spans="4:4">
      <c r="D256" s="144"/>
    </row>
    <row r="257" spans="4:4">
      <c r="D257" s="144"/>
    </row>
    <row r="258" spans="4:4">
      <c r="D258" s="144"/>
    </row>
    <row r="259" spans="4:4">
      <c r="D259" s="144"/>
    </row>
    <row r="260" spans="4:4">
      <c r="D260" s="144"/>
    </row>
    <row r="261" spans="4:4">
      <c r="D261" s="144"/>
    </row>
    <row r="262" spans="4:4">
      <c r="D262" s="144"/>
    </row>
    <row r="263" spans="4:4">
      <c r="D263" s="144"/>
    </row>
    <row r="264" spans="4:4">
      <c r="D264" s="144"/>
    </row>
    <row r="265" spans="4:4">
      <c r="D265" s="144"/>
    </row>
    <row r="266" spans="4:4">
      <c r="D266" s="144"/>
    </row>
    <row r="267" spans="4:4">
      <c r="D267" s="144"/>
    </row>
    <row r="268" spans="4:4">
      <c r="D268" s="144"/>
    </row>
    <row r="269" spans="4:4">
      <c r="D269" s="144"/>
    </row>
    <row r="270" spans="4:4">
      <c r="D270" s="144"/>
    </row>
    <row r="271" spans="4:4">
      <c r="D271" s="144"/>
    </row>
    <row r="272" spans="4:4">
      <c r="D272" s="144"/>
    </row>
    <row r="273" spans="4:4">
      <c r="D273" s="144"/>
    </row>
    <row r="274" spans="4:4">
      <c r="D274" s="144"/>
    </row>
    <row r="275" spans="4:4">
      <c r="D275" s="144"/>
    </row>
    <row r="276" spans="4:4">
      <c r="D276" s="144"/>
    </row>
    <row r="277" spans="4:4">
      <c r="D277" s="144"/>
    </row>
    <row r="278" spans="4:4">
      <c r="D278" s="144"/>
    </row>
    <row r="279" spans="4:4">
      <c r="D279" s="144"/>
    </row>
    <row r="280" spans="4:4">
      <c r="D280" s="144"/>
    </row>
    <row r="281" spans="4:4">
      <c r="D281" s="144"/>
    </row>
    <row r="282" spans="4:4">
      <c r="D282" s="144"/>
    </row>
    <row r="283" spans="4:4">
      <c r="D283" s="144"/>
    </row>
    <row r="284" spans="4:4">
      <c r="D284" s="144"/>
    </row>
    <row r="285" spans="4:4">
      <c r="D285" s="144"/>
    </row>
    <row r="286" spans="4:4">
      <c r="D286" s="144"/>
    </row>
    <row r="287" spans="4:4">
      <c r="D287" s="144"/>
    </row>
    <row r="288" spans="4:4">
      <c r="D288" s="144"/>
    </row>
    <row r="289" spans="4:4">
      <c r="D289" s="144"/>
    </row>
    <row r="290" spans="4:4">
      <c r="D290" s="144"/>
    </row>
    <row r="291" spans="4:4">
      <c r="D291" s="144"/>
    </row>
    <row r="292" spans="4:4">
      <c r="D292" s="144"/>
    </row>
    <row r="293" spans="4:4">
      <c r="D293" s="144"/>
    </row>
    <row r="294" spans="4:4">
      <c r="D294" s="144"/>
    </row>
    <row r="295" spans="4:4">
      <c r="D295" s="144"/>
    </row>
    <row r="296" spans="4:4">
      <c r="D296" s="144"/>
    </row>
    <row r="297" spans="4:4">
      <c r="D297" s="144"/>
    </row>
    <row r="298" spans="4:4">
      <c r="D298" s="144"/>
    </row>
    <row r="299" spans="4:4">
      <c r="D299" s="144"/>
    </row>
    <row r="300" spans="4:4">
      <c r="D300" s="144"/>
    </row>
    <row r="301" spans="4:4">
      <c r="D301" s="144"/>
    </row>
    <row r="302" spans="4:4">
      <c r="D302" s="144"/>
    </row>
    <row r="303" spans="4:4">
      <c r="D303" s="144"/>
    </row>
    <row r="304" spans="4:4">
      <c r="D304" s="144"/>
    </row>
    <row r="305" spans="4:4">
      <c r="D305" s="144"/>
    </row>
    <row r="306" spans="4:4">
      <c r="D306" s="144"/>
    </row>
    <row r="307" spans="4:4">
      <c r="D307" s="144"/>
    </row>
    <row r="308" spans="4:4">
      <c r="D308" s="144"/>
    </row>
    <row r="309" spans="4:4">
      <c r="D309" s="144"/>
    </row>
    <row r="310" spans="4:4">
      <c r="D310" s="144"/>
    </row>
    <row r="311" spans="4:4">
      <c r="D311" s="144"/>
    </row>
    <row r="312" spans="4:4">
      <c r="D312" s="144"/>
    </row>
    <row r="313" spans="4:4">
      <c r="D313" s="144"/>
    </row>
    <row r="314" spans="4:4">
      <c r="D314" s="144"/>
    </row>
    <row r="315" spans="4:4">
      <c r="D315" s="144"/>
    </row>
    <row r="316" spans="4:4">
      <c r="D316" s="144"/>
    </row>
    <row r="317" spans="4:4">
      <c r="D317" s="144"/>
    </row>
    <row r="318" spans="4:4">
      <c r="D318" s="144"/>
    </row>
    <row r="319" spans="4:4">
      <c r="D319" s="144"/>
    </row>
    <row r="320" spans="4:4">
      <c r="D320" s="144"/>
    </row>
    <row r="321" spans="4:4">
      <c r="D321" s="144"/>
    </row>
    <row r="322" spans="4:4">
      <c r="D322" s="144"/>
    </row>
    <row r="323" spans="4:4">
      <c r="D323" s="144"/>
    </row>
    <row r="324" spans="4:4">
      <c r="D324" s="144"/>
    </row>
    <row r="325" spans="4:4">
      <c r="D325" s="144"/>
    </row>
    <row r="326" spans="4:4">
      <c r="D326" s="144"/>
    </row>
    <row r="327" spans="4:4">
      <c r="D327" s="144"/>
    </row>
    <row r="328" spans="4:4">
      <c r="D328" s="144"/>
    </row>
    <row r="329" spans="4:4">
      <c r="D329" s="144"/>
    </row>
    <row r="330" spans="4:4">
      <c r="D330" s="144"/>
    </row>
    <row r="331" spans="4:4">
      <c r="D331" s="144"/>
    </row>
    <row r="332" spans="4:4">
      <c r="D332" s="144"/>
    </row>
    <row r="333" spans="4:4">
      <c r="D333" s="144"/>
    </row>
    <row r="334" spans="4:4">
      <c r="D334" s="144"/>
    </row>
    <row r="335" spans="4:4">
      <c r="D335" s="144"/>
    </row>
    <row r="336" spans="4:4">
      <c r="D336" s="144"/>
    </row>
    <row r="337" spans="4:4">
      <c r="D337" s="144"/>
    </row>
    <row r="338" spans="4:4">
      <c r="D338" s="144"/>
    </row>
    <row r="339" spans="4:4">
      <c r="D339" s="144"/>
    </row>
    <row r="340" spans="4:4">
      <c r="D340" s="144"/>
    </row>
    <row r="341" spans="4:4">
      <c r="D341" s="144"/>
    </row>
    <row r="342" spans="4:4">
      <c r="D342" s="144"/>
    </row>
    <row r="343" spans="4:4">
      <c r="D343" s="144"/>
    </row>
    <row r="344" spans="4:4">
      <c r="D344" s="144"/>
    </row>
    <row r="345" spans="4:4">
      <c r="D345" s="144"/>
    </row>
    <row r="346" spans="4:4">
      <c r="D346" s="144"/>
    </row>
    <row r="347" spans="4:4">
      <c r="D347" s="144"/>
    </row>
    <row r="348" spans="4:4">
      <c r="D348" s="144"/>
    </row>
    <row r="349" spans="4:4">
      <c r="D349" s="144"/>
    </row>
    <row r="350" spans="4:4">
      <c r="D350" s="144"/>
    </row>
    <row r="351" spans="4:4">
      <c r="D351" s="144"/>
    </row>
    <row r="352" spans="4:4">
      <c r="D352" s="144"/>
    </row>
    <row r="353" spans="4:4">
      <c r="D353" s="144"/>
    </row>
    <row r="354" spans="4:4">
      <c r="D354" s="144"/>
    </row>
    <row r="355" spans="4:4">
      <c r="D355" s="144"/>
    </row>
    <row r="356" spans="4:4">
      <c r="D356" s="144"/>
    </row>
    <row r="357" spans="4:4">
      <c r="D357" s="144"/>
    </row>
    <row r="358" spans="4:4">
      <c r="D358" s="144"/>
    </row>
    <row r="359" spans="4:4">
      <c r="D359" s="144"/>
    </row>
    <row r="360" spans="4:4">
      <c r="D360" s="144"/>
    </row>
    <row r="361" spans="4:4">
      <c r="D361" s="144"/>
    </row>
    <row r="362" spans="4:4">
      <c r="D362" s="144"/>
    </row>
    <row r="363" spans="4:4">
      <c r="D363" s="144"/>
    </row>
    <row r="364" spans="4:4">
      <c r="D364" s="144"/>
    </row>
    <row r="365" spans="4:4">
      <c r="D365" s="144"/>
    </row>
    <row r="366" spans="4:4">
      <c r="D366" s="144"/>
    </row>
    <row r="367" spans="4:4">
      <c r="D367" s="144"/>
    </row>
    <row r="368" spans="4:4">
      <c r="D368" s="144"/>
    </row>
    <row r="369" spans="4:4">
      <c r="D369" s="144"/>
    </row>
    <row r="370" spans="4:4">
      <c r="D370" s="144"/>
    </row>
    <row r="371" spans="4:4">
      <c r="D371" s="144"/>
    </row>
    <row r="372" spans="4:4">
      <c r="D372" s="144"/>
    </row>
    <row r="373" spans="4:4">
      <c r="D373" s="144"/>
    </row>
    <row r="374" spans="4:4">
      <c r="D374" s="144"/>
    </row>
    <row r="375" spans="4:4">
      <c r="D375" s="144"/>
    </row>
    <row r="376" spans="4:4">
      <c r="D376" s="144"/>
    </row>
    <row r="377" spans="4:4">
      <c r="D377" s="144"/>
    </row>
    <row r="378" spans="4:4">
      <c r="D378" s="144"/>
    </row>
    <row r="379" spans="4:4">
      <c r="D379" s="144"/>
    </row>
    <row r="380" spans="4:4">
      <c r="D380" s="144"/>
    </row>
    <row r="381" spans="4:4">
      <c r="D381" s="144"/>
    </row>
    <row r="382" spans="4:4">
      <c r="D382" s="144"/>
    </row>
    <row r="383" spans="4:4">
      <c r="D383" s="144"/>
    </row>
    <row r="384" spans="4:4">
      <c r="D384" s="144"/>
    </row>
    <row r="385" spans="4:4">
      <c r="D385" s="144"/>
    </row>
    <row r="386" spans="4:4">
      <c r="D386" s="144"/>
    </row>
    <row r="387" spans="4:4">
      <c r="D387" s="144"/>
    </row>
    <row r="388" spans="4:4">
      <c r="D388" s="144"/>
    </row>
    <row r="389" spans="4:4">
      <c r="D389" s="144"/>
    </row>
    <row r="390" spans="4:4">
      <c r="D390" s="144"/>
    </row>
    <row r="391" spans="4:4">
      <c r="D391" s="144"/>
    </row>
    <row r="392" spans="4:4">
      <c r="D392" s="144"/>
    </row>
    <row r="393" spans="4:4">
      <c r="D393" s="144"/>
    </row>
    <row r="394" spans="4:4">
      <c r="D394" s="144"/>
    </row>
    <row r="395" spans="4:4">
      <c r="D395" s="144"/>
    </row>
    <row r="396" spans="4:4">
      <c r="D396" s="144"/>
    </row>
    <row r="397" spans="4:4">
      <c r="D397" s="144"/>
    </row>
    <row r="398" spans="4:4">
      <c r="D398" s="144"/>
    </row>
    <row r="399" spans="4:4">
      <c r="D399" s="144"/>
    </row>
    <row r="400" spans="4:4">
      <c r="D400" s="144"/>
    </row>
    <row r="401" spans="4:4">
      <c r="D401" s="144"/>
    </row>
    <row r="402" spans="4:4">
      <c r="D402" s="144"/>
    </row>
    <row r="403" spans="4:4">
      <c r="D403" s="144"/>
    </row>
    <row r="404" spans="4:4">
      <c r="D404" s="144"/>
    </row>
    <row r="405" spans="4:4">
      <c r="D405" s="144"/>
    </row>
    <row r="406" spans="4:4">
      <c r="D406" s="144"/>
    </row>
    <row r="407" spans="4:4">
      <c r="D407" s="144"/>
    </row>
    <row r="408" spans="4:4">
      <c r="D408" s="144"/>
    </row>
    <row r="409" spans="4:4">
      <c r="D409" s="144"/>
    </row>
    <row r="410" spans="4:4">
      <c r="D410" s="144"/>
    </row>
    <row r="411" spans="4:4">
      <c r="D411" s="144"/>
    </row>
    <row r="412" spans="4:4">
      <c r="D412" s="144"/>
    </row>
    <row r="413" spans="4:4">
      <c r="D413" s="144"/>
    </row>
    <row r="414" spans="4:4">
      <c r="D414" s="144"/>
    </row>
    <row r="415" spans="4:4">
      <c r="D415" s="144"/>
    </row>
    <row r="416" spans="4:4">
      <c r="D416" s="144"/>
    </row>
    <row r="417" spans="4:4">
      <c r="D417" s="144"/>
    </row>
    <row r="418" spans="4:4">
      <c r="D418" s="144"/>
    </row>
    <row r="419" spans="4:4">
      <c r="D419" s="144"/>
    </row>
    <row r="420" spans="4:4">
      <c r="D420" s="144"/>
    </row>
    <row r="421" spans="4:4">
      <c r="D421" s="144"/>
    </row>
    <row r="422" spans="4:4">
      <c r="D422" s="144"/>
    </row>
    <row r="423" spans="4:4">
      <c r="D423" s="144"/>
    </row>
    <row r="424" spans="4:4">
      <c r="D424" s="144"/>
    </row>
    <row r="425" spans="4:4">
      <c r="D425" s="144"/>
    </row>
    <row r="426" spans="4:4">
      <c r="D426" s="144"/>
    </row>
    <row r="427" spans="4:4">
      <c r="D427" s="144"/>
    </row>
    <row r="428" spans="4:4">
      <c r="D428" s="144"/>
    </row>
    <row r="429" spans="4:4">
      <c r="D429" s="144"/>
    </row>
    <row r="430" spans="4:4">
      <c r="D430" s="144"/>
    </row>
    <row r="431" spans="4:4">
      <c r="D431" s="144"/>
    </row>
    <row r="432" spans="4:4">
      <c r="D432" s="144"/>
    </row>
    <row r="433" spans="4:4">
      <c r="D433" s="144"/>
    </row>
    <row r="434" spans="4:4">
      <c r="D434" s="144"/>
    </row>
    <row r="435" spans="4:4">
      <c r="D435" s="144"/>
    </row>
    <row r="436" spans="4:4">
      <c r="D436" s="144"/>
    </row>
    <row r="437" spans="4:4">
      <c r="D437" s="144"/>
    </row>
    <row r="438" spans="4:4">
      <c r="D438" s="144"/>
    </row>
    <row r="439" spans="4:4">
      <c r="D439" s="144"/>
    </row>
    <row r="440" spans="4:4">
      <c r="D440" s="144"/>
    </row>
    <row r="441" spans="4:4">
      <c r="D441" s="144"/>
    </row>
    <row r="442" spans="4:4">
      <c r="D442" s="144"/>
    </row>
    <row r="443" spans="4:4">
      <c r="D443" s="144"/>
    </row>
    <row r="444" spans="4:4">
      <c r="D444" s="144"/>
    </row>
    <row r="445" spans="4:4">
      <c r="D445" s="144"/>
    </row>
    <row r="446" spans="4:4">
      <c r="D446" s="144"/>
    </row>
    <row r="447" spans="4:4">
      <c r="D447" s="144"/>
    </row>
    <row r="448" spans="4:4">
      <c r="D448" s="144"/>
    </row>
    <row r="449" spans="4:4">
      <c r="D449" s="144"/>
    </row>
    <row r="450" spans="4:4">
      <c r="D450" s="144"/>
    </row>
    <row r="451" spans="4:4">
      <c r="D451" s="144"/>
    </row>
    <row r="452" spans="4:4">
      <c r="D452" s="144"/>
    </row>
    <row r="453" spans="4:4">
      <c r="D453" s="144"/>
    </row>
    <row r="454" spans="4:4">
      <c r="D454" s="144"/>
    </row>
    <row r="455" spans="4:4">
      <c r="D455" s="144"/>
    </row>
    <row r="456" spans="4:4">
      <c r="D456" s="144"/>
    </row>
    <row r="457" spans="4:4">
      <c r="D457" s="144"/>
    </row>
    <row r="458" spans="4:4">
      <c r="D458" s="144"/>
    </row>
    <row r="459" spans="4:4">
      <c r="D459" s="144"/>
    </row>
    <row r="460" spans="4:4">
      <c r="D460" s="144"/>
    </row>
    <row r="461" spans="4:4">
      <c r="D461" s="144"/>
    </row>
    <row r="462" spans="4:4">
      <c r="D462" s="144"/>
    </row>
    <row r="463" spans="4:4">
      <c r="D463" s="144"/>
    </row>
    <row r="464" spans="4:4">
      <c r="D464" s="144"/>
    </row>
    <row r="465" spans="4:4">
      <c r="D465" s="144"/>
    </row>
    <row r="466" spans="4:4">
      <c r="D466" s="144"/>
    </row>
    <row r="467" spans="4:4">
      <c r="D467" s="144"/>
    </row>
    <row r="468" spans="4:4">
      <c r="D468" s="144"/>
    </row>
    <row r="469" spans="4:4">
      <c r="D469" s="144"/>
    </row>
    <row r="470" spans="4:4">
      <c r="D470" s="144"/>
    </row>
    <row r="471" spans="4:4">
      <c r="D471" s="144"/>
    </row>
    <row r="472" spans="4:4">
      <c r="D472" s="144"/>
    </row>
    <row r="473" spans="4:4">
      <c r="D473" s="144"/>
    </row>
    <row r="474" spans="4:4">
      <c r="D474" s="144"/>
    </row>
    <row r="475" spans="4:4">
      <c r="D475" s="144"/>
    </row>
    <row r="476" spans="4:4">
      <c r="D476" s="144"/>
    </row>
    <row r="477" spans="4:4">
      <c r="D477" s="144"/>
    </row>
    <row r="478" spans="4:4">
      <c r="D478" s="144"/>
    </row>
    <row r="479" spans="4:4">
      <c r="D479" s="144"/>
    </row>
    <row r="480" spans="4:4">
      <c r="D480" s="144"/>
    </row>
    <row r="481" spans="4:4">
      <c r="D481" s="144"/>
    </row>
    <row r="482" spans="4:4">
      <c r="D482" s="144"/>
    </row>
    <row r="483" spans="4:4">
      <c r="D483" s="144"/>
    </row>
    <row r="484" spans="4:4">
      <c r="D484" s="144"/>
    </row>
    <row r="485" spans="4:4">
      <c r="D485" s="144"/>
    </row>
    <row r="486" spans="4:4">
      <c r="D486" s="144"/>
    </row>
    <row r="487" spans="4:4">
      <c r="D487" s="144"/>
    </row>
    <row r="488" spans="4:4">
      <c r="D488" s="144"/>
    </row>
    <row r="489" spans="4:4">
      <c r="D489" s="144"/>
    </row>
    <row r="490" spans="4:4">
      <c r="D490" s="144"/>
    </row>
    <row r="491" spans="4:4">
      <c r="D491" s="144"/>
    </row>
    <row r="492" spans="4:4">
      <c r="D492" s="144"/>
    </row>
    <row r="493" spans="4:4">
      <c r="D493" s="144"/>
    </row>
    <row r="494" spans="4:4">
      <c r="D494" s="144"/>
    </row>
    <row r="495" spans="4:4">
      <c r="D495" s="144"/>
    </row>
    <row r="496" spans="4:4">
      <c r="D496" s="144"/>
    </row>
    <row r="497" spans="4:4">
      <c r="D497" s="144"/>
    </row>
    <row r="498" spans="4:4">
      <c r="D498" s="144"/>
    </row>
    <row r="499" spans="4:4">
      <c r="D499" s="144"/>
    </row>
    <row r="500" spans="4:4">
      <c r="D500" s="144"/>
    </row>
    <row r="501" spans="4:4">
      <c r="D501" s="144"/>
    </row>
    <row r="502" spans="4:4">
      <c r="D502" s="144"/>
    </row>
    <row r="503" spans="4:4">
      <c r="D503" s="144"/>
    </row>
    <row r="504" spans="4:4">
      <c r="D504" s="144"/>
    </row>
    <row r="505" spans="4:4">
      <c r="D505" s="144"/>
    </row>
    <row r="506" spans="4:4">
      <c r="D506" s="144"/>
    </row>
    <row r="507" spans="4:4">
      <c r="D507" s="144"/>
    </row>
    <row r="508" spans="4:4">
      <c r="D508" s="144"/>
    </row>
    <row r="509" spans="4:4">
      <c r="D509" s="144"/>
    </row>
    <row r="510" spans="4:4">
      <c r="D510" s="144"/>
    </row>
    <row r="511" spans="4:4">
      <c r="D511" s="144"/>
    </row>
    <row r="512" spans="4:4">
      <c r="D512" s="144"/>
    </row>
    <row r="513" spans="4:4">
      <c r="D513" s="144"/>
    </row>
    <row r="514" spans="4:4">
      <c r="D514" s="144"/>
    </row>
    <row r="515" spans="4:4">
      <c r="D515" s="144"/>
    </row>
    <row r="516" spans="4:4">
      <c r="D516" s="144"/>
    </row>
    <row r="517" spans="4:4">
      <c r="D517" s="144"/>
    </row>
    <row r="518" spans="4:4">
      <c r="D518" s="144"/>
    </row>
    <row r="519" spans="4:4">
      <c r="D519" s="144"/>
    </row>
    <row r="520" spans="4:4">
      <c r="D520" s="144"/>
    </row>
    <row r="521" spans="4:4">
      <c r="D521" s="144"/>
    </row>
    <row r="522" spans="4:4">
      <c r="D522" s="144"/>
    </row>
    <row r="523" spans="4:4">
      <c r="D523" s="144"/>
    </row>
    <row r="524" spans="4:4">
      <c r="D524" s="144"/>
    </row>
    <row r="525" spans="4:4">
      <c r="D525" s="144"/>
    </row>
    <row r="526" spans="4:4">
      <c r="D526" s="144"/>
    </row>
    <row r="527" spans="4:4">
      <c r="D527" s="144"/>
    </row>
    <row r="528" spans="4:4">
      <c r="D528" s="144"/>
    </row>
    <row r="529" spans="4:4">
      <c r="D529" s="144"/>
    </row>
    <row r="530" spans="4:4">
      <c r="D530" s="144"/>
    </row>
    <row r="531" spans="4:4">
      <c r="D531" s="144"/>
    </row>
    <row r="532" spans="4:4">
      <c r="D532" s="144"/>
    </row>
    <row r="533" spans="4:4">
      <c r="D533" s="144"/>
    </row>
    <row r="534" spans="4:4">
      <c r="D534" s="144"/>
    </row>
    <row r="535" spans="4:4">
      <c r="D535" s="144"/>
    </row>
    <row r="536" spans="4:4">
      <c r="D536" s="144"/>
    </row>
    <row r="537" spans="4:4">
      <c r="D537" s="144"/>
    </row>
    <row r="538" spans="4:4">
      <c r="D538" s="144"/>
    </row>
    <row r="539" spans="4:4">
      <c r="D539" s="144"/>
    </row>
    <row r="540" spans="4:4">
      <c r="D540" s="144"/>
    </row>
    <row r="541" spans="4:4">
      <c r="D541" s="144"/>
    </row>
    <row r="542" spans="4:4">
      <c r="D542" s="144"/>
    </row>
    <row r="543" spans="4:4">
      <c r="D543" s="144"/>
    </row>
    <row r="544" spans="4:4">
      <c r="D544" s="144"/>
    </row>
    <row r="545" spans="4:4">
      <c r="D545" s="144"/>
    </row>
    <row r="546" spans="4:4">
      <c r="D546" s="144"/>
    </row>
    <row r="547" spans="4:4">
      <c r="D547" s="144"/>
    </row>
    <row r="548" spans="4:4">
      <c r="D548" s="144"/>
    </row>
    <row r="549" spans="4:4">
      <c r="D549" s="144"/>
    </row>
    <row r="550" spans="4:4">
      <c r="D550" s="144"/>
    </row>
    <row r="551" spans="4:4">
      <c r="D551" s="144"/>
    </row>
    <row r="552" spans="4:4">
      <c r="D552" s="144"/>
    </row>
    <row r="553" spans="4:4">
      <c r="D553" s="144"/>
    </row>
    <row r="554" spans="4:4">
      <c r="D554" s="144"/>
    </row>
    <row r="555" spans="4:4">
      <c r="D555" s="144"/>
    </row>
    <row r="556" spans="4:4">
      <c r="D556" s="144"/>
    </row>
    <row r="557" spans="4:4">
      <c r="D557" s="144"/>
    </row>
    <row r="558" spans="4:4">
      <c r="D558" s="144"/>
    </row>
    <row r="559" spans="4:4">
      <c r="D559" s="144"/>
    </row>
    <row r="560" spans="4:4">
      <c r="D560" s="144"/>
    </row>
    <row r="561" spans="4:4">
      <c r="D561" s="144"/>
    </row>
    <row r="562" spans="4:4">
      <c r="D562" s="144"/>
    </row>
    <row r="563" spans="4:4">
      <c r="D563" s="144"/>
    </row>
    <row r="564" spans="4:4">
      <c r="D564" s="144"/>
    </row>
    <row r="565" spans="4:4">
      <c r="D565" s="144"/>
    </row>
    <row r="566" spans="4:4">
      <c r="D566" s="144"/>
    </row>
    <row r="567" spans="4:4">
      <c r="D567" s="144"/>
    </row>
    <row r="568" spans="4:4">
      <c r="D568" s="144"/>
    </row>
    <row r="569" spans="4:4">
      <c r="D569" s="144"/>
    </row>
    <row r="570" spans="4:4">
      <c r="D570" s="144"/>
    </row>
    <row r="571" spans="4:4">
      <c r="D571" s="144"/>
    </row>
    <row r="572" spans="4:4">
      <c r="D572" s="144"/>
    </row>
    <row r="573" spans="4:4">
      <c r="D573" s="144"/>
    </row>
    <row r="574" spans="4:4">
      <c r="D574" s="144"/>
    </row>
    <row r="575" spans="4:4">
      <c r="D575" s="144"/>
    </row>
    <row r="576" spans="4:4">
      <c r="D576" s="144"/>
    </row>
    <row r="577" spans="4:4">
      <c r="D577" s="144"/>
    </row>
    <row r="578" spans="4:4">
      <c r="D578" s="144"/>
    </row>
    <row r="579" spans="4:4">
      <c r="D579" s="144"/>
    </row>
    <row r="580" spans="4:4">
      <c r="D580" s="144"/>
    </row>
    <row r="581" spans="4:4">
      <c r="D581" s="144"/>
    </row>
    <row r="582" spans="4:4">
      <c r="D582" s="144"/>
    </row>
    <row r="583" spans="4:4">
      <c r="D583" s="144"/>
    </row>
    <row r="584" spans="4:4">
      <c r="D584" s="144"/>
    </row>
    <row r="585" spans="4:4">
      <c r="D585" s="144"/>
    </row>
    <row r="586" spans="4:4">
      <c r="D586" s="144"/>
    </row>
    <row r="587" spans="4:4">
      <c r="D587" s="144"/>
    </row>
    <row r="588" spans="4:4">
      <c r="D588" s="144"/>
    </row>
    <row r="589" spans="4:4">
      <c r="D589" s="144"/>
    </row>
    <row r="590" spans="4:4">
      <c r="D590" s="144"/>
    </row>
    <row r="591" spans="4:4">
      <c r="D591" s="144"/>
    </row>
    <row r="592" spans="4:4">
      <c r="D592" s="144"/>
    </row>
    <row r="593" spans="4:4">
      <c r="D593" s="144"/>
    </row>
    <row r="594" spans="4:4">
      <c r="D594" s="144"/>
    </row>
    <row r="595" spans="4:4">
      <c r="D595" s="144"/>
    </row>
    <row r="596" spans="4:4">
      <c r="D596" s="144"/>
    </row>
    <row r="597" spans="4:4">
      <c r="D597" s="144"/>
    </row>
    <row r="598" spans="4:4">
      <c r="D598" s="144"/>
    </row>
    <row r="599" spans="4:4">
      <c r="D599" s="144"/>
    </row>
    <row r="600" spans="4:4">
      <c r="D600" s="144"/>
    </row>
    <row r="601" spans="4:4">
      <c r="D601" s="144"/>
    </row>
    <row r="602" spans="4:4">
      <c r="D602" s="144"/>
    </row>
    <row r="603" spans="4:4">
      <c r="D603" s="144"/>
    </row>
    <row r="604" spans="4:4">
      <c r="D604" s="144"/>
    </row>
    <row r="605" spans="4:4">
      <c r="D605" s="144"/>
    </row>
    <row r="606" spans="4:4">
      <c r="D606" s="144"/>
    </row>
    <row r="607" spans="4:4">
      <c r="D607" s="144"/>
    </row>
    <row r="608" spans="4:4">
      <c r="D608" s="144"/>
    </row>
    <row r="609" spans="4:4">
      <c r="D609" s="144"/>
    </row>
    <row r="610" spans="4:4">
      <c r="D610" s="144"/>
    </row>
    <row r="611" spans="4:4">
      <c r="D611" s="144"/>
    </row>
    <row r="612" spans="4:4">
      <c r="D612" s="144"/>
    </row>
    <row r="613" spans="4:4">
      <c r="D613" s="144"/>
    </row>
    <row r="614" spans="4:4">
      <c r="D614" s="144"/>
    </row>
    <row r="615" spans="4:4">
      <c r="D615" s="144"/>
    </row>
    <row r="616" spans="4:4">
      <c r="D616" s="144"/>
    </row>
    <row r="617" spans="4:4">
      <c r="D617" s="144"/>
    </row>
    <row r="618" spans="4:4">
      <c r="D618" s="144"/>
    </row>
    <row r="619" spans="4:4">
      <c r="D619" s="144"/>
    </row>
    <row r="620" spans="4:4">
      <c r="D620" s="144"/>
    </row>
    <row r="621" spans="4:4">
      <c r="D621" s="144"/>
    </row>
    <row r="622" spans="4:4">
      <c r="D622" s="144"/>
    </row>
    <row r="623" spans="4:4">
      <c r="D623" s="144"/>
    </row>
    <row r="624" spans="4:4">
      <c r="D624" s="144"/>
    </row>
    <row r="625" spans="4:4">
      <c r="D625" s="144"/>
    </row>
    <row r="626" spans="4:4">
      <c r="D626" s="144"/>
    </row>
    <row r="627" spans="4:4">
      <c r="D627" s="144"/>
    </row>
    <row r="628" spans="4:4">
      <c r="D628" s="144"/>
    </row>
    <row r="629" spans="4:4">
      <c r="D629" s="144"/>
    </row>
    <row r="630" spans="4:4">
      <c r="D630" s="144"/>
    </row>
    <row r="631" spans="4:4">
      <c r="D631" s="144"/>
    </row>
    <row r="632" spans="4:4">
      <c r="D632" s="144"/>
    </row>
    <row r="633" spans="4:4">
      <c r="D633" s="144"/>
    </row>
    <row r="634" spans="4:4">
      <c r="D634" s="144"/>
    </row>
    <row r="635" spans="4:4">
      <c r="D635" s="144"/>
    </row>
    <row r="636" spans="4:4">
      <c r="D636" s="144"/>
    </row>
    <row r="637" spans="4:4">
      <c r="D637" s="144"/>
    </row>
    <row r="638" spans="4:4">
      <c r="D638" s="144"/>
    </row>
    <row r="639" spans="4:4">
      <c r="D639" s="144"/>
    </row>
    <row r="640" spans="4:4">
      <c r="D640" s="144"/>
    </row>
    <row r="641" spans="4:4">
      <c r="D641" s="144"/>
    </row>
    <row r="642" spans="4:4">
      <c r="D642" s="144"/>
    </row>
    <row r="643" spans="4:4">
      <c r="D643" s="144"/>
    </row>
    <row r="644" spans="4:4">
      <c r="D644" s="144"/>
    </row>
    <row r="645" spans="4:4">
      <c r="D645" s="144"/>
    </row>
    <row r="646" spans="4:4">
      <c r="D646" s="144"/>
    </row>
    <row r="647" spans="4:4">
      <c r="D647" s="144"/>
    </row>
    <row r="648" spans="4:4">
      <c r="D648" s="144"/>
    </row>
    <row r="649" spans="4:4">
      <c r="D649" s="144"/>
    </row>
    <row r="650" spans="4:4">
      <c r="D650" s="144"/>
    </row>
    <row r="651" spans="4:4">
      <c r="D651" s="144"/>
    </row>
    <row r="652" spans="4:4">
      <c r="D652" s="144"/>
    </row>
    <row r="653" spans="4:4">
      <c r="D653" s="144"/>
    </row>
    <row r="654" spans="4:4">
      <c r="D654" s="144"/>
    </row>
    <row r="655" spans="4:4">
      <c r="D655" s="144"/>
    </row>
    <row r="656" spans="4:4">
      <c r="D656" s="144"/>
    </row>
    <row r="657" spans="4:4">
      <c r="D657" s="144"/>
    </row>
    <row r="658" spans="4:4">
      <c r="D658" s="144"/>
    </row>
    <row r="659" spans="4:4">
      <c r="D659" s="144"/>
    </row>
    <row r="660" spans="4:4">
      <c r="D660" s="144"/>
    </row>
    <row r="661" spans="4:4">
      <c r="D661" s="144"/>
    </row>
    <row r="662" spans="4:4">
      <c r="D662" s="144"/>
    </row>
    <row r="663" spans="4:4">
      <c r="D663" s="144"/>
    </row>
    <row r="664" spans="4:4">
      <c r="D664" s="144"/>
    </row>
    <row r="665" spans="4:4">
      <c r="D665" s="144"/>
    </row>
    <row r="666" spans="4:4">
      <c r="D666" s="144"/>
    </row>
    <row r="667" spans="4:4">
      <c r="D667" s="144"/>
    </row>
    <row r="668" spans="4:4">
      <c r="D668" s="144"/>
    </row>
    <row r="669" spans="4:4">
      <c r="D669" s="144"/>
    </row>
    <row r="670" spans="4:4">
      <c r="D670" s="144"/>
    </row>
    <row r="671" spans="4:4">
      <c r="D671" s="144"/>
    </row>
    <row r="672" spans="4:4">
      <c r="D672" s="144"/>
    </row>
    <row r="673" spans="4:4">
      <c r="D673" s="144"/>
    </row>
    <row r="674" spans="4:4">
      <c r="D674" s="144"/>
    </row>
    <row r="675" spans="4:4">
      <c r="D675" s="144"/>
    </row>
    <row r="676" spans="4:4">
      <c r="D676" s="144"/>
    </row>
    <row r="677" spans="4:4">
      <c r="D677" s="144"/>
    </row>
    <row r="678" spans="4:4">
      <c r="D678" s="144"/>
    </row>
    <row r="679" spans="4:4">
      <c r="D679" s="144"/>
    </row>
    <row r="680" spans="4:4">
      <c r="D680" s="144"/>
    </row>
    <row r="681" spans="4:4">
      <c r="D681" s="144"/>
    </row>
    <row r="682" spans="4:4">
      <c r="D682" s="144"/>
    </row>
    <row r="683" spans="4:4">
      <c r="D683" s="144"/>
    </row>
    <row r="684" spans="4:4">
      <c r="D684" s="144"/>
    </row>
    <row r="685" spans="4:4">
      <c r="D685" s="144"/>
    </row>
    <row r="686" spans="4:4">
      <c r="D686" s="144"/>
    </row>
    <row r="687" spans="4:4">
      <c r="D687" s="144"/>
    </row>
    <row r="688" spans="4:4">
      <c r="D688" s="144"/>
    </row>
    <row r="689" spans="4:4">
      <c r="D689" s="144"/>
    </row>
    <row r="690" spans="4:4">
      <c r="D690" s="144"/>
    </row>
    <row r="691" spans="4:4">
      <c r="D691" s="144"/>
    </row>
    <row r="692" spans="4:4">
      <c r="D692" s="144"/>
    </row>
    <row r="693" spans="4:4">
      <c r="D693" s="144"/>
    </row>
    <row r="694" spans="4:4">
      <c r="D694" s="144"/>
    </row>
    <row r="695" spans="4:4">
      <c r="D695" s="144"/>
    </row>
    <row r="696" spans="4:4">
      <c r="D696" s="144"/>
    </row>
    <row r="697" spans="4:4">
      <c r="D697" s="144"/>
    </row>
    <row r="698" spans="4:4">
      <c r="D698" s="144"/>
    </row>
    <row r="699" spans="4:4">
      <c r="D699" s="144"/>
    </row>
    <row r="700" spans="4:4">
      <c r="D700" s="144"/>
    </row>
    <row r="701" spans="4:4">
      <c r="D701" s="144"/>
    </row>
    <row r="702" spans="4:4">
      <c r="D702" s="144"/>
    </row>
    <row r="703" spans="4:4">
      <c r="D703" s="144"/>
    </row>
    <row r="704" spans="4:4">
      <c r="D704" s="144"/>
    </row>
    <row r="705" spans="4:4">
      <c r="D705" s="144"/>
    </row>
    <row r="706" spans="4:4">
      <c r="D706" s="144"/>
    </row>
    <row r="707" spans="4:4">
      <c r="D707" s="144"/>
    </row>
    <row r="708" spans="4:4">
      <c r="D708" s="144"/>
    </row>
    <row r="709" spans="4:4">
      <c r="D709" s="144"/>
    </row>
    <row r="710" spans="4:4">
      <c r="D710" s="144"/>
    </row>
    <row r="711" spans="4:4">
      <c r="D711" s="144"/>
    </row>
    <row r="712" spans="4:4">
      <c r="D712" s="144"/>
    </row>
    <row r="713" spans="4:4">
      <c r="D713" s="144"/>
    </row>
    <row r="714" spans="4:4">
      <c r="D714" s="144"/>
    </row>
    <row r="715" spans="4:4">
      <c r="D715" s="144"/>
    </row>
    <row r="716" spans="4:4">
      <c r="D716" s="144"/>
    </row>
    <row r="717" spans="4:4">
      <c r="D717" s="144"/>
    </row>
    <row r="718" spans="4:4">
      <c r="D718" s="144"/>
    </row>
    <row r="719" spans="4:4">
      <c r="D719" s="144"/>
    </row>
    <row r="720" spans="4:4">
      <c r="D720" s="144"/>
    </row>
    <row r="721" spans="4:4">
      <c r="D721" s="144"/>
    </row>
    <row r="722" spans="4:4">
      <c r="D722" s="144"/>
    </row>
    <row r="723" spans="4:4">
      <c r="D723" s="144"/>
    </row>
    <row r="724" spans="4:4">
      <c r="D724" s="144"/>
    </row>
    <row r="725" spans="4:4">
      <c r="D725" s="144"/>
    </row>
    <row r="726" spans="4:4">
      <c r="D726" s="144"/>
    </row>
    <row r="727" spans="4:4">
      <c r="D727" s="144"/>
    </row>
    <row r="728" spans="4:4">
      <c r="D728" s="144"/>
    </row>
    <row r="729" spans="4:4">
      <c r="D729" s="144"/>
    </row>
    <row r="730" spans="4:4">
      <c r="D730" s="144"/>
    </row>
    <row r="731" spans="4:4">
      <c r="D731" s="144"/>
    </row>
    <row r="732" spans="4:4">
      <c r="D732" s="144"/>
    </row>
    <row r="733" spans="4:4">
      <c r="D733" s="144"/>
    </row>
    <row r="734" spans="4:4">
      <c r="D734" s="144"/>
    </row>
    <row r="735" spans="4:4">
      <c r="D735" s="144"/>
    </row>
    <row r="736" spans="4:4">
      <c r="D736" s="144"/>
    </row>
    <row r="737" spans="4:4">
      <c r="D737" s="144"/>
    </row>
    <row r="738" spans="4:4">
      <c r="D738" s="144"/>
    </row>
    <row r="739" spans="4:4">
      <c r="D739" s="144"/>
    </row>
    <row r="740" spans="4:4">
      <c r="D740" s="144"/>
    </row>
    <row r="741" spans="4:4">
      <c r="D741" s="144"/>
    </row>
    <row r="742" spans="4:4">
      <c r="D742" s="144"/>
    </row>
    <row r="743" spans="4:4">
      <c r="D743" s="144"/>
    </row>
    <row r="744" spans="4:4">
      <c r="D744" s="144"/>
    </row>
    <row r="745" spans="4:4">
      <c r="D745" s="144"/>
    </row>
    <row r="746" spans="4:4">
      <c r="D746" s="144"/>
    </row>
    <row r="747" spans="4:4">
      <c r="D747" s="144"/>
    </row>
    <row r="748" spans="4:4">
      <c r="D748" s="144"/>
    </row>
    <row r="749" spans="4:4">
      <c r="D749" s="144"/>
    </row>
    <row r="750" spans="4:4">
      <c r="D750" s="144"/>
    </row>
    <row r="751" spans="4:4">
      <c r="D751" s="144"/>
    </row>
    <row r="752" spans="4:4">
      <c r="D752" s="144"/>
    </row>
    <row r="753" spans="4:4">
      <c r="D753" s="144"/>
    </row>
    <row r="754" spans="4:4">
      <c r="D754" s="144"/>
    </row>
    <row r="755" spans="4:4">
      <c r="D755" s="144"/>
    </row>
    <row r="756" spans="4:4">
      <c r="D756" s="144"/>
    </row>
    <row r="757" spans="4:4">
      <c r="D757" s="144"/>
    </row>
    <row r="758" spans="4:4">
      <c r="D758" s="144"/>
    </row>
    <row r="759" spans="4:4">
      <c r="D759" s="144"/>
    </row>
    <row r="760" spans="4:4">
      <c r="D760" s="144"/>
    </row>
    <row r="761" spans="4:4">
      <c r="D761" s="144"/>
    </row>
    <row r="762" spans="4:4">
      <c r="D762" s="144"/>
    </row>
    <row r="763" spans="4:4">
      <c r="D763" s="144"/>
    </row>
    <row r="764" spans="4:4">
      <c r="D764" s="144"/>
    </row>
    <row r="765" spans="4:4">
      <c r="D765" s="144"/>
    </row>
    <row r="766" spans="4:4">
      <c r="D766" s="144"/>
    </row>
    <row r="767" spans="4:4">
      <c r="D767" s="144"/>
    </row>
    <row r="768" spans="4:4">
      <c r="D768" s="144"/>
    </row>
    <row r="769" spans="4:4">
      <c r="D769" s="144"/>
    </row>
    <row r="770" spans="4:4">
      <c r="D770" s="144"/>
    </row>
    <row r="771" spans="4:4">
      <c r="D771" s="144"/>
    </row>
    <row r="772" spans="4:4">
      <c r="D772" s="144"/>
    </row>
    <row r="773" spans="4:4">
      <c r="D773" s="144"/>
    </row>
    <row r="774" spans="4:4">
      <c r="D774" s="144"/>
    </row>
    <row r="775" spans="4:4">
      <c r="D775" s="144"/>
    </row>
    <row r="776" spans="4:4">
      <c r="D776" s="144"/>
    </row>
    <row r="777" spans="4:4">
      <c r="D777" s="144"/>
    </row>
    <row r="778" spans="4:4">
      <c r="D778" s="144"/>
    </row>
    <row r="779" spans="4:4">
      <c r="D779" s="144"/>
    </row>
    <row r="780" spans="4:4">
      <c r="D780" s="144"/>
    </row>
    <row r="781" spans="4:4">
      <c r="D781" s="144"/>
    </row>
    <row r="782" spans="4:4">
      <c r="D782" s="144"/>
    </row>
    <row r="783" spans="4:4">
      <c r="D783" s="144"/>
    </row>
    <row r="784" spans="4:4">
      <c r="D784" s="144"/>
    </row>
    <row r="785" spans="4:4">
      <c r="D785" s="144"/>
    </row>
    <row r="786" spans="4:4">
      <c r="D786" s="144"/>
    </row>
    <row r="787" spans="4:4">
      <c r="D787" s="144"/>
    </row>
    <row r="788" spans="4:4">
      <c r="D788" s="144"/>
    </row>
    <row r="789" spans="4:4">
      <c r="D789" s="144"/>
    </row>
    <row r="790" spans="4:4">
      <c r="D790" s="144"/>
    </row>
    <row r="791" spans="4:4">
      <c r="D791" s="144"/>
    </row>
    <row r="792" spans="4:4">
      <c r="D792" s="144"/>
    </row>
    <row r="793" spans="4:4">
      <c r="D793" s="144"/>
    </row>
    <row r="794" spans="4:4">
      <c r="D794" s="144"/>
    </row>
    <row r="795" spans="4:4">
      <c r="D795" s="144"/>
    </row>
    <row r="796" spans="4:4">
      <c r="D796" s="144"/>
    </row>
    <row r="797" spans="4:4">
      <c r="D797" s="144"/>
    </row>
    <row r="798" spans="4:4">
      <c r="D798" s="144"/>
    </row>
    <row r="799" spans="4:4">
      <c r="D799" s="144"/>
    </row>
    <row r="800" spans="4:4">
      <c r="D800" s="144"/>
    </row>
    <row r="801" spans="4:4">
      <c r="D801" s="144"/>
    </row>
    <row r="802" spans="4:4">
      <c r="D802" s="144"/>
    </row>
    <row r="803" spans="4:4">
      <c r="D803" s="144"/>
    </row>
    <row r="804" spans="4:4">
      <c r="D804" s="144"/>
    </row>
    <row r="805" spans="4:4">
      <c r="D805" s="144"/>
    </row>
    <row r="806" spans="4:4">
      <c r="D806" s="144"/>
    </row>
    <row r="807" spans="4:4">
      <c r="D807" s="144"/>
    </row>
    <row r="808" spans="4:4">
      <c r="D808" s="144"/>
    </row>
    <row r="809" spans="4:4">
      <c r="D809" s="144"/>
    </row>
    <row r="810" spans="4:4">
      <c r="D810" s="144"/>
    </row>
    <row r="811" spans="4:4">
      <c r="D811" s="144"/>
    </row>
    <row r="812" spans="4:4">
      <c r="D812" s="144"/>
    </row>
    <row r="813" spans="4:4">
      <c r="D813" s="144"/>
    </row>
    <row r="814" spans="4:4">
      <c r="D814" s="144"/>
    </row>
    <row r="815" spans="4:4">
      <c r="D815" s="144"/>
    </row>
    <row r="816" spans="4:4">
      <c r="D816" s="144"/>
    </row>
    <row r="817" spans="4:4">
      <c r="D817" s="144"/>
    </row>
    <row r="818" spans="4:4">
      <c r="D818" s="144"/>
    </row>
    <row r="819" spans="4:4">
      <c r="D819" s="144"/>
    </row>
    <row r="820" spans="4:4">
      <c r="D820" s="144"/>
    </row>
    <row r="821" spans="4:4">
      <c r="D821" s="144"/>
    </row>
    <row r="822" spans="4:4">
      <c r="D822" s="144"/>
    </row>
    <row r="823" spans="4:4">
      <c r="D823" s="144"/>
    </row>
    <row r="824" spans="4:4">
      <c r="D824" s="144"/>
    </row>
    <row r="825" spans="4:4">
      <c r="D825" s="144"/>
    </row>
    <row r="826" spans="4:4">
      <c r="D826" s="144"/>
    </row>
    <row r="827" spans="4:4">
      <c r="D827" s="144"/>
    </row>
    <row r="828" spans="4:4">
      <c r="D828" s="144"/>
    </row>
    <row r="829" spans="4:4">
      <c r="D829" s="144"/>
    </row>
    <row r="830" spans="4:4">
      <c r="D830" s="144"/>
    </row>
    <row r="831" spans="4:4">
      <c r="D831" s="144"/>
    </row>
    <row r="832" spans="4:4">
      <c r="D832" s="144"/>
    </row>
    <row r="833" spans="4:4">
      <c r="D833" s="144"/>
    </row>
    <row r="834" spans="4:4">
      <c r="D834" s="144"/>
    </row>
    <row r="835" spans="4:4">
      <c r="D835" s="144"/>
    </row>
    <row r="836" spans="4:4">
      <c r="D836" s="144"/>
    </row>
    <row r="837" spans="4:4">
      <c r="D837" s="144"/>
    </row>
    <row r="838" spans="4:4">
      <c r="D838" s="144"/>
    </row>
    <row r="839" spans="4:4">
      <c r="D839" s="144"/>
    </row>
    <row r="840" spans="4:4">
      <c r="D840" s="144"/>
    </row>
    <row r="841" spans="4:4">
      <c r="D841" s="144"/>
    </row>
    <row r="842" spans="4:4">
      <c r="D842" s="144"/>
    </row>
    <row r="843" spans="4:4">
      <c r="D843" s="144"/>
    </row>
    <row r="844" spans="4:4">
      <c r="D844" s="144"/>
    </row>
    <row r="845" spans="4:4">
      <c r="D845" s="144"/>
    </row>
    <row r="846" spans="4:4">
      <c r="D846" s="144"/>
    </row>
    <row r="847" spans="4:4">
      <c r="D847" s="144"/>
    </row>
    <row r="848" spans="4:4">
      <c r="D848" s="144"/>
    </row>
    <row r="849" spans="4:4">
      <c r="D849" s="144"/>
    </row>
    <row r="850" spans="4:4">
      <c r="D850" s="144"/>
    </row>
    <row r="851" spans="4:4">
      <c r="D851" s="144"/>
    </row>
    <row r="852" spans="4:4">
      <c r="D852" s="144"/>
    </row>
    <row r="853" spans="4:4">
      <c r="D853" s="144"/>
    </row>
    <row r="854" spans="4:4">
      <c r="D854" s="144"/>
    </row>
    <row r="855" spans="4:4">
      <c r="D855" s="144"/>
    </row>
    <row r="856" spans="4:4">
      <c r="D856" s="144"/>
    </row>
    <row r="857" spans="4:4">
      <c r="D857" s="144"/>
    </row>
    <row r="858" spans="4:4">
      <c r="D858" s="144"/>
    </row>
    <row r="859" spans="4:4">
      <c r="D859" s="144"/>
    </row>
    <row r="860" spans="4:4">
      <c r="D860" s="144"/>
    </row>
    <row r="861" spans="4:4">
      <c r="D861" s="144"/>
    </row>
    <row r="862" spans="4:4">
      <c r="D862" s="144"/>
    </row>
    <row r="863" spans="4:4">
      <c r="D863" s="144"/>
    </row>
    <row r="864" spans="4:4">
      <c r="D864" s="144"/>
    </row>
    <row r="865" spans="4:4">
      <c r="D865" s="144"/>
    </row>
    <row r="866" spans="4:4">
      <c r="D866" s="144"/>
    </row>
    <row r="867" spans="4:4">
      <c r="D867" s="144"/>
    </row>
    <row r="868" spans="4:4">
      <c r="D868" s="144"/>
    </row>
    <row r="869" spans="4:4">
      <c r="D869" s="144"/>
    </row>
    <row r="870" spans="4:4">
      <c r="D870" s="144"/>
    </row>
    <row r="871" spans="4:4">
      <c r="D871" s="144"/>
    </row>
    <row r="872" spans="4:4">
      <c r="D872" s="144"/>
    </row>
    <row r="873" spans="4:4">
      <c r="D873" s="144"/>
    </row>
    <row r="874" spans="4:4">
      <c r="D874" s="144"/>
    </row>
    <row r="875" spans="4:4">
      <c r="D875" s="144"/>
    </row>
    <row r="876" spans="4:4">
      <c r="D876" s="144"/>
    </row>
    <row r="877" spans="4:4">
      <c r="D877" s="144"/>
    </row>
    <row r="878" spans="4:4">
      <c r="D878" s="144"/>
    </row>
    <row r="879" spans="4:4">
      <c r="D879" s="144"/>
    </row>
    <row r="880" spans="4:4">
      <c r="D880" s="144"/>
    </row>
    <row r="881" spans="4:4">
      <c r="D881" s="144"/>
    </row>
    <row r="882" spans="4:4">
      <c r="D882" s="144"/>
    </row>
    <row r="883" spans="4:4">
      <c r="D883" s="144"/>
    </row>
    <row r="884" spans="4:4">
      <c r="D884" s="144"/>
    </row>
    <row r="885" spans="4:4">
      <c r="D885" s="144"/>
    </row>
    <row r="886" spans="4:4">
      <c r="D886" s="144"/>
    </row>
    <row r="887" spans="4:4">
      <c r="D887" s="144"/>
    </row>
    <row r="888" spans="4:4">
      <c r="D888" s="144"/>
    </row>
    <row r="889" spans="4:4">
      <c r="D889" s="144"/>
    </row>
    <row r="890" spans="4:4">
      <c r="D890" s="144"/>
    </row>
    <row r="891" spans="4:4">
      <c r="D891" s="144"/>
    </row>
    <row r="892" spans="4:4">
      <c r="D892" s="144"/>
    </row>
    <row r="893" spans="4:4">
      <c r="D893" s="144"/>
    </row>
    <row r="894" spans="4:4">
      <c r="D894" s="144"/>
    </row>
    <row r="895" spans="4:4">
      <c r="D895" s="144"/>
    </row>
    <row r="896" spans="4:4">
      <c r="D896" s="144"/>
    </row>
    <row r="897" spans="4:4">
      <c r="D897" s="144"/>
    </row>
    <row r="898" spans="4:4">
      <c r="D898" s="144"/>
    </row>
    <row r="899" spans="4:4">
      <c r="D899" s="144"/>
    </row>
    <row r="900" spans="4:4">
      <c r="D900" s="144"/>
    </row>
    <row r="901" spans="4:4">
      <c r="D901" s="144"/>
    </row>
    <row r="902" spans="4:4">
      <c r="D902" s="144"/>
    </row>
    <row r="903" spans="4:4">
      <c r="D903" s="144"/>
    </row>
    <row r="904" spans="4:4">
      <c r="D904" s="144"/>
    </row>
    <row r="905" spans="4:4">
      <c r="D905" s="144"/>
    </row>
    <row r="906" spans="4:4">
      <c r="D906" s="144"/>
    </row>
    <row r="907" spans="4:4">
      <c r="D907" s="144"/>
    </row>
    <row r="908" spans="4:4">
      <c r="D908" s="144"/>
    </row>
    <row r="909" spans="4:4">
      <c r="D909" s="144"/>
    </row>
    <row r="910" spans="4:4">
      <c r="D910" s="144"/>
    </row>
    <row r="911" spans="4:4">
      <c r="D911" s="144"/>
    </row>
    <row r="912" spans="4:4">
      <c r="D912" s="144"/>
    </row>
    <row r="913" spans="4:4">
      <c r="D913" s="144"/>
    </row>
    <row r="914" spans="4:4">
      <c r="D914" s="144"/>
    </row>
    <row r="915" spans="4:4">
      <c r="D915" s="144"/>
    </row>
    <row r="916" spans="4:4">
      <c r="D916" s="144"/>
    </row>
    <row r="917" spans="4:4">
      <c r="D917" s="144"/>
    </row>
    <row r="918" spans="4:4">
      <c r="D918" s="144"/>
    </row>
    <row r="919" spans="4:4">
      <c r="D919" s="144"/>
    </row>
    <row r="920" spans="4:4">
      <c r="D920" s="144"/>
    </row>
    <row r="921" spans="4:4">
      <c r="D921" s="144"/>
    </row>
    <row r="922" spans="4:4">
      <c r="D922" s="144"/>
    </row>
    <row r="923" spans="4:4">
      <c r="D923" s="144"/>
    </row>
    <row r="924" spans="4:4">
      <c r="D924" s="144"/>
    </row>
    <row r="925" spans="4:4">
      <c r="D925" s="144"/>
    </row>
    <row r="926" spans="4:4">
      <c r="D926" s="144"/>
    </row>
    <row r="927" spans="4:4">
      <c r="D927" s="144"/>
    </row>
    <row r="928" spans="4:4">
      <c r="D928" s="144"/>
    </row>
    <row r="929" spans="4:4">
      <c r="D929" s="144"/>
    </row>
    <row r="930" spans="4:4">
      <c r="D930" s="144"/>
    </row>
    <row r="931" spans="4:4">
      <c r="D931" s="144"/>
    </row>
    <row r="932" spans="4:4">
      <c r="D932" s="144"/>
    </row>
    <row r="933" spans="4:4">
      <c r="D933" s="144"/>
    </row>
    <row r="934" spans="4:4">
      <c r="D934" s="144"/>
    </row>
    <row r="935" spans="4:4">
      <c r="D935" s="144"/>
    </row>
    <row r="936" spans="4:4">
      <c r="D936" s="144"/>
    </row>
    <row r="937" spans="4:4">
      <c r="D937" s="144"/>
    </row>
    <row r="938" spans="4:4">
      <c r="D938" s="144"/>
    </row>
    <row r="939" spans="4:4">
      <c r="D939" s="144"/>
    </row>
    <row r="940" spans="4:4">
      <c r="D940" s="144"/>
    </row>
    <row r="941" spans="4:4">
      <c r="D941" s="144"/>
    </row>
    <row r="942" spans="4:4">
      <c r="D942" s="144"/>
    </row>
    <row r="943" spans="4:4">
      <c r="D943" s="144"/>
    </row>
    <row r="944" spans="4:4">
      <c r="D944" s="144"/>
    </row>
    <row r="945" spans="4:4">
      <c r="D945" s="144"/>
    </row>
    <row r="946" spans="4:4">
      <c r="D946" s="144"/>
    </row>
    <row r="947" spans="4:4">
      <c r="D947" s="144"/>
    </row>
    <row r="948" spans="4:4">
      <c r="D948" s="144"/>
    </row>
    <row r="949" spans="4:4">
      <c r="D949" s="144"/>
    </row>
    <row r="950" spans="4:4">
      <c r="D950" s="144"/>
    </row>
    <row r="951" spans="4:4">
      <c r="D951" s="144"/>
    </row>
    <row r="952" spans="4:4">
      <c r="D952" s="144"/>
    </row>
    <row r="953" spans="4:4">
      <c r="D953" s="144"/>
    </row>
    <row r="954" spans="4:4">
      <c r="D954" s="144"/>
    </row>
    <row r="955" spans="4:4">
      <c r="D955" s="144"/>
    </row>
    <row r="956" spans="4:4">
      <c r="D956" s="144"/>
    </row>
    <row r="957" spans="4:4">
      <c r="D957" s="144"/>
    </row>
    <row r="958" spans="4:4">
      <c r="D958" s="144"/>
    </row>
    <row r="959" spans="4:4">
      <c r="D959" s="144"/>
    </row>
    <row r="960" spans="4:4">
      <c r="D960" s="144"/>
    </row>
    <row r="961" spans="4:4">
      <c r="D961" s="144"/>
    </row>
    <row r="962" spans="4:4">
      <c r="D962" s="144"/>
    </row>
    <row r="963" spans="4:4">
      <c r="D963" s="144"/>
    </row>
    <row r="964" spans="4:4">
      <c r="D964" s="144"/>
    </row>
    <row r="965" spans="4:4">
      <c r="D965" s="144"/>
    </row>
    <row r="966" spans="4:4">
      <c r="D966" s="144"/>
    </row>
    <row r="967" spans="4:4">
      <c r="D967" s="144"/>
    </row>
    <row r="968" spans="4:4">
      <c r="D968" s="144"/>
    </row>
    <row r="969" spans="4:4">
      <c r="D969" s="144"/>
    </row>
    <row r="970" spans="4:4">
      <c r="D970" s="144"/>
    </row>
    <row r="971" spans="4:4">
      <c r="D971" s="144"/>
    </row>
    <row r="972" spans="4:4">
      <c r="D972" s="144"/>
    </row>
    <row r="973" spans="4:4">
      <c r="D973" s="144"/>
    </row>
    <row r="974" spans="4:4">
      <c r="D974" s="144"/>
    </row>
    <row r="975" spans="4:4">
      <c r="D975" s="144"/>
    </row>
    <row r="976" spans="4:4">
      <c r="D976" s="144"/>
    </row>
    <row r="977" spans="4:4">
      <c r="D977" s="144"/>
    </row>
    <row r="978" spans="4:4">
      <c r="D978" s="144"/>
    </row>
    <row r="979" spans="4:4">
      <c r="D979" s="144"/>
    </row>
    <row r="980" spans="4:4">
      <c r="D980" s="144"/>
    </row>
    <row r="981" spans="4:4">
      <c r="D981" s="144"/>
    </row>
    <row r="982" spans="4:4">
      <c r="D982" s="144"/>
    </row>
    <row r="983" spans="4:4">
      <c r="D983" s="144"/>
    </row>
    <row r="984" spans="4:4">
      <c r="D984" s="144"/>
    </row>
    <row r="985" spans="4:4">
      <c r="D985" s="144"/>
    </row>
    <row r="986" spans="4:4">
      <c r="D986" s="144"/>
    </row>
    <row r="987" spans="4:4">
      <c r="D987" s="144"/>
    </row>
    <row r="988" spans="4:4">
      <c r="D988" s="144"/>
    </row>
    <row r="989" spans="4:4">
      <c r="D989" s="144"/>
    </row>
    <row r="990" spans="4:4">
      <c r="D990" s="144"/>
    </row>
    <row r="991" spans="4:4">
      <c r="D991" s="144"/>
    </row>
    <row r="992" spans="4:4">
      <c r="D992" s="144"/>
    </row>
    <row r="993" spans="4:4">
      <c r="D993" s="144"/>
    </row>
    <row r="994" spans="4:4">
      <c r="D994" s="144"/>
    </row>
    <row r="995" spans="4:4">
      <c r="D995" s="144"/>
    </row>
    <row r="996" spans="4:4">
      <c r="D996" s="144"/>
    </row>
    <row r="997" spans="4:4">
      <c r="D997" s="144"/>
    </row>
    <row r="998" spans="4:4">
      <c r="D998" s="144"/>
    </row>
    <row r="999" spans="4:4">
      <c r="D999" s="144"/>
    </row>
    <row r="1000" spans="4:4">
      <c r="D1000" s="144"/>
    </row>
    <row r="1001" spans="4:4">
      <c r="D1001" s="144"/>
    </row>
    <row r="1002" spans="4:4">
      <c r="D1002" s="144"/>
    </row>
    <row r="1003" spans="4:4">
      <c r="D1003" s="144"/>
    </row>
    <row r="1004" spans="4:4">
      <c r="D1004" s="144"/>
    </row>
    <row r="1005" spans="4:4">
      <c r="D1005" s="144"/>
    </row>
    <row r="1006" spans="4:4">
      <c r="D1006" s="144"/>
    </row>
    <row r="1007" spans="4:4">
      <c r="D1007" s="144"/>
    </row>
    <row r="1008" spans="4:4">
      <c r="D1008" s="144"/>
    </row>
    <row r="1009" spans="4:4">
      <c r="D1009" s="144"/>
    </row>
    <row r="1010" spans="4:4">
      <c r="D1010" s="144"/>
    </row>
    <row r="1011" spans="4:4">
      <c r="D1011" s="144"/>
    </row>
    <row r="1012" spans="4:4">
      <c r="D1012" s="144"/>
    </row>
    <row r="1013" spans="4:4">
      <c r="D1013" s="144"/>
    </row>
    <row r="1014" spans="4:4">
      <c r="D1014" s="144"/>
    </row>
    <row r="1015" spans="4:4">
      <c r="D1015" s="144"/>
    </row>
    <row r="1016" spans="4:4">
      <c r="D1016" s="144"/>
    </row>
    <row r="1017" spans="4:4">
      <c r="D1017" s="144"/>
    </row>
    <row r="1018" spans="4:4">
      <c r="D1018" s="144"/>
    </row>
    <row r="1019" spans="4:4">
      <c r="D1019" s="144"/>
    </row>
    <row r="1020" spans="4:4">
      <c r="D1020" s="144"/>
    </row>
    <row r="1021" spans="4:4">
      <c r="D1021" s="144"/>
    </row>
    <row r="1022" spans="4:4">
      <c r="D1022" s="144"/>
    </row>
    <row r="1023" spans="4:4">
      <c r="D1023" s="144"/>
    </row>
    <row r="1024" spans="4:4">
      <c r="D1024" s="144"/>
    </row>
    <row r="1025" spans="4:4">
      <c r="D1025" s="144"/>
    </row>
    <row r="1026" spans="4:4">
      <c r="D1026" s="144"/>
    </row>
    <row r="1027" spans="4:4">
      <c r="D1027" s="144"/>
    </row>
    <row r="1028" spans="4:4">
      <c r="D1028" s="144"/>
    </row>
    <row r="1029" spans="4:4">
      <c r="D1029" s="144"/>
    </row>
    <row r="1030" spans="4:4">
      <c r="D1030" s="144"/>
    </row>
    <row r="1031" spans="4:4">
      <c r="D1031" s="144"/>
    </row>
    <row r="1032" spans="4:4">
      <c r="D1032" s="144"/>
    </row>
    <row r="1033" spans="4:4">
      <c r="D1033" s="144"/>
    </row>
    <row r="1034" spans="4:4">
      <c r="D1034" s="144"/>
    </row>
    <row r="1035" spans="4:4">
      <c r="D1035" s="144"/>
    </row>
    <row r="1036" spans="4:4">
      <c r="D1036" s="144"/>
    </row>
    <row r="1037" spans="4:4">
      <c r="D1037" s="144"/>
    </row>
    <row r="1038" spans="4:4">
      <c r="D1038" s="144"/>
    </row>
    <row r="1039" spans="4:4">
      <c r="D1039" s="144"/>
    </row>
    <row r="1040" spans="4:4">
      <c r="D1040" s="144"/>
    </row>
    <row r="1041" spans="4:4">
      <c r="D1041" s="144"/>
    </row>
    <row r="1042" spans="4:4">
      <c r="D1042" s="144"/>
    </row>
    <row r="1043" spans="4:4">
      <c r="D1043" s="144"/>
    </row>
    <row r="1044" spans="4:4">
      <c r="D1044" s="144"/>
    </row>
    <row r="1045" spans="4:4">
      <c r="D1045" s="144"/>
    </row>
    <row r="1046" spans="4:4">
      <c r="D1046" s="144"/>
    </row>
    <row r="1047" spans="4:4">
      <c r="D1047" s="144"/>
    </row>
    <row r="1048" spans="4:4">
      <c r="D1048" s="144"/>
    </row>
    <row r="1049" spans="4:4">
      <c r="D1049" s="144"/>
    </row>
    <row r="1050" spans="4:4">
      <c r="D1050" s="144"/>
    </row>
    <row r="1051" spans="4:4">
      <c r="D1051" s="144"/>
    </row>
    <row r="1052" spans="4:4">
      <c r="D1052" s="144"/>
    </row>
    <row r="1053" spans="4:4">
      <c r="D1053" s="144"/>
    </row>
    <row r="1054" spans="4:4">
      <c r="D1054" s="144"/>
    </row>
    <row r="1055" spans="4:4">
      <c r="D1055" s="144"/>
    </row>
    <row r="1056" spans="4:4">
      <c r="D1056" s="144"/>
    </row>
    <row r="1057" spans="4:4">
      <c r="D1057" s="144"/>
    </row>
    <row r="1058" spans="4:4">
      <c r="D1058" s="144"/>
    </row>
    <row r="1059" spans="4:4">
      <c r="D1059" s="144"/>
    </row>
    <row r="1060" spans="4:4">
      <c r="D1060" s="144"/>
    </row>
    <row r="1061" spans="4:4">
      <c r="D1061" s="144"/>
    </row>
    <row r="1062" spans="4:4">
      <c r="D1062" s="144"/>
    </row>
    <row r="1063" spans="4:4">
      <c r="D1063" s="144"/>
    </row>
    <row r="1064" spans="4:4">
      <c r="D1064" s="144"/>
    </row>
    <row r="1065" spans="4:4">
      <c r="D1065" s="144"/>
    </row>
    <row r="1066" spans="4:4">
      <c r="D1066" s="144"/>
    </row>
    <row r="1067" spans="4:4">
      <c r="D1067" s="144"/>
    </row>
    <row r="1068" spans="4:4">
      <c r="D1068" s="144"/>
    </row>
    <row r="1069" spans="4:4">
      <c r="D1069" s="144"/>
    </row>
    <row r="1070" spans="4:4">
      <c r="D1070" s="144"/>
    </row>
    <row r="1071" spans="4:4">
      <c r="D1071" s="144"/>
    </row>
    <row r="1072" spans="4:4">
      <c r="D1072" s="144"/>
    </row>
    <row r="1073" spans="4:4">
      <c r="D1073" s="144"/>
    </row>
    <row r="1074" spans="4:4">
      <c r="D1074" s="144"/>
    </row>
    <row r="1075" spans="4:4">
      <c r="D1075" s="144"/>
    </row>
    <row r="1076" spans="4:4">
      <c r="D1076" s="144"/>
    </row>
    <row r="1077" spans="4:4">
      <c r="D1077" s="144"/>
    </row>
    <row r="1078" spans="4:4">
      <c r="D1078" s="144"/>
    </row>
    <row r="1079" spans="4:4">
      <c r="D1079" s="144"/>
    </row>
    <row r="1080" spans="4:4">
      <c r="D1080" s="144"/>
    </row>
    <row r="1081" spans="4:4">
      <c r="D1081" s="144"/>
    </row>
    <row r="1082" spans="4:4">
      <c r="D1082" s="144"/>
    </row>
    <row r="1083" spans="4:4">
      <c r="D1083" s="144"/>
    </row>
    <row r="1084" spans="4:4">
      <c r="D1084" s="144"/>
    </row>
    <row r="1085" spans="4:4">
      <c r="D1085" s="144"/>
    </row>
    <row r="1086" spans="4:4">
      <c r="D1086" s="144"/>
    </row>
    <row r="1087" spans="4:4">
      <c r="D1087" s="144"/>
    </row>
    <row r="1088" spans="4:4">
      <c r="D1088" s="144"/>
    </row>
    <row r="1089" spans="4:4">
      <c r="D1089" s="144"/>
    </row>
    <row r="1090" spans="4:4">
      <c r="D1090" s="144"/>
    </row>
    <row r="1091" spans="4:4">
      <c r="D1091" s="144"/>
    </row>
    <row r="1092" spans="4:4">
      <c r="D1092" s="144"/>
    </row>
    <row r="1093" spans="4:4">
      <c r="D1093" s="144"/>
    </row>
    <row r="1094" spans="4:4">
      <c r="D1094" s="144"/>
    </row>
    <row r="1095" spans="4:4">
      <c r="D1095" s="144"/>
    </row>
    <row r="1096" spans="4:4">
      <c r="D1096" s="144"/>
    </row>
    <row r="1097" spans="4:4">
      <c r="D1097" s="144"/>
    </row>
    <row r="1098" spans="4:4">
      <c r="D1098" s="144"/>
    </row>
    <row r="1099" spans="4:4">
      <c r="D1099" s="144"/>
    </row>
    <row r="1100" spans="4:4">
      <c r="D1100" s="144"/>
    </row>
    <row r="1101" spans="4:4">
      <c r="D1101" s="144"/>
    </row>
    <row r="1102" spans="4:4">
      <c r="D1102" s="144"/>
    </row>
    <row r="1103" spans="4:4">
      <c r="D1103" s="144"/>
    </row>
    <row r="1104" spans="4:4">
      <c r="D1104" s="144"/>
    </row>
    <row r="1105" spans="4:4">
      <c r="D1105" s="144"/>
    </row>
    <row r="1106" spans="4:4">
      <c r="D1106" s="144"/>
    </row>
    <row r="1107" spans="4:4">
      <c r="D1107" s="144"/>
    </row>
    <row r="1108" spans="4:4">
      <c r="D1108" s="144"/>
    </row>
    <row r="1109" spans="4:4">
      <c r="D1109" s="144"/>
    </row>
    <row r="1110" spans="4:4">
      <c r="D1110" s="144"/>
    </row>
    <row r="1111" spans="4:4">
      <c r="D1111" s="144"/>
    </row>
    <row r="1112" spans="4:4">
      <c r="D1112" s="144"/>
    </row>
    <row r="1113" spans="4:4">
      <c r="D1113" s="144"/>
    </row>
    <row r="1114" spans="4:4">
      <c r="D1114" s="144"/>
    </row>
    <row r="1115" spans="4:4">
      <c r="D1115" s="144"/>
    </row>
    <row r="1116" spans="4:4">
      <c r="D1116" s="144"/>
    </row>
    <row r="1117" spans="4:4">
      <c r="D1117" s="144"/>
    </row>
    <row r="1118" spans="4:4">
      <c r="D1118" s="144"/>
    </row>
    <row r="1119" spans="4:4">
      <c r="D1119" s="144"/>
    </row>
    <row r="1120" spans="4:4">
      <c r="D1120" s="144"/>
    </row>
    <row r="1121" spans="4:4">
      <c r="D1121" s="144"/>
    </row>
    <row r="1122" spans="4:4">
      <c r="D1122" s="144"/>
    </row>
    <row r="1123" spans="4:4">
      <c r="D1123" s="144"/>
    </row>
    <row r="1124" spans="4:4">
      <c r="D1124" s="144"/>
    </row>
    <row r="1125" spans="4:4">
      <c r="D1125" s="144"/>
    </row>
    <row r="1126" spans="4:4">
      <c r="D1126" s="144"/>
    </row>
    <row r="1127" spans="4:4">
      <c r="D1127" s="144"/>
    </row>
    <row r="1128" spans="4:4">
      <c r="D1128" s="144"/>
    </row>
    <row r="1129" spans="4:4">
      <c r="D1129" s="144"/>
    </row>
    <row r="1130" spans="4:4">
      <c r="D1130" s="144"/>
    </row>
    <row r="1131" spans="4:4">
      <c r="D1131" s="144"/>
    </row>
    <row r="1132" spans="4:4">
      <c r="D1132" s="144"/>
    </row>
    <row r="1133" spans="4:4">
      <c r="D1133" s="144"/>
    </row>
    <row r="1134" spans="4:4">
      <c r="D1134" s="144"/>
    </row>
    <row r="1135" spans="4:4">
      <c r="D1135" s="144"/>
    </row>
    <row r="1136" spans="4:4">
      <c r="D1136" s="144"/>
    </row>
    <row r="1137" spans="4:4">
      <c r="D1137" s="144"/>
    </row>
    <row r="1138" spans="4:4">
      <c r="D1138" s="144"/>
    </row>
    <row r="1139" spans="4:4">
      <c r="D1139" s="144"/>
    </row>
    <row r="1140" spans="4:4">
      <c r="D1140" s="144"/>
    </row>
    <row r="1141" spans="4:4">
      <c r="D1141" s="144"/>
    </row>
    <row r="1142" spans="4:4">
      <c r="D1142" s="144"/>
    </row>
    <row r="1143" spans="4:4">
      <c r="D1143" s="144"/>
    </row>
    <row r="1144" spans="4:4">
      <c r="D1144" s="144"/>
    </row>
    <row r="1145" spans="4:4">
      <c r="D1145" s="144"/>
    </row>
    <row r="1146" spans="4:4">
      <c r="D1146" s="144"/>
    </row>
    <row r="1147" spans="4:4">
      <c r="D1147" s="144"/>
    </row>
    <row r="1148" spans="4:4">
      <c r="D1148" s="144"/>
    </row>
    <row r="1149" spans="4:4">
      <c r="D1149" s="144"/>
    </row>
    <row r="1150" spans="4:4">
      <c r="D1150" s="144"/>
    </row>
    <row r="1151" spans="4:4">
      <c r="D1151" s="144"/>
    </row>
    <row r="1152" spans="4:4">
      <c r="D1152" s="144"/>
    </row>
    <row r="1153" spans="4:4">
      <c r="D1153" s="144"/>
    </row>
    <row r="1154" spans="4:4">
      <c r="D1154" s="144"/>
    </row>
    <row r="1155" spans="4:4">
      <c r="D1155" s="144"/>
    </row>
    <row r="1156" spans="4:4">
      <c r="D1156" s="144"/>
    </row>
    <row r="1157" spans="4:4">
      <c r="D1157" s="144"/>
    </row>
    <row r="1158" spans="4:4">
      <c r="D1158" s="144"/>
    </row>
    <row r="1159" spans="4:4">
      <c r="D1159" s="144"/>
    </row>
    <row r="1160" spans="4:4">
      <c r="D1160" s="144"/>
    </row>
    <row r="1161" spans="4:4">
      <c r="D1161" s="144"/>
    </row>
    <row r="1162" spans="4:4">
      <c r="D1162" s="144"/>
    </row>
    <row r="1163" spans="4:4">
      <c r="D1163" s="144"/>
    </row>
    <row r="1164" spans="4:4">
      <c r="D1164" s="144"/>
    </row>
    <row r="1165" spans="4:4">
      <c r="D1165" s="144"/>
    </row>
    <row r="1166" spans="4:4">
      <c r="D1166" s="144"/>
    </row>
    <row r="1167" spans="4:4">
      <c r="D1167" s="144"/>
    </row>
    <row r="1168" spans="4:4">
      <c r="D1168" s="144"/>
    </row>
    <row r="1169" spans="4:4">
      <c r="D1169" s="144"/>
    </row>
    <row r="1170" spans="4:4">
      <c r="D1170" s="144"/>
    </row>
    <row r="1171" spans="4:4">
      <c r="D1171" s="144"/>
    </row>
    <row r="1172" spans="4:4">
      <c r="D1172" s="144"/>
    </row>
    <row r="1173" spans="4:4">
      <c r="D1173" s="144"/>
    </row>
    <row r="1174" spans="4:4">
      <c r="D1174" s="144"/>
    </row>
    <row r="1175" spans="4:4">
      <c r="D1175" s="144"/>
    </row>
    <row r="1176" spans="4:4">
      <c r="D1176" s="144"/>
    </row>
    <row r="1177" spans="4:4">
      <c r="D1177" s="144"/>
    </row>
    <row r="1178" spans="4:4">
      <c r="D1178" s="144"/>
    </row>
    <row r="1179" spans="4:4">
      <c r="D1179" s="144"/>
    </row>
    <row r="1180" spans="4:4">
      <c r="D1180" s="144"/>
    </row>
    <row r="1181" spans="4:4">
      <c r="D1181" s="144"/>
    </row>
    <row r="1182" spans="4:4">
      <c r="D1182" s="144"/>
    </row>
    <row r="1183" spans="4:4">
      <c r="D1183" s="144"/>
    </row>
    <row r="1184" spans="4:4">
      <c r="D1184" s="144"/>
    </row>
    <row r="1185" spans="4:4">
      <c r="D1185" s="144"/>
    </row>
    <row r="1186" spans="4:4">
      <c r="D1186" s="144"/>
    </row>
    <row r="1187" spans="4:4">
      <c r="D1187" s="144"/>
    </row>
    <row r="1188" spans="4:4">
      <c r="D1188" s="144"/>
    </row>
    <row r="1189" spans="4:4">
      <c r="D1189" s="144"/>
    </row>
    <row r="1190" spans="4:4">
      <c r="D1190" s="144"/>
    </row>
    <row r="1191" spans="4:4">
      <c r="D1191" s="144"/>
    </row>
    <row r="1192" spans="4:4">
      <c r="D1192" s="144"/>
    </row>
    <row r="1193" spans="4:4">
      <c r="D1193" s="144"/>
    </row>
    <row r="1194" spans="4:4">
      <c r="D1194" s="144"/>
    </row>
    <row r="1195" spans="4:4">
      <c r="D1195" s="144"/>
    </row>
    <row r="1196" spans="4:4">
      <c r="D1196" s="144"/>
    </row>
    <row r="1197" spans="4:4">
      <c r="D1197" s="144"/>
    </row>
    <row r="1198" spans="4:4">
      <c r="D1198" s="144"/>
    </row>
    <row r="1199" spans="4:4">
      <c r="D1199" s="144"/>
    </row>
    <row r="1200" spans="4:4">
      <c r="D1200" s="144"/>
    </row>
    <row r="1201" spans="4:4">
      <c r="D1201" s="144"/>
    </row>
    <row r="1202" spans="4:4">
      <c r="D1202" s="144"/>
    </row>
    <row r="1203" spans="4:4">
      <c r="D1203" s="144"/>
    </row>
    <row r="1204" spans="4:4">
      <c r="D1204" s="144"/>
    </row>
    <row r="1205" spans="4:4">
      <c r="D1205" s="144"/>
    </row>
    <row r="1206" spans="4:4">
      <c r="D1206" s="144"/>
    </row>
    <row r="1207" spans="4:4">
      <c r="D1207" s="144"/>
    </row>
    <row r="1208" spans="4:4">
      <c r="D1208" s="144"/>
    </row>
    <row r="1209" spans="4:4">
      <c r="D1209" s="144"/>
    </row>
    <row r="1210" spans="4:4">
      <c r="D1210" s="144"/>
    </row>
    <row r="1211" spans="4:4">
      <c r="D1211" s="144"/>
    </row>
    <row r="1212" spans="4:4">
      <c r="D1212" s="144"/>
    </row>
    <row r="1213" spans="4:4">
      <c r="D1213" s="144"/>
    </row>
    <row r="1214" spans="4:4">
      <c r="D1214" s="144"/>
    </row>
    <row r="1215" spans="4:4">
      <c r="D1215" s="144"/>
    </row>
    <row r="1216" spans="4:4">
      <c r="D1216" s="144"/>
    </row>
    <row r="1217" spans="4:4">
      <c r="D1217" s="144"/>
    </row>
    <row r="1218" spans="4:4">
      <c r="D1218" s="144"/>
    </row>
    <row r="1219" spans="4:4">
      <c r="D1219" s="144"/>
    </row>
    <row r="1220" spans="4:4">
      <c r="D1220" s="144"/>
    </row>
    <row r="1221" spans="4:4">
      <c r="D1221" s="144"/>
    </row>
    <row r="1222" spans="4:4">
      <c r="D1222" s="144"/>
    </row>
    <row r="1223" spans="4:4">
      <c r="D1223" s="144"/>
    </row>
    <row r="1224" spans="4:4">
      <c r="D1224" s="144"/>
    </row>
    <row r="1225" spans="4:4">
      <c r="D1225" s="144"/>
    </row>
    <row r="1226" spans="4:4">
      <c r="D1226" s="144"/>
    </row>
    <row r="1227" spans="4:4">
      <c r="D1227" s="144"/>
    </row>
    <row r="1228" spans="4:4">
      <c r="D1228" s="144"/>
    </row>
    <row r="1229" spans="4:4">
      <c r="D1229" s="144"/>
    </row>
    <row r="1230" spans="4:4">
      <c r="D1230" s="144"/>
    </row>
    <row r="1231" spans="4:4">
      <c r="D1231" s="144"/>
    </row>
    <row r="1232" spans="4:4">
      <c r="D1232" s="144"/>
    </row>
    <row r="1233" spans="4:4">
      <c r="D1233" s="144"/>
    </row>
    <row r="1234" spans="4:4">
      <c r="D1234" s="144"/>
    </row>
    <row r="1235" spans="4:4">
      <c r="D1235" s="144"/>
    </row>
    <row r="1236" spans="4:4">
      <c r="D1236" s="144"/>
    </row>
    <row r="1237" spans="4:4">
      <c r="D1237" s="144"/>
    </row>
    <row r="1238" spans="4:4">
      <c r="D1238" s="144"/>
    </row>
    <row r="1239" spans="4:4">
      <c r="D1239" s="144"/>
    </row>
    <row r="1240" spans="4:4">
      <c r="D1240" s="144"/>
    </row>
    <row r="1241" spans="4:4">
      <c r="D1241" s="144"/>
    </row>
    <row r="1242" spans="4:4">
      <c r="D1242" s="144"/>
    </row>
    <row r="1243" spans="4:4">
      <c r="D1243" s="144"/>
    </row>
    <row r="1244" spans="4:4">
      <c r="D1244" s="144"/>
    </row>
    <row r="1245" spans="4:4">
      <c r="D1245" s="144"/>
    </row>
    <row r="1246" spans="4:4">
      <c r="D1246" s="144"/>
    </row>
    <row r="1247" spans="4:4">
      <c r="D1247" s="144"/>
    </row>
    <row r="1248" spans="4:4">
      <c r="D1248" s="144"/>
    </row>
    <row r="1249" spans="4:4">
      <c r="D1249" s="144"/>
    </row>
    <row r="1250" spans="4:4">
      <c r="D1250" s="144"/>
    </row>
    <row r="1251" spans="4:4">
      <c r="D1251" s="144"/>
    </row>
    <row r="1252" spans="4:4">
      <c r="D1252" s="144"/>
    </row>
    <row r="1253" spans="4:4">
      <c r="D1253" s="144"/>
    </row>
    <row r="1254" spans="4:4">
      <c r="D1254" s="144"/>
    </row>
    <row r="1255" spans="4:4">
      <c r="D1255" s="144"/>
    </row>
    <row r="1256" spans="4:4">
      <c r="D1256" s="144"/>
    </row>
    <row r="1257" spans="4:4">
      <c r="D1257" s="144"/>
    </row>
    <row r="1258" spans="4:4">
      <c r="D1258" s="144"/>
    </row>
    <row r="1259" spans="4:4">
      <c r="D1259" s="144"/>
    </row>
    <row r="1260" spans="4:4">
      <c r="D1260" s="144"/>
    </row>
    <row r="1261" spans="4:4">
      <c r="D1261" s="144"/>
    </row>
    <row r="1262" spans="4:4">
      <c r="D1262" s="144"/>
    </row>
    <row r="1263" spans="4:4">
      <c r="D1263" s="144"/>
    </row>
    <row r="1264" spans="4:4">
      <c r="D1264" s="144"/>
    </row>
    <row r="1265" spans="4:4">
      <c r="D1265" s="144"/>
    </row>
    <row r="1266" spans="4:4">
      <c r="D1266" s="144"/>
    </row>
    <row r="1267" spans="4:4">
      <c r="D1267" s="144"/>
    </row>
    <row r="1268" spans="4:4">
      <c r="D1268" s="144"/>
    </row>
    <row r="1269" spans="4:4">
      <c r="D1269" s="144"/>
    </row>
    <row r="1270" spans="4:4">
      <c r="D1270" s="144"/>
    </row>
    <row r="1271" spans="4:4">
      <c r="D1271" s="144"/>
    </row>
    <row r="1272" spans="4:4">
      <c r="D1272" s="144"/>
    </row>
    <row r="1273" spans="4:4">
      <c r="D1273" s="144"/>
    </row>
    <row r="1274" spans="4:4">
      <c r="D1274" s="144"/>
    </row>
    <row r="1275" spans="4:4">
      <c r="D1275" s="144"/>
    </row>
    <row r="1276" spans="4:4">
      <c r="D1276" s="144"/>
    </row>
    <row r="1277" spans="4:4">
      <c r="D1277" s="144"/>
    </row>
    <row r="1278" spans="4:4">
      <c r="D1278" s="144"/>
    </row>
    <row r="1279" spans="4:4">
      <c r="D1279" s="144"/>
    </row>
    <row r="1280" spans="4:4">
      <c r="D1280" s="144"/>
    </row>
    <row r="1281" spans="4:4">
      <c r="D1281" s="144"/>
    </row>
    <row r="1282" spans="4:4">
      <c r="D1282" s="144"/>
    </row>
    <row r="1283" spans="4:4">
      <c r="D1283" s="144"/>
    </row>
    <row r="1284" spans="4:4">
      <c r="D1284" s="144"/>
    </row>
    <row r="1285" spans="4:4">
      <c r="D1285" s="144"/>
    </row>
    <row r="1286" spans="4:4">
      <c r="D1286" s="144"/>
    </row>
    <row r="1287" spans="4:4">
      <c r="D1287" s="144"/>
    </row>
    <row r="1288" spans="4:4">
      <c r="D1288" s="144"/>
    </row>
    <row r="1289" spans="4:4">
      <c r="D1289" s="144"/>
    </row>
    <row r="1290" spans="4:4">
      <c r="D1290" s="144"/>
    </row>
    <row r="1291" spans="4:4">
      <c r="D1291" s="144"/>
    </row>
    <row r="1292" spans="4:4">
      <c r="D1292" s="144"/>
    </row>
    <row r="1293" spans="4:4">
      <c r="D1293" s="144"/>
    </row>
    <row r="1294" spans="4:4">
      <c r="D1294" s="144"/>
    </row>
    <row r="1295" spans="4:4">
      <c r="D1295" s="144"/>
    </row>
    <row r="1296" spans="4:4">
      <c r="D1296" s="144"/>
    </row>
    <row r="1297" spans="4:4">
      <c r="D1297" s="144"/>
    </row>
    <row r="1298" spans="4:4">
      <c r="D1298" s="144"/>
    </row>
    <row r="1299" spans="4:4">
      <c r="D1299" s="144"/>
    </row>
    <row r="1300" spans="4:4">
      <c r="D1300" s="144"/>
    </row>
    <row r="1301" spans="4:4">
      <c r="D1301" s="144"/>
    </row>
    <row r="1302" spans="4:4">
      <c r="D1302" s="144"/>
    </row>
    <row r="1303" spans="4:4">
      <c r="D1303" s="144"/>
    </row>
    <row r="1304" spans="4:4">
      <c r="D1304" s="144"/>
    </row>
    <row r="1305" spans="4:4">
      <c r="D1305" s="144"/>
    </row>
    <row r="1306" spans="4:4">
      <c r="D1306" s="144"/>
    </row>
    <row r="1307" spans="4:4">
      <c r="D1307" s="144"/>
    </row>
    <row r="1308" spans="4:4">
      <c r="D1308" s="144"/>
    </row>
    <row r="1309" spans="4:4">
      <c r="D1309" s="144"/>
    </row>
    <row r="1310" spans="4:4">
      <c r="D1310" s="144"/>
    </row>
    <row r="1311" spans="4:4">
      <c r="D1311" s="144"/>
    </row>
    <row r="1312" spans="4:4">
      <c r="D1312" s="144"/>
    </row>
    <row r="1313" spans="4:4">
      <c r="D1313" s="144"/>
    </row>
    <row r="1314" spans="4:4">
      <c r="D1314" s="144"/>
    </row>
    <row r="1315" spans="4:4">
      <c r="D1315" s="144"/>
    </row>
    <row r="1316" spans="4:4">
      <c r="D1316" s="144"/>
    </row>
    <row r="1317" spans="4:4">
      <c r="D1317" s="144"/>
    </row>
    <row r="1318" spans="4:4">
      <c r="D1318" s="144"/>
    </row>
    <row r="1319" spans="4:4">
      <c r="D1319" s="144"/>
    </row>
    <row r="1320" spans="4:4">
      <c r="D1320" s="144"/>
    </row>
    <row r="1321" spans="4:4">
      <c r="D1321" s="144"/>
    </row>
    <row r="1322" spans="4:4">
      <c r="D1322" s="144"/>
    </row>
    <row r="1323" spans="4:4">
      <c r="D1323" s="144"/>
    </row>
    <row r="1324" spans="4:4">
      <c r="D1324" s="144"/>
    </row>
    <row r="1325" spans="4:4">
      <c r="D1325" s="144"/>
    </row>
    <row r="1326" spans="4:4">
      <c r="D1326" s="144"/>
    </row>
    <row r="1327" spans="4:4">
      <c r="D1327" s="144"/>
    </row>
    <row r="1328" spans="4:4">
      <c r="D1328" s="144"/>
    </row>
    <row r="1329" spans="4:4">
      <c r="D1329" s="144"/>
    </row>
    <row r="1330" spans="4:4">
      <c r="D1330" s="144"/>
    </row>
    <row r="1331" spans="4:4">
      <c r="D1331" s="144"/>
    </row>
    <row r="1332" spans="4:4">
      <c r="D1332" s="144"/>
    </row>
    <row r="1333" spans="4:4">
      <c r="D1333" s="144"/>
    </row>
    <row r="1334" spans="4:4">
      <c r="D1334" s="144"/>
    </row>
    <row r="1335" spans="4:4">
      <c r="D1335" s="144"/>
    </row>
    <row r="1336" spans="4:4">
      <c r="D1336" s="144"/>
    </row>
    <row r="1337" spans="4:4">
      <c r="D1337" s="144"/>
    </row>
    <row r="1338" spans="4:4">
      <c r="D1338" s="144"/>
    </row>
    <row r="1339" spans="4:4">
      <c r="D1339" s="144"/>
    </row>
    <row r="1340" spans="4:4">
      <c r="D1340" s="144"/>
    </row>
    <row r="1341" spans="4:4">
      <c r="D1341" s="144"/>
    </row>
    <row r="1342" spans="4:4">
      <c r="D1342" s="144"/>
    </row>
    <row r="1343" spans="4:4">
      <c r="D1343" s="144"/>
    </row>
    <row r="1344" spans="4:4">
      <c r="D1344" s="144"/>
    </row>
    <row r="1345" spans="4:4">
      <c r="D1345" s="144"/>
    </row>
    <row r="1346" spans="4:4">
      <c r="D1346" s="144"/>
    </row>
    <row r="1347" spans="4:4">
      <c r="D1347" s="144"/>
    </row>
    <row r="1348" spans="4:4">
      <c r="D1348" s="144"/>
    </row>
    <row r="1349" spans="4:4">
      <c r="D1349" s="144"/>
    </row>
    <row r="1350" spans="4:4">
      <c r="D1350" s="144"/>
    </row>
    <row r="1351" spans="4:4">
      <c r="D1351" s="144"/>
    </row>
    <row r="1352" spans="4:4">
      <c r="D1352" s="144"/>
    </row>
    <row r="1353" spans="4:4">
      <c r="D1353" s="144"/>
    </row>
    <row r="1354" spans="4:4">
      <c r="D1354" s="144"/>
    </row>
    <row r="1355" spans="4:4">
      <c r="D1355" s="144"/>
    </row>
    <row r="1356" spans="4:4">
      <c r="D1356" s="144"/>
    </row>
    <row r="1357" spans="4:4">
      <c r="D1357" s="144"/>
    </row>
    <row r="1358" spans="4:4">
      <c r="D1358" s="144"/>
    </row>
    <row r="1359" spans="4:4">
      <c r="D1359" s="144"/>
    </row>
    <row r="1360" spans="4:4">
      <c r="D1360" s="144"/>
    </row>
    <row r="1361" spans="4:4">
      <c r="D1361" s="144"/>
    </row>
    <row r="1362" spans="4:4">
      <c r="D1362" s="144"/>
    </row>
    <row r="1363" spans="4:4">
      <c r="D1363" s="144"/>
    </row>
    <row r="1364" spans="4:4">
      <c r="D1364" s="144"/>
    </row>
    <row r="1365" spans="4:4">
      <c r="D1365" s="144"/>
    </row>
    <row r="1366" spans="4:4">
      <c r="D1366" s="144"/>
    </row>
    <row r="1367" spans="4:4">
      <c r="D1367" s="144"/>
    </row>
    <row r="1368" spans="4:4">
      <c r="D1368" s="144"/>
    </row>
    <row r="1369" spans="4:4">
      <c r="D1369" s="144"/>
    </row>
    <row r="1370" spans="4:4">
      <c r="D1370" s="144"/>
    </row>
    <row r="1371" spans="4:4">
      <c r="D1371" s="144"/>
    </row>
    <row r="1372" spans="4:4">
      <c r="D1372" s="144"/>
    </row>
    <row r="1373" spans="4:4">
      <c r="D1373" s="144"/>
    </row>
    <row r="1374" spans="4:4">
      <c r="D1374" s="144"/>
    </row>
    <row r="1375" spans="4:4">
      <c r="D1375" s="144"/>
    </row>
    <row r="1376" spans="4:4">
      <c r="D1376" s="144"/>
    </row>
    <row r="1377" spans="4:4">
      <c r="D1377" s="144"/>
    </row>
    <row r="1378" spans="4:4">
      <c r="D1378" s="144"/>
    </row>
    <row r="1379" spans="4:4">
      <c r="D1379" s="144"/>
    </row>
    <row r="1380" spans="4:4">
      <c r="D1380" s="144"/>
    </row>
    <row r="1381" spans="4:4">
      <c r="D1381" s="144"/>
    </row>
    <row r="1382" spans="4:4">
      <c r="D1382" s="144"/>
    </row>
    <row r="1383" spans="4:4">
      <c r="D1383" s="144"/>
    </row>
    <row r="1384" spans="4:4">
      <c r="D1384" s="144"/>
    </row>
    <row r="1385" spans="4:4">
      <c r="D1385" s="144"/>
    </row>
    <row r="1386" spans="4:4">
      <c r="D1386" s="144"/>
    </row>
    <row r="1387" spans="4:4">
      <c r="D1387" s="144"/>
    </row>
    <row r="1388" spans="4:4">
      <c r="D1388" s="144"/>
    </row>
    <row r="1389" spans="4:4">
      <c r="D1389" s="144"/>
    </row>
    <row r="1390" spans="4:4">
      <c r="D1390" s="144"/>
    </row>
    <row r="1391" spans="4:4">
      <c r="D1391" s="144"/>
    </row>
    <row r="1392" spans="4:4">
      <c r="D1392" s="144"/>
    </row>
    <row r="1393" spans="4:4">
      <c r="D1393" s="144"/>
    </row>
    <row r="1394" spans="4:4">
      <c r="D1394" s="144"/>
    </row>
    <row r="1395" spans="4:4">
      <c r="D1395" s="144"/>
    </row>
    <row r="1396" spans="4:4">
      <c r="D1396" s="144"/>
    </row>
    <row r="1397" spans="4:4">
      <c r="D1397" s="144"/>
    </row>
    <row r="1398" spans="4:4">
      <c r="D1398" s="144"/>
    </row>
    <row r="1399" spans="4:4">
      <c r="D1399" s="144"/>
    </row>
    <row r="1400" spans="4:4">
      <c r="D1400" s="144"/>
    </row>
    <row r="1401" spans="4:4">
      <c r="D1401" s="144"/>
    </row>
    <row r="1402" spans="4:4">
      <c r="D1402" s="144"/>
    </row>
    <row r="1403" spans="4:4">
      <c r="D1403" s="144"/>
    </row>
    <row r="1404" spans="4:4">
      <c r="D1404" s="144"/>
    </row>
    <row r="1405" spans="4:4">
      <c r="D1405" s="144"/>
    </row>
    <row r="1406" spans="4:4">
      <c r="D1406" s="144"/>
    </row>
    <row r="1407" spans="4:4">
      <c r="D1407" s="144"/>
    </row>
    <row r="1408" spans="4:4">
      <c r="D1408" s="144"/>
    </row>
    <row r="1409" spans="4:4">
      <c r="D1409" s="144"/>
    </row>
    <row r="1410" spans="4:4">
      <c r="D1410" s="144"/>
    </row>
    <row r="1411" spans="4:4">
      <c r="D1411" s="144"/>
    </row>
    <row r="1412" spans="4:4">
      <c r="D1412" s="144"/>
    </row>
    <row r="1413" spans="4:4">
      <c r="D1413" s="144"/>
    </row>
    <row r="1414" spans="4:4">
      <c r="D1414" s="144"/>
    </row>
    <row r="1415" spans="4:4">
      <c r="D1415" s="144"/>
    </row>
    <row r="1416" spans="4:4">
      <c r="D1416" s="144"/>
    </row>
    <row r="1417" spans="4:4">
      <c r="D1417" s="144"/>
    </row>
    <row r="1418" spans="4:4">
      <c r="D1418" s="144"/>
    </row>
    <row r="1419" spans="4:4">
      <c r="D1419" s="144"/>
    </row>
    <row r="1420" spans="4:4">
      <c r="D1420" s="144"/>
    </row>
    <row r="1421" spans="4:4">
      <c r="D1421" s="144"/>
    </row>
    <row r="1422" spans="4:4">
      <c r="D1422" s="144"/>
    </row>
    <row r="1423" spans="4:4">
      <c r="D1423" s="144"/>
    </row>
    <row r="1424" spans="4:4">
      <c r="D1424" s="144"/>
    </row>
    <row r="1425" spans="4:4">
      <c r="D1425" s="144"/>
    </row>
    <row r="1426" spans="4:4">
      <c r="D1426" s="144"/>
    </row>
    <row r="1427" spans="4:4">
      <c r="D1427" s="144"/>
    </row>
    <row r="1428" spans="4:4">
      <c r="D1428" s="144"/>
    </row>
    <row r="1429" spans="4:4">
      <c r="D1429" s="144"/>
    </row>
    <row r="1430" spans="4:4">
      <c r="D1430" s="144"/>
    </row>
    <row r="1431" spans="4:4">
      <c r="D1431" s="144"/>
    </row>
    <row r="1432" spans="4:4">
      <c r="D1432" s="144"/>
    </row>
    <row r="1433" spans="4:4">
      <c r="D1433" s="144"/>
    </row>
    <row r="1434" spans="4:4">
      <c r="D1434" s="144"/>
    </row>
    <row r="1435" spans="4:4">
      <c r="D1435" s="144"/>
    </row>
    <row r="1436" spans="4:4">
      <c r="D1436" s="144"/>
    </row>
    <row r="1437" spans="4:4">
      <c r="D1437" s="144"/>
    </row>
    <row r="1438" spans="4:4">
      <c r="D1438" s="144"/>
    </row>
    <row r="1439" spans="4:4">
      <c r="D1439" s="144"/>
    </row>
    <row r="1440" spans="4:4">
      <c r="D1440" s="144"/>
    </row>
    <row r="1441" spans="4:4">
      <c r="D1441" s="144"/>
    </row>
    <row r="1442" spans="4:4">
      <c r="D1442" s="144"/>
    </row>
    <row r="1443" spans="4:4">
      <c r="D1443" s="144"/>
    </row>
    <row r="1444" spans="4:4">
      <c r="D1444" s="144"/>
    </row>
    <row r="1445" spans="4:4">
      <c r="D1445" s="144"/>
    </row>
    <row r="1446" spans="4:4">
      <c r="D1446" s="144"/>
    </row>
    <row r="1447" spans="4:4">
      <c r="D1447" s="144"/>
    </row>
    <row r="1448" spans="4:4">
      <c r="D1448" s="144"/>
    </row>
    <row r="1449" spans="4:4">
      <c r="D1449" s="144"/>
    </row>
    <row r="1450" spans="4:4">
      <c r="D1450" s="144"/>
    </row>
    <row r="1451" spans="4:4">
      <c r="D1451" s="144"/>
    </row>
    <row r="1452" spans="4:4">
      <c r="D1452" s="144"/>
    </row>
    <row r="1453" spans="4:4">
      <c r="D1453" s="144"/>
    </row>
    <row r="1454" spans="4:4">
      <c r="D1454" s="144"/>
    </row>
    <row r="1455" spans="4:4">
      <c r="D1455" s="144"/>
    </row>
    <row r="1456" spans="4:4">
      <c r="D1456" s="144"/>
    </row>
    <row r="1457" spans="4:4">
      <c r="D1457" s="144"/>
    </row>
    <row r="1458" spans="4:4">
      <c r="D1458" s="144"/>
    </row>
    <row r="1459" spans="4:4">
      <c r="D1459" s="144"/>
    </row>
    <row r="1460" spans="4:4">
      <c r="D1460" s="144"/>
    </row>
    <row r="1461" spans="4:4">
      <c r="D1461" s="144"/>
    </row>
    <row r="1462" spans="4:4">
      <c r="D1462" s="144"/>
    </row>
    <row r="1463" spans="4:4">
      <c r="D1463" s="144"/>
    </row>
    <row r="1464" spans="4:4">
      <c r="D1464" s="144"/>
    </row>
    <row r="1465" spans="4:4">
      <c r="D1465" s="144"/>
    </row>
    <row r="1466" spans="4:4">
      <c r="D1466" s="144"/>
    </row>
    <row r="1467" spans="4:4">
      <c r="D1467" s="144"/>
    </row>
    <row r="1468" spans="4:4">
      <c r="D1468" s="144"/>
    </row>
    <row r="1469" spans="4:4">
      <c r="D1469" s="144"/>
    </row>
    <row r="1470" spans="4:4">
      <c r="D1470" s="144"/>
    </row>
    <row r="1471" spans="4:4">
      <c r="D1471" s="144"/>
    </row>
    <row r="1472" spans="4:4">
      <c r="D1472" s="144"/>
    </row>
    <row r="1473" spans="4:4">
      <c r="D1473" s="144"/>
    </row>
    <row r="1474" spans="4:4">
      <c r="D1474" s="144"/>
    </row>
    <row r="1475" spans="4:4">
      <c r="D1475" s="144"/>
    </row>
    <row r="1476" spans="4:4">
      <c r="D1476" s="144"/>
    </row>
    <row r="1477" spans="4:4">
      <c r="D1477" s="144"/>
    </row>
    <row r="1478" spans="4:4">
      <c r="D1478" s="144"/>
    </row>
    <row r="1479" spans="4:4">
      <c r="D1479" s="144"/>
    </row>
    <row r="1480" spans="4:4">
      <c r="D1480" s="144"/>
    </row>
    <row r="1481" spans="4:4">
      <c r="D1481" s="144"/>
    </row>
    <row r="1482" spans="4:4">
      <c r="D1482" s="144"/>
    </row>
    <row r="1483" spans="4:4">
      <c r="D1483" s="144"/>
    </row>
    <row r="1484" spans="4:4">
      <c r="D1484" s="144"/>
    </row>
    <row r="1485" spans="4:4">
      <c r="D1485" s="144"/>
    </row>
    <row r="1486" spans="4:4">
      <c r="D1486" s="144"/>
    </row>
    <row r="1487" spans="4:4">
      <c r="D1487" s="144"/>
    </row>
    <row r="1488" spans="4:4">
      <c r="D1488" s="144"/>
    </row>
    <row r="1489" spans="4:4">
      <c r="D1489" s="144"/>
    </row>
    <row r="1490" spans="4:4">
      <c r="D1490" s="144"/>
    </row>
    <row r="1491" spans="4:4">
      <c r="D1491" s="144"/>
    </row>
    <row r="1492" spans="4:4">
      <c r="D1492" s="144"/>
    </row>
    <row r="1493" spans="4:4">
      <c r="D1493" s="144"/>
    </row>
    <row r="1494" spans="4:4">
      <c r="D1494" s="144"/>
    </row>
    <row r="1495" spans="4:4">
      <c r="D1495" s="144"/>
    </row>
    <row r="1496" spans="4:4">
      <c r="D1496" s="144"/>
    </row>
    <row r="1497" spans="4:4">
      <c r="D1497" s="144"/>
    </row>
    <row r="1498" spans="4:4">
      <c r="D1498" s="144"/>
    </row>
    <row r="1499" spans="4:4">
      <c r="D1499" s="144"/>
    </row>
    <row r="1500" spans="4:4">
      <c r="D1500" s="144"/>
    </row>
    <row r="1501" spans="4:4">
      <c r="D1501" s="144"/>
    </row>
    <row r="1502" spans="4:4">
      <c r="D1502" s="144"/>
    </row>
    <row r="1503" spans="4:4">
      <c r="D1503" s="144"/>
    </row>
    <row r="1504" spans="4:4">
      <c r="D1504" s="144"/>
    </row>
    <row r="1505" spans="4:4">
      <c r="D1505" s="144"/>
    </row>
    <row r="1506" spans="4:4">
      <c r="D1506" s="144"/>
    </row>
    <row r="1507" spans="4:4">
      <c r="D1507" s="144"/>
    </row>
    <row r="1508" spans="4:4">
      <c r="D1508" s="144"/>
    </row>
    <row r="1509" spans="4:4">
      <c r="D1509" s="144"/>
    </row>
    <row r="1510" spans="4:4">
      <c r="D1510" s="144"/>
    </row>
    <row r="1511" spans="4:4">
      <c r="D1511" s="144"/>
    </row>
    <row r="1512" spans="4:4">
      <c r="D1512" s="144"/>
    </row>
    <row r="1513" spans="4:4">
      <c r="D1513" s="144"/>
    </row>
    <row r="1514" spans="4:4">
      <c r="D1514" s="144"/>
    </row>
    <row r="1515" spans="4:4">
      <c r="D1515" s="144"/>
    </row>
    <row r="1516" spans="4:4">
      <c r="D1516" s="144"/>
    </row>
    <row r="1517" spans="4:4">
      <c r="D1517" s="144"/>
    </row>
    <row r="1518" spans="4:4">
      <c r="D1518" s="144"/>
    </row>
    <row r="1519" spans="4:4">
      <c r="D1519" s="144"/>
    </row>
    <row r="1520" spans="4:4">
      <c r="D1520" s="144"/>
    </row>
    <row r="1521" spans="4:4">
      <c r="D1521" s="144"/>
    </row>
    <row r="1522" spans="4:4">
      <c r="D1522" s="144"/>
    </row>
    <row r="1523" spans="4:4">
      <c r="D1523" s="144"/>
    </row>
    <row r="1524" spans="4:4">
      <c r="D1524" s="144"/>
    </row>
    <row r="1525" spans="4:4">
      <c r="D1525" s="144"/>
    </row>
    <row r="1526" spans="4:4">
      <c r="D1526" s="144"/>
    </row>
    <row r="1527" spans="4:4">
      <c r="D1527" s="144"/>
    </row>
    <row r="1528" spans="4:4">
      <c r="D1528" s="144"/>
    </row>
    <row r="1529" spans="4:4">
      <c r="D1529" s="144"/>
    </row>
    <row r="1530" spans="4:4">
      <c r="D1530" s="144"/>
    </row>
    <row r="1531" spans="4:4">
      <c r="D1531" s="144"/>
    </row>
    <row r="1532" spans="4:4">
      <c r="D1532" s="144"/>
    </row>
    <row r="1533" spans="4:4">
      <c r="D1533" s="144"/>
    </row>
    <row r="1534" spans="4:4">
      <c r="D1534" s="144"/>
    </row>
    <row r="1535" spans="4:4">
      <c r="D1535" s="144"/>
    </row>
    <row r="1536" spans="4:4">
      <c r="D1536" s="144"/>
    </row>
    <row r="1537" spans="4:4">
      <c r="D1537" s="144"/>
    </row>
    <row r="1538" spans="4:4">
      <c r="D1538" s="144"/>
    </row>
    <row r="1539" spans="4:4">
      <c r="D1539" s="144"/>
    </row>
    <row r="1540" spans="4:4">
      <c r="D1540" s="144"/>
    </row>
    <row r="1541" spans="4:4">
      <c r="D1541" s="144"/>
    </row>
    <row r="1542" spans="4:4">
      <c r="D1542" s="144"/>
    </row>
    <row r="1543" spans="4:4">
      <c r="D1543" s="144"/>
    </row>
    <row r="1544" spans="4:4">
      <c r="D1544" s="144"/>
    </row>
    <row r="1545" spans="4:4">
      <c r="D1545" s="144"/>
    </row>
    <row r="1546" spans="4:4">
      <c r="D1546" s="144"/>
    </row>
    <row r="1547" spans="4:4">
      <c r="D1547" s="144"/>
    </row>
    <row r="1548" spans="4:4">
      <c r="D1548" s="144"/>
    </row>
    <row r="1549" spans="4:4">
      <c r="D1549" s="144"/>
    </row>
    <row r="1550" spans="4:4">
      <c r="D1550" s="144"/>
    </row>
    <row r="1551" spans="4:4">
      <c r="D1551" s="144"/>
    </row>
    <row r="1552" spans="4:4">
      <c r="D1552" s="144"/>
    </row>
    <row r="1553" spans="4:4">
      <c r="D1553" s="144"/>
    </row>
    <row r="1554" spans="4:4">
      <c r="D1554" s="144"/>
    </row>
    <row r="1555" spans="4:4">
      <c r="D1555" s="144"/>
    </row>
    <row r="1556" spans="4:4">
      <c r="D1556" s="144"/>
    </row>
    <row r="1557" spans="4:4">
      <c r="D1557" s="144"/>
    </row>
    <row r="1558" spans="4:4">
      <c r="D1558" s="144"/>
    </row>
    <row r="1559" spans="4:4">
      <c r="D1559" s="144"/>
    </row>
    <row r="1560" spans="4:4">
      <c r="D1560" s="144"/>
    </row>
    <row r="1561" spans="4:4">
      <c r="D1561" s="144"/>
    </row>
    <row r="1562" spans="4:4">
      <c r="D1562" s="144"/>
    </row>
    <row r="1563" spans="4:4">
      <c r="D1563" s="144"/>
    </row>
    <row r="1564" spans="4:4">
      <c r="D1564" s="144"/>
    </row>
    <row r="1565" spans="4:4">
      <c r="D1565" s="144"/>
    </row>
    <row r="1566" spans="4:4">
      <c r="D1566" s="144"/>
    </row>
    <row r="1567" spans="4:4">
      <c r="D1567" s="144"/>
    </row>
    <row r="1568" spans="4:4">
      <c r="D1568" s="144"/>
    </row>
    <row r="1569" spans="4:4">
      <c r="D1569" s="144"/>
    </row>
    <row r="1570" spans="4:4">
      <c r="D1570" s="144"/>
    </row>
    <row r="1571" spans="4:4">
      <c r="D1571" s="144"/>
    </row>
    <row r="1572" spans="4:4">
      <c r="D1572" s="144"/>
    </row>
    <row r="1573" spans="4:4">
      <c r="D1573" s="144"/>
    </row>
    <row r="1574" spans="4:4">
      <c r="D1574" s="144"/>
    </row>
    <row r="1575" spans="4:4">
      <c r="D1575" s="144"/>
    </row>
    <row r="1576" spans="4:4">
      <c r="D1576" s="144"/>
    </row>
    <row r="1577" spans="4:4">
      <c r="D1577" s="144"/>
    </row>
    <row r="1578" spans="4:4">
      <c r="D1578" s="144"/>
    </row>
    <row r="1579" spans="4:4">
      <c r="D1579" s="144"/>
    </row>
    <row r="1580" spans="4:4">
      <c r="D1580" s="144"/>
    </row>
    <row r="1581" spans="4:4">
      <c r="D1581" s="144"/>
    </row>
    <row r="1582" spans="4:4">
      <c r="D1582" s="144"/>
    </row>
    <row r="1583" spans="4:4">
      <c r="D1583" s="144"/>
    </row>
    <row r="1584" spans="4:4">
      <c r="D1584" s="144"/>
    </row>
    <row r="1585" spans="4:4">
      <c r="D1585" s="144"/>
    </row>
    <row r="1586" spans="4:4">
      <c r="D1586" s="144"/>
    </row>
    <row r="1587" spans="4:4">
      <c r="D1587" s="144"/>
    </row>
    <row r="1588" spans="4:4">
      <c r="D1588" s="144"/>
    </row>
    <row r="1589" spans="4:4">
      <c r="D1589" s="144"/>
    </row>
    <row r="1590" spans="4:4">
      <c r="D1590" s="144"/>
    </row>
    <row r="1591" spans="4:4">
      <c r="D1591" s="144"/>
    </row>
    <row r="1592" spans="4:4">
      <c r="D1592" s="144"/>
    </row>
    <row r="1593" spans="4:4">
      <c r="D1593" s="144"/>
    </row>
    <row r="1594" spans="4:4">
      <c r="D1594" s="144"/>
    </row>
    <row r="1595" spans="4:4">
      <c r="D1595" s="144"/>
    </row>
    <row r="1596" spans="4:4">
      <c r="D1596" s="144"/>
    </row>
    <row r="1597" spans="4:4">
      <c r="D1597" s="144"/>
    </row>
    <row r="1598" spans="4:4">
      <c r="D1598" s="144"/>
    </row>
    <row r="1599" spans="4:4">
      <c r="D1599" s="144"/>
    </row>
    <row r="1600" spans="4:4">
      <c r="D1600" s="144"/>
    </row>
    <row r="1601" spans="4:4">
      <c r="D1601" s="144"/>
    </row>
    <row r="1602" spans="4:4">
      <c r="D1602" s="144"/>
    </row>
    <row r="1603" spans="4:4">
      <c r="D1603" s="144"/>
    </row>
    <row r="1604" spans="4:4">
      <c r="D1604" s="144"/>
    </row>
    <row r="1605" spans="4:4">
      <c r="D1605" s="144"/>
    </row>
    <row r="1606" spans="4:4">
      <c r="D1606" s="144"/>
    </row>
    <row r="1607" spans="4:4">
      <c r="D1607" s="144"/>
    </row>
    <row r="1608" spans="4:4">
      <c r="D1608" s="144"/>
    </row>
    <row r="1609" spans="4:4">
      <c r="D1609" s="144"/>
    </row>
    <row r="1610" spans="4:4">
      <c r="D1610" s="144"/>
    </row>
    <row r="1611" spans="4:4">
      <c r="D1611" s="144"/>
    </row>
    <row r="1612" spans="4:4">
      <c r="D1612" s="144"/>
    </row>
    <row r="1613" spans="4:4">
      <c r="D1613" s="144"/>
    </row>
    <row r="1614" spans="4:4">
      <c r="D1614" s="144"/>
    </row>
    <row r="1615" spans="4:4">
      <c r="D1615" s="144"/>
    </row>
    <row r="1616" spans="4:4">
      <c r="D1616" s="144"/>
    </row>
    <row r="1617" spans="4:4">
      <c r="D1617" s="144"/>
    </row>
    <row r="1618" spans="4:4">
      <c r="D1618" s="144"/>
    </row>
    <row r="1619" spans="4:4">
      <c r="D1619" s="144"/>
    </row>
    <row r="1620" spans="4:4">
      <c r="D1620" s="144"/>
    </row>
    <row r="1621" spans="4:4">
      <c r="D1621" s="144"/>
    </row>
    <row r="1622" spans="4:4">
      <c r="D1622" s="144"/>
    </row>
    <row r="1623" spans="4:4">
      <c r="D1623" s="144"/>
    </row>
    <row r="1624" spans="4:4">
      <c r="D1624" s="144"/>
    </row>
    <row r="1625" spans="4:4">
      <c r="D1625" s="144"/>
    </row>
    <row r="1626" spans="4:4">
      <c r="D1626" s="144"/>
    </row>
    <row r="1627" spans="4:4">
      <c r="D1627" s="144"/>
    </row>
    <row r="1628" spans="4:4">
      <c r="D1628" s="144"/>
    </row>
    <row r="1629" spans="4:4">
      <c r="D1629" s="144"/>
    </row>
    <row r="1630" spans="4:4">
      <c r="D1630" s="144"/>
    </row>
    <row r="1631" spans="4:4">
      <c r="D1631" s="144"/>
    </row>
    <row r="1632" spans="4:4">
      <c r="D1632" s="144"/>
    </row>
    <row r="1633" spans="4:4">
      <c r="D1633" s="144"/>
    </row>
    <row r="1634" spans="4:4">
      <c r="D1634" s="144"/>
    </row>
    <row r="1635" spans="4:4">
      <c r="D1635" s="144"/>
    </row>
    <row r="1636" spans="4:4">
      <c r="D1636" s="144"/>
    </row>
    <row r="1637" spans="4:4">
      <c r="D1637" s="144"/>
    </row>
    <row r="1638" spans="4:4">
      <c r="D1638" s="144"/>
    </row>
    <row r="1639" spans="4:4">
      <c r="D1639" s="144"/>
    </row>
    <row r="1640" spans="4:4">
      <c r="D1640" s="144"/>
    </row>
    <row r="1641" spans="4:4">
      <c r="D1641" s="144"/>
    </row>
    <row r="1642" spans="4:4">
      <c r="D1642" s="144"/>
    </row>
    <row r="1643" spans="4:4">
      <c r="D1643" s="144"/>
    </row>
    <row r="1644" spans="4:4">
      <c r="D1644" s="144"/>
    </row>
    <row r="1645" spans="4:4">
      <c r="D1645" s="144"/>
    </row>
    <row r="1646" spans="4:4">
      <c r="D1646" s="144"/>
    </row>
    <row r="1647" spans="4:4">
      <c r="D1647" s="144"/>
    </row>
    <row r="1648" spans="4:4">
      <c r="D1648" s="144"/>
    </row>
    <row r="1649" spans="4:4">
      <c r="D1649" s="144"/>
    </row>
    <row r="1650" spans="4:4">
      <c r="D1650" s="144"/>
    </row>
    <row r="1651" spans="4:4">
      <c r="D1651" s="144"/>
    </row>
    <row r="1652" spans="4:4">
      <c r="D1652" s="144"/>
    </row>
    <row r="1653" spans="4:4">
      <c r="D1653" s="144"/>
    </row>
    <row r="1654" spans="4:4">
      <c r="D1654" s="144"/>
    </row>
    <row r="1655" spans="4:4">
      <c r="D1655" s="144"/>
    </row>
    <row r="1656" spans="4:4">
      <c r="D1656" s="144"/>
    </row>
    <row r="1657" spans="4:4">
      <c r="D1657" s="144"/>
    </row>
    <row r="1658" spans="4:4">
      <c r="D1658" s="144"/>
    </row>
    <row r="1659" spans="4:4">
      <c r="D1659" s="144"/>
    </row>
    <row r="1660" spans="4:4">
      <c r="D1660" s="144"/>
    </row>
    <row r="1661" spans="4:4">
      <c r="D1661" s="144"/>
    </row>
    <row r="1662" spans="4:4">
      <c r="D1662" s="144"/>
    </row>
    <row r="1663" spans="4:4">
      <c r="D1663" s="144"/>
    </row>
    <row r="1664" spans="4:4">
      <c r="D1664" s="144"/>
    </row>
    <row r="1665" spans="4:4">
      <c r="D1665" s="144"/>
    </row>
    <row r="1666" spans="4:4">
      <c r="D1666" s="144"/>
    </row>
    <row r="1667" spans="4:4">
      <c r="D1667" s="144"/>
    </row>
    <row r="1668" spans="4:4">
      <c r="D1668" s="144"/>
    </row>
    <row r="1669" spans="4:4">
      <c r="D1669" s="144"/>
    </row>
    <row r="1670" spans="4:4">
      <c r="D1670" s="144"/>
    </row>
    <row r="1671" spans="4:4">
      <c r="D1671" s="144"/>
    </row>
    <row r="1672" spans="4:4">
      <c r="D1672" s="144"/>
    </row>
    <row r="1673" spans="4:4">
      <c r="D1673" s="144"/>
    </row>
    <row r="1674" spans="4:4">
      <c r="D1674" s="144"/>
    </row>
    <row r="1675" spans="4:4">
      <c r="D1675" s="144"/>
    </row>
    <row r="1676" spans="4:4">
      <c r="D1676" s="144"/>
    </row>
    <row r="1677" spans="4:4">
      <c r="D1677" s="144"/>
    </row>
    <row r="1678" spans="4:4">
      <c r="D1678" s="144"/>
    </row>
    <row r="1679" spans="4:4">
      <c r="D1679" s="144"/>
    </row>
    <row r="1680" spans="4:4">
      <c r="D1680" s="144"/>
    </row>
    <row r="1681" spans="4:4">
      <c r="D1681" s="144"/>
    </row>
    <row r="1682" spans="4:4">
      <c r="D1682" s="144"/>
    </row>
    <row r="1683" spans="4:4">
      <c r="D1683" s="144"/>
    </row>
    <row r="1684" spans="4:4">
      <c r="D1684" s="144"/>
    </row>
    <row r="1685" spans="4:4">
      <c r="D1685" s="144"/>
    </row>
    <row r="1686" spans="4:4">
      <c r="D1686" s="144"/>
    </row>
    <row r="1687" spans="4:4">
      <c r="D1687" s="144"/>
    </row>
    <row r="1688" spans="4:4">
      <c r="D1688" s="144"/>
    </row>
    <row r="1689" spans="4:4">
      <c r="D1689" s="144"/>
    </row>
    <row r="1690" spans="4:4">
      <c r="D1690" s="144"/>
    </row>
    <row r="1691" spans="4:4">
      <c r="D1691" s="144"/>
    </row>
    <row r="1692" spans="4:4">
      <c r="D1692" s="144"/>
    </row>
    <row r="1693" spans="4:4">
      <c r="D1693" s="144"/>
    </row>
    <row r="1694" spans="4:4">
      <c r="D1694" s="144"/>
    </row>
    <row r="1695" spans="4:4">
      <c r="D1695" s="144"/>
    </row>
    <row r="1696" spans="4:4">
      <c r="D1696" s="144"/>
    </row>
    <row r="1697" spans="4:4">
      <c r="D1697" s="144"/>
    </row>
    <row r="1698" spans="4:4">
      <c r="D1698" s="144"/>
    </row>
    <row r="1699" spans="4:4">
      <c r="D1699" s="144"/>
    </row>
    <row r="1700" spans="4:4">
      <c r="D1700" s="144"/>
    </row>
    <row r="1701" spans="4:4">
      <c r="D1701" s="144"/>
    </row>
    <row r="1702" spans="4:4">
      <c r="D1702" s="144"/>
    </row>
    <row r="1703" spans="4:4">
      <c r="D1703" s="144"/>
    </row>
    <row r="1704" spans="4:4">
      <c r="D1704" s="144"/>
    </row>
    <row r="1705" spans="4:4">
      <c r="D1705" s="144"/>
    </row>
    <row r="1706" spans="4:4">
      <c r="D1706" s="144"/>
    </row>
    <row r="1707" spans="4:4">
      <c r="D1707" s="144"/>
    </row>
    <row r="1708" spans="4:4">
      <c r="D1708" s="144"/>
    </row>
    <row r="1709" spans="4:4">
      <c r="D1709" s="144"/>
    </row>
    <row r="1710" spans="4:4">
      <c r="D1710" s="144"/>
    </row>
    <row r="1711" spans="4:4">
      <c r="D1711" s="144"/>
    </row>
    <row r="1712" spans="4:4">
      <c r="D1712" s="144"/>
    </row>
    <row r="1713" spans="4:4">
      <c r="D1713" s="144"/>
    </row>
    <row r="1714" spans="4:4">
      <c r="D1714" s="144"/>
    </row>
    <row r="1715" spans="4:4">
      <c r="D1715" s="144"/>
    </row>
    <row r="1716" spans="4:4">
      <c r="D1716" s="144"/>
    </row>
    <row r="1717" spans="4:4">
      <c r="D1717" s="144"/>
    </row>
    <row r="1718" spans="4:4">
      <c r="D1718" s="144"/>
    </row>
    <row r="1719" spans="4:4">
      <c r="D1719" s="144"/>
    </row>
    <row r="1720" spans="4:4">
      <c r="D1720" s="144"/>
    </row>
    <row r="1721" spans="4:4">
      <c r="D1721" s="144"/>
    </row>
    <row r="1722" spans="4:4">
      <c r="D1722" s="144"/>
    </row>
    <row r="1723" spans="4:4">
      <c r="D1723" s="144"/>
    </row>
    <row r="1724" spans="4:4">
      <c r="D1724" s="144"/>
    </row>
    <row r="1725" spans="4:4">
      <c r="D1725" s="144"/>
    </row>
    <row r="1726" spans="4:4">
      <c r="D1726" s="144"/>
    </row>
    <row r="1727" spans="4:4">
      <c r="D1727" s="144"/>
    </row>
    <row r="1728" spans="4:4">
      <c r="D1728" s="144"/>
    </row>
    <row r="1729" spans="4:4">
      <c r="D1729" s="144"/>
    </row>
    <row r="1730" spans="4:4">
      <c r="D1730" s="144"/>
    </row>
    <row r="1731" spans="4:4">
      <c r="D1731" s="144"/>
    </row>
    <row r="1732" spans="4:4">
      <c r="D1732" s="144"/>
    </row>
    <row r="1733" spans="4:4">
      <c r="D1733" s="144"/>
    </row>
    <row r="1734" spans="4:4">
      <c r="D1734" s="144"/>
    </row>
    <row r="1735" spans="4:4">
      <c r="D1735" s="144"/>
    </row>
    <row r="1736" spans="4:4">
      <c r="D1736" s="144"/>
    </row>
    <row r="1737" spans="4:4">
      <c r="D1737" s="144"/>
    </row>
    <row r="1738" spans="4:4">
      <c r="D1738" s="144"/>
    </row>
    <row r="1739" spans="4:4">
      <c r="D1739" s="144"/>
    </row>
    <row r="1740" spans="4:4">
      <c r="D1740" s="144"/>
    </row>
    <row r="1741" spans="4:4">
      <c r="D1741" s="144"/>
    </row>
    <row r="1742" spans="4:4">
      <c r="D1742" s="144"/>
    </row>
    <row r="1743" spans="4:4">
      <c r="D1743" s="144"/>
    </row>
    <row r="1744" spans="4:4">
      <c r="D1744" s="144"/>
    </row>
    <row r="1745" spans="4:4">
      <c r="D1745" s="144"/>
    </row>
    <row r="1746" spans="4:4">
      <c r="D1746" s="144"/>
    </row>
    <row r="1747" spans="4:4">
      <c r="D1747" s="144"/>
    </row>
    <row r="1748" spans="4:4">
      <c r="D1748" s="144"/>
    </row>
    <row r="1749" spans="4:4">
      <c r="D1749" s="144"/>
    </row>
    <row r="1750" spans="4:4">
      <c r="D1750" s="144"/>
    </row>
    <row r="1751" spans="4:4">
      <c r="D1751" s="144"/>
    </row>
    <row r="1752" spans="4:4">
      <c r="D1752" s="144"/>
    </row>
    <row r="1753" spans="4:4">
      <c r="D1753" s="144"/>
    </row>
    <row r="1754" spans="4:4">
      <c r="D1754" s="144"/>
    </row>
    <row r="1755" spans="4:4">
      <c r="D1755" s="144"/>
    </row>
    <row r="1756" spans="4:4">
      <c r="D1756" s="144"/>
    </row>
    <row r="1757" spans="4:4">
      <c r="D1757" s="144"/>
    </row>
    <row r="1758" spans="4:4">
      <c r="D1758" s="144"/>
    </row>
    <row r="1759" spans="4:4">
      <c r="D1759" s="144"/>
    </row>
    <row r="1760" spans="4:4">
      <c r="D1760" s="144"/>
    </row>
    <row r="1761" spans="4:4">
      <c r="D1761" s="144"/>
    </row>
    <row r="1762" spans="4:4">
      <c r="D1762" s="144"/>
    </row>
    <row r="1763" spans="4:4">
      <c r="D1763" s="144"/>
    </row>
    <row r="1764" spans="4:4">
      <c r="D1764" s="144"/>
    </row>
    <row r="1765" spans="4:4">
      <c r="D1765" s="144"/>
    </row>
    <row r="1766" spans="4:4">
      <c r="D1766" s="144"/>
    </row>
    <row r="1767" spans="4:4">
      <c r="D1767" s="144"/>
    </row>
    <row r="1768" spans="4:4">
      <c r="D1768" s="144"/>
    </row>
    <row r="1769" spans="4:4">
      <c r="D1769" s="144"/>
    </row>
    <row r="1770" spans="4:4">
      <c r="D1770" s="144"/>
    </row>
    <row r="1771" spans="4:4">
      <c r="D1771" s="144"/>
    </row>
    <row r="1772" spans="4:4">
      <c r="D1772" s="144"/>
    </row>
    <row r="1773" spans="4:4">
      <c r="D1773" s="144"/>
    </row>
    <row r="1774" spans="4:4">
      <c r="D1774" s="144"/>
    </row>
    <row r="1775" spans="4:4">
      <c r="D1775" s="144"/>
    </row>
    <row r="1776" spans="4:4">
      <c r="D1776" s="144"/>
    </row>
    <row r="1777" spans="4:4">
      <c r="D1777" s="144"/>
    </row>
    <row r="1778" spans="4:4">
      <c r="D1778" s="144"/>
    </row>
    <row r="1779" spans="4:4">
      <c r="D1779" s="144"/>
    </row>
    <row r="1780" spans="4:4">
      <c r="D1780" s="144"/>
    </row>
    <row r="1781" spans="4:4">
      <c r="D1781" s="144"/>
    </row>
    <row r="1782" spans="4:4">
      <c r="D1782" s="144"/>
    </row>
    <row r="1783" spans="4:4">
      <c r="D1783" s="144"/>
    </row>
    <row r="1784" spans="4:4">
      <c r="D1784" s="144"/>
    </row>
    <row r="1785" spans="4:4">
      <c r="D1785" s="144"/>
    </row>
    <row r="1786" spans="4:4">
      <c r="D1786" s="144"/>
    </row>
    <row r="1787" spans="4:4">
      <c r="D1787" s="144"/>
    </row>
    <row r="1788" spans="4:4">
      <c r="D1788" s="144"/>
    </row>
    <row r="1789" spans="4:4">
      <c r="D1789" s="144"/>
    </row>
    <row r="1790" spans="4:4">
      <c r="D1790" s="144"/>
    </row>
    <row r="1791" spans="4:4">
      <c r="D1791" s="144"/>
    </row>
    <row r="1792" spans="4:4">
      <c r="D1792" s="144"/>
    </row>
    <row r="1793" spans="4:4">
      <c r="D1793" s="144"/>
    </row>
    <row r="1794" spans="4:4">
      <c r="D1794" s="144"/>
    </row>
    <row r="1795" spans="4:4">
      <c r="D1795" s="144"/>
    </row>
    <row r="1796" spans="4:4">
      <c r="D1796" s="144"/>
    </row>
    <row r="1797" spans="4:4">
      <c r="D1797" s="144"/>
    </row>
    <row r="1798" spans="4:4">
      <c r="D1798" s="144"/>
    </row>
    <row r="1799" spans="4:4">
      <c r="D1799" s="144"/>
    </row>
    <row r="1800" spans="4:4">
      <c r="D1800" s="144"/>
    </row>
    <row r="1801" spans="4:4">
      <c r="D1801" s="144"/>
    </row>
    <row r="1802" spans="4:4">
      <c r="D1802" s="144"/>
    </row>
    <row r="1803" spans="4:4">
      <c r="D1803" s="144"/>
    </row>
    <row r="1804" spans="4:4">
      <c r="D1804" s="144"/>
    </row>
    <row r="1805" spans="4:4">
      <c r="D1805" s="144"/>
    </row>
    <row r="1806" spans="4:4">
      <c r="D1806" s="144"/>
    </row>
    <row r="1807" spans="4:4">
      <c r="D1807" s="144"/>
    </row>
    <row r="1808" spans="4:4">
      <c r="D1808" s="144"/>
    </row>
    <row r="1809" spans="4:4">
      <c r="D1809" s="144"/>
    </row>
    <row r="1810" spans="4:4">
      <c r="D1810" s="144"/>
    </row>
    <row r="1811" spans="4:4">
      <c r="D1811" s="144"/>
    </row>
    <row r="1812" spans="4:4">
      <c r="D1812" s="144"/>
    </row>
    <row r="1813" spans="4:4">
      <c r="D1813" s="144"/>
    </row>
    <row r="1814" spans="4:4">
      <c r="D1814" s="144"/>
    </row>
    <row r="1815" spans="4:4">
      <c r="D1815" s="144"/>
    </row>
    <row r="1816" spans="4:4">
      <c r="D1816" s="144"/>
    </row>
    <row r="1817" spans="4:4">
      <c r="D1817" s="144"/>
    </row>
    <row r="1818" spans="4:4">
      <c r="D1818" s="144"/>
    </row>
    <row r="1819" spans="4:4">
      <c r="D1819" s="144"/>
    </row>
    <row r="1820" spans="4:4">
      <c r="D1820" s="144"/>
    </row>
    <row r="1821" spans="4:4">
      <c r="D1821" s="144"/>
    </row>
    <row r="1822" spans="4:4">
      <c r="D1822" s="144"/>
    </row>
    <row r="1823" spans="4:4">
      <c r="D1823" s="144"/>
    </row>
    <row r="1824" spans="4:4">
      <c r="D1824" s="144"/>
    </row>
    <row r="1825" spans="4:4">
      <c r="D1825" s="144"/>
    </row>
    <row r="1826" spans="4:4">
      <c r="D1826" s="144"/>
    </row>
    <row r="1827" spans="4:4">
      <c r="D1827" s="144"/>
    </row>
    <row r="1828" spans="4:4">
      <c r="D1828" s="144"/>
    </row>
    <row r="1829" spans="4:4">
      <c r="D1829" s="144"/>
    </row>
    <row r="1830" spans="4:4">
      <c r="D1830" s="144"/>
    </row>
    <row r="1831" spans="4:4">
      <c r="D1831" s="144"/>
    </row>
    <row r="1832" spans="4:4">
      <c r="D1832" s="144"/>
    </row>
    <row r="1833" spans="4:4">
      <c r="D1833" s="144"/>
    </row>
    <row r="1834" spans="4:4">
      <c r="D1834" s="144"/>
    </row>
    <row r="1835" spans="4:4">
      <c r="D1835" s="144"/>
    </row>
    <row r="1836" spans="4:4">
      <c r="D1836" s="144"/>
    </row>
    <row r="1837" spans="4:4">
      <c r="D1837" s="144"/>
    </row>
    <row r="1838" spans="4:4">
      <c r="D1838" s="144"/>
    </row>
    <row r="1839" spans="4:4">
      <c r="D1839" s="144"/>
    </row>
    <row r="1840" spans="4:4">
      <c r="D1840" s="144"/>
    </row>
    <row r="1841" spans="4:4">
      <c r="D1841" s="144"/>
    </row>
    <row r="1842" spans="4:4">
      <c r="D1842" s="144"/>
    </row>
    <row r="1843" spans="4:4">
      <c r="D1843" s="144"/>
    </row>
    <row r="1844" spans="4:4">
      <c r="D1844" s="144"/>
    </row>
    <row r="1845" spans="4:4">
      <c r="D1845" s="144"/>
    </row>
    <row r="1846" spans="4:4">
      <c r="D1846" s="144"/>
    </row>
    <row r="1847" spans="4:4">
      <c r="D1847" s="144"/>
    </row>
    <row r="1848" spans="4:4">
      <c r="D1848" s="144"/>
    </row>
    <row r="1849" spans="4:4">
      <c r="D1849" s="144"/>
    </row>
    <row r="1850" spans="4:4">
      <c r="D1850" s="144"/>
    </row>
    <row r="1851" spans="4:4">
      <c r="D1851" s="144"/>
    </row>
    <row r="1852" spans="4:4">
      <c r="D1852" s="144"/>
    </row>
    <row r="1853" spans="4:4">
      <c r="D1853" s="144"/>
    </row>
    <row r="1854" spans="4:4">
      <c r="D1854" s="144"/>
    </row>
    <row r="1855" spans="4:4">
      <c r="D1855" s="144"/>
    </row>
    <row r="1856" spans="4:4">
      <c r="D1856" s="144"/>
    </row>
    <row r="1857" spans="4:4">
      <c r="D1857" s="144"/>
    </row>
    <row r="1858" spans="4:4">
      <c r="D1858" s="144"/>
    </row>
    <row r="1859" spans="4:4">
      <c r="D1859" s="144"/>
    </row>
    <row r="1860" spans="4:4">
      <c r="D1860" s="144"/>
    </row>
    <row r="1861" spans="4:4">
      <c r="D1861" s="144"/>
    </row>
    <row r="1862" spans="4:4">
      <c r="D1862" s="144"/>
    </row>
    <row r="1863" spans="4:4">
      <c r="D1863" s="144"/>
    </row>
    <row r="1864" spans="4:4">
      <c r="D1864" s="144"/>
    </row>
    <row r="1865" spans="4:4">
      <c r="D1865" s="144"/>
    </row>
    <row r="1866" spans="4:4">
      <c r="D1866" s="144"/>
    </row>
    <row r="1867" spans="4:4">
      <c r="D1867" s="144"/>
    </row>
    <row r="1868" spans="4:4">
      <c r="D1868" s="144"/>
    </row>
    <row r="1869" spans="4:4">
      <c r="D1869" s="144"/>
    </row>
    <row r="1870" spans="4:4">
      <c r="D1870" s="144"/>
    </row>
    <row r="1871" spans="4:4">
      <c r="D1871" s="144"/>
    </row>
    <row r="1872" spans="4:4">
      <c r="D1872" s="144"/>
    </row>
    <row r="1873" spans="4:4">
      <c r="D1873" s="144"/>
    </row>
    <row r="1874" spans="4:4">
      <c r="D1874" s="144"/>
    </row>
    <row r="1875" spans="4:4">
      <c r="D1875" s="144"/>
    </row>
    <row r="1876" spans="4:4">
      <c r="D1876" s="144"/>
    </row>
    <row r="1877" spans="4:4">
      <c r="D1877" s="144"/>
    </row>
    <row r="1878" spans="4:4">
      <c r="D1878" s="144"/>
    </row>
    <row r="1879" spans="4:4">
      <c r="D1879" s="144"/>
    </row>
    <row r="1880" spans="4:4">
      <c r="D1880" s="144"/>
    </row>
    <row r="1881" spans="4:4">
      <c r="D1881" s="144"/>
    </row>
    <row r="1882" spans="4:4">
      <c r="D1882" s="144"/>
    </row>
    <row r="1883" spans="4:4">
      <c r="D1883" s="144"/>
    </row>
    <row r="1884" spans="4:4">
      <c r="D1884" s="144"/>
    </row>
    <row r="1885" spans="4:4">
      <c r="D1885" s="144"/>
    </row>
    <row r="1886" spans="4:4">
      <c r="D1886" s="144"/>
    </row>
    <row r="1887" spans="4:4">
      <c r="D1887" s="144"/>
    </row>
    <row r="1888" spans="4:4">
      <c r="D1888" s="144"/>
    </row>
    <row r="1889" spans="4:4">
      <c r="D1889" s="144"/>
    </row>
    <row r="1890" spans="4:4">
      <c r="D1890" s="144"/>
    </row>
    <row r="1891" spans="4:4">
      <c r="D1891" s="144"/>
    </row>
    <row r="1892" spans="4:4">
      <c r="D1892" s="144"/>
    </row>
    <row r="1893" spans="4:4">
      <c r="D1893" s="144"/>
    </row>
    <row r="1894" spans="4:4">
      <c r="D1894" s="144"/>
    </row>
    <row r="1895" spans="4:4">
      <c r="D1895" s="144"/>
    </row>
    <row r="1896" spans="4:4">
      <c r="D1896" s="144"/>
    </row>
    <row r="1897" spans="4:4">
      <c r="D1897" s="144"/>
    </row>
    <row r="1898" spans="4:4">
      <c r="D1898" s="144"/>
    </row>
    <row r="1899" spans="4:4">
      <c r="D1899" s="144"/>
    </row>
    <row r="1900" spans="4:4">
      <c r="D1900" s="144"/>
    </row>
    <row r="1901" spans="4:4">
      <c r="D1901" s="144"/>
    </row>
    <row r="1902" spans="4:4">
      <c r="D1902" s="144"/>
    </row>
    <row r="1903" spans="4:4">
      <c r="D1903" s="144"/>
    </row>
    <row r="1904" spans="4:4">
      <c r="D1904" s="144"/>
    </row>
    <row r="1905" spans="4:4">
      <c r="D1905" s="144"/>
    </row>
    <row r="1906" spans="4:4">
      <c r="D1906" s="144"/>
    </row>
    <row r="1907" spans="4:4">
      <c r="D1907" s="144"/>
    </row>
    <row r="1908" spans="4:4">
      <c r="D1908" s="144"/>
    </row>
    <row r="1909" spans="4:4">
      <c r="D1909" s="144"/>
    </row>
    <row r="1910" spans="4:4">
      <c r="D1910" s="144"/>
    </row>
    <row r="1911" spans="4:4">
      <c r="D1911" s="144"/>
    </row>
    <row r="1912" spans="4:4">
      <c r="D1912" s="144"/>
    </row>
    <row r="1913" spans="4:4">
      <c r="D1913" s="144"/>
    </row>
    <row r="1914" spans="4:4">
      <c r="D1914" s="144"/>
    </row>
    <row r="1915" spans="4:4">
      <c r="D1915" s="144"/>
    </row>
    <row r="1916" spans="4:4">
      <c r="D1916" s="144"/>
    </row>
    <row r="1917" spans="4:4">
      <c r="D1917" s="144"/>
    </row>
    <row r="1918" spans="4:4">
      <c r="D1918" s="144"/>
    </row>
    <row r="1919" spans="4:4">
      <c r="D1919" s="144"/>
    </row>
    <row r="1920" spans="4:4">
      <c r="D1920" s="144"/>
    </row>
    <row r="1921" spans="4:4">
      <c r="D1921" s="144"/>
    </row>
    <row r="1922" spans="4:4">
      <c r="D1922" s="144"/>
    </row>
    <row r="1923" spans="4:4">
      <c r="D1923" s="144"/>
    </row>
    <row r="1924" spans="4:4">
      <c r="D1924" s="144"/>
    </row>
    <row r="1925" spans="4:4">
      <c r="D1925" s="144"/>
    </row>
    <row r="1926" spans="4:4">
      <c r="D1926" s="144"/>
    </row>
    <row r="1927" spans="4:4">
      <c r="D1927" s="144"/>
    </row>
    <row r="1928" spans="4:4">
      <c r="D1928" s="144"/>
    </row>
    <row r="1929" spans="4:4">
      <c r="D1929" s="144"/>
    </row>
    <row r="1930" spans="4:4">
      <c r="D1930" s="144"/>
    </row>
    <row r="1931" spans="4:4">
      <c r="D1931" s="144"/>
    </row>
    <row r="1932" spans="4:4">
      <c r="D1932" s="144"/>
    </row>
    <row r="1933" spans="4:4">
      <c r="D1933" s="144"/>
    </row>
    <row r="1934" spans="4:4">
      <c r="D1934" s="144"/>
    </row>
    <row r="1935" spans="4:4">
      <c r="D1935" s="144"/>
    </row>
    <row r="1936" spans="4:4">
      <c r="D1936" s="144"/>
    </row>
    <row r="1937" spans="4:4">
      <c r="D1937" s="144"/>
    </row>
    <row r="1938" spans="4:4">
      <c r="D1938" s="144"/>
    </row>
    <row r="1939" spans="4:4">
      <c r="D1939" s="144"/>
    </row>
    <row r="1940" spans="4:4">
      <c r="D1940" s="144"/>
    </row>
    <row r="1941" spans="4:4">
      <c r="D1941" s="144"/>
    </row>
    <row r="1942" spans="4:4">
      <c r="D1942" s="144"/>
    </row>
    <row r="1943" spans="4:4">
      <c r="D1943" s="144"/>
    </row>
    <row r="1944" spans="4:4">
      <c r="D1944" s="144"/>
    </row>
    <row r="1945" spans="4:4">
      <c r="D1945" s="144"/>
    </row>
    <row r="1946" spans="4:4">
      <c r="D1946" s="144"/>
    </row>
    <row r="1947" spans="4:4">
      <c r="D1947" s="144"/>
    </row>
    <row r="1948" spans="4:4">
      <c r="D1948" s="144"/>
    </row>
    <row r="1949" spans="4:4">
      <c r="D1949" s="144"/>
    </row>
    <row r="1950" spans="4:4">
      <c r="D1950" s="144"/>
    </row>
    <row r="1951" spans="4:4">
      <c r="D1951" s="144"/>
    </row>
    <row r="1952" spans="4:4">
      <c r="D1952" s="144"/>
    </row>
    <row r="1953" spans="4:4">
      <c r="D1953" s="144"/>
    </row>
    <row r="1954" spans="4:4">
      <c r="D1954" s="144"/>
    </row>
    <row r="1955" spans="4:4">
      <c r="D1955" s="144"/>
    </row>
    <row r="1956" spans="4:4">
      <c r="D1956" s="144"/>
    </row>
    <row r="1957" spans="4:4">
      <c r="D1957" s="144"/>
    </row>
    <row r="1958" spans="4:4">
      <c r="D1958" s="144"/>
    </row>
    <row r="1959" spans="4:4">
      <c r="D1959" s="144"/>
    </row>
    <row r="1960" spans="4:4">
      <c r="D1960" s="144"/>
    </row>
    <row r="1961" spans="4:4">
      <c r="D1961" s="144"/>
    </row>
    <row r="1962" spans="4:4">
      <c r="D1962" s="144"/>
    </row>
    <row r="1963" spans="4:4">
      <c r="D1963" s="144"/>
    </row>
    <row r="1964" spans="4:4">
      <c r="D1964" s="144"/>
    </row>
    <row r="1965" spans="4:4">
      <c r="D1965" s="144"/>
    </row>
    <row r="1966" spans="4:4">
      <c r="D1966" s="144"/>
    </row>
    <row r="1967" spans="4:4">
      <c r="D1967" s="144"/>
    </row>
    <row r="1968" spans="4:4">
      <c r="D1968" s="144"/>
    </row>
    <row r="1969" spans="4:4">
      <c r="D1969" s="144"/>
    </row>
    <row r="1970" spans="4:4">
      <c r="D1970" s="144"/>
    </row>
    <row r="1971" spans="4:4">
      <c r="D1971" s="144"/>
    </row>
    <row r="1972" spans="4:4">
      <c r="D1972" s="144"/>
    </row>
    <row r="1973" spans="4:4">
      <c r="D1973" s="144"/>
    </row>
    <row r="1974" spans="4:4">
      <c r="D1974" s="144"/>
    </row>
    <row r="1975" spans="4:4">
      <c r="D1975" s="144"/>
    </row>
    <row r="1976" spans="4:4">
      <c r="D1976" s="144"/>
    </row>
    <row r="1977" spans="4:4">
      <c r="D1977" s="144"/>
    </row>
    <row r="1978" spans="4:4">
      <c r="D1978" s="144"/>
    </row>
    <row r="1979" spans="4:4">
      <c r="D1979" s="144"/>
    </row>
    <row r="1980" spans="4:4">
      <c r="D1980" s="144"/>
    </row>
    <row r="1981" spans="4:4">
      <c r="D1981" s="144"/>
    </row>
    <row r="1982" spans="4:4">
      <c r="D1982" s="144"/>
    </row>
    <row r="1983" spans="4:4">
      <c r="D1983" s="144"/>
    </row>
    <row r="1984" spans="4:4">
      <c r="D1984" s="144"/>
    </row>
    <row r="1985" spans="4:4">
      <c r="D1985" s="144"/>
    </row>
    <row r="1986" spans="4:4">
      <c r="D1986" s="144"/>
    </row>
    <row r="1987" spans="4:4">
      <c r="D1987" s="144"/>
    </row>
    <row r="1988" spans="4:4">
      <c r="D1988" s="144"/>
    </row>
    <row r="1989" spans="4:4">
      <c r="D1989" s="144"/>
    </row>
    <row r="1990" spans="4:4">
      <c r="D1990" s="144"/>
    </row>
    <row r="1991" spans="4:4">
      <c r="D1991" s="144"/>
    </row>
    <row r="1992" spans="4:4">
      <c r="D1992" s="144"/>
    </row>
    <row r="1993" spans="4:4">
      <c r="D1993" s="144"/>
    </row>
    <row r="1994" spans="4:4">
      <c r="D1994" s="144"/>
    </row>
    <row r="1995" spans="4:4">
      <c r="D1995" s="144"/>
    </row>
    <row r="1996" spans="4:4">
      <c r="D1996" s="144"/>
    </row>
    <row r="1997" spans="4:4">
      <c r="D1997" s="144"/>
    </row>
    <row r="1998" spans="4:4">
      <c r="D1998" s="144"/>
    </row>
    <row r="1999" spans="4:4">
      <c r="D1999" s="144"/>
    </row>
    <row r="2000" spans="4:4">
      <c r="D2000" s="144"/>
    </row>
    <row r="2001" spans="4:4">
      <c r="D2001" s="144"/>
    </row>
    <row r="2002" spans="4:4">
      <c r="D2002" s="144"/>
    </row>
    <row r="2003" spans="4:4">
      <c r="D2003" s="144"/>
    </row>
    <row r="2004" spans="4:4">
      <c r="D2004" s="144"/>
    </row>
    <row r="2005" spans="4:4">
      <c r="D2005" s="144"/>
    </row>
    <row r="2006" spans="4:4">
      <c r="D2006" s="144"/>
    </row>
    <row r="2007" spans="4:4">
      <c r="D2007" s="144"/>
    </row>
    <row r="2008" spans="4:4">
      <c r="D2008" s="144"/>
    </row>
    <row r="2009" spans="4:4">
      <c r="D2009" s="144"/>
    </row>
    <row r="2010" spans="4:4">
      <c r="D2010" s="144"/>
    </row>
    <row r="2011" spans="4:4">
      <c r="D2011" s="144"/>
    </row>
    <row r="2012" spans="4:4">
      <c r="D2012" s="144"/>
    </row>
    <row r="2013" spans="4:4">
      <c r="D2013" s="144"/>
    </row>
    <row r="2014" spans="4:4">
      <c r="D2014" s="144"/>
    </row>
    <row r="2015" spans="4:4">
      <c r="D2015" s="144"/>
    </row>
    <row r="2016" spans="4:4">
      <c r="D2016" s="144"/>
    </row>
    <row r="2017" spans="4:4">
      <c r="D2017" s="144"/>
    </row>
    <row r="2018" spans="4:4">
      <c r="D2018" s="144"/>
    </row>
    <row r="2019" spans="4:4">
      <c r="D2019" s="144"/>
    </row>
    <row r="2020" spans="4:4">
      <c r="D2020" s="144"/>
    </row>
    <row r="2021" spans="4:4">
      <c r="D2021" s="144"/>
    </row>
    <row r="2022" spans="4:4">
      <c r="D2022" s="144"/>
    </row>
    <row r="2023" spans="4:4">
      <c r="D2023" s="144"/>
    </row>
    <row r="2024" spans="4:4">
      <c r="D2024" s="144"/>
    </row>
    <row r="2025" spans="4:4">
      <c r="D2025" s="144"/>
    </row>
    <row r="2026" spans="4:4">
      <c r="D2026" s="144"/>
    </row>
    <row r="2027" spans="4:4">
      <c r="D2027" s="144"/>
    </row>
    <row r="2028" spans="4:4">
      <c r="D2028" s="144"/>
    </row>
    <row r="2029" spans="4:4">
      <c r="D2029" s="144"/>
    </row>
    <row r="2030" spans="4:4">
      <c r="D2030" s="144"/>
    </row>
    <row r="2031" spans="4:4">
      <c r="D2031" s="144"/>
    </row>
    <row r="2032" spans="4:4">
      <c r="D2032" s="144"/>
    </row>
    <row r="2033" spans="4:4">
      <c r="D2033" s="144"/>
    </row>
    <row r="2034" spans="4:4">
      <c r="D2034" s="144"/>
    </row>
    <row r="2035" spans="4:4">
      <c r="D2035" s="144"/>
    </row>
    <row r="2036" spans="4:4">
      <c r="D2036" s="144"/>
    </row>
    <row r="2037" spans="4:4">
      <c r="D2037" s="144"/>
    </row>
    <row r="2038" spans="4:4">
      <c r="D2038" s="144"/>
    </row>
    <row r="2039" spans="4:4">
      <c r="D2039" s="144"/>
    </row>
    <row r="2040" spans="4:4">
      <c r="D2040" s="144"/>
    </row>
    <row r="2041" spans="4:4">
      <c r="D2041" s="144"/>
    </row>
    <row r="2042" spans="4:4">
      <c r="D2042" s="144"/>
    </row>
    <row r="2043" spans="4:4">
      <c r="D2043" s="144"/>
    </row>
    <row r="2044" spans="4:4">
      <c r="D2044" s="144"/>
    </row>
    <row r="2045" spans="4:4">
      <c r="D2045" s="144"/>
    </row>
    <row r="2046" spans="4:4">
      <c r="D2046" s="144"/>
    </row>
    <row r="2047" spans="4:4">
      <c r="D2047" s="144"/>
    </row>
    <row r="2048" spans="4:4">
      <c r="D2048" s="144"/>
    </row>
    <row r="2049" spans="4:4">
      <c r="D2049" s="144"/>
    </row>
    <row r="2050" spans="4:4">
      <c r="D2050" s="144"/>
    </row>
    <row r="2051" spans="4:4">
      <c r="D2051" s="144"/>
    </row>
    <row r="2052" spans="4:4">
      <c r="D2052" s="144"/>
    </row>
    <row r="2053" spans="4:4">
      <c r="D2053" s="144"/>
    </row>
    <row r="2054" spans="4:4">
      <c r="D2054" s="144"/>
    </row>
    <row r="2055" spans="4:4">
      <c r="D2055" s="144"/>
    </row>
    <row r="2056" spans="4:4">
      <c r="D2056" s="144"/>
    </row>
    <row r="2057" spans="4:4">
      <c r="D2057" s="144"/>
    </row>
    <row r="2058" spans="4:4">
      <c r="D2058" s="144"/>
    </row>
    <row r="2059" spans="4:4">
      <c r="D2059" s="144"/>
    </row>
    <row r="2060" spans="4:4">
      <c r="D2060" s="144"/>
    </row>
    <row r="2061" spans="4:4">
      <c r="D2061" s="144"/>
    </row>
    <row r="2062" spans="4:4">
      <c r="D2062" s="144"/>
    </row>
    <row r="2063" spans="4:4">
      <c r="D2063" s="144"/>
    </row>
    <row r="2064" spans="4:4">
      <c r="D2064" s="144"/>
    </row>
    <row r="2065" spans="4:4">
      <c r="D2065" s="144"/>
    </row>
    <row r="2066" spans="4:4">
      <c r="D2066" s="144"/>
    </row>
    <row r="2067" spans="4:4">
      <c r="D2067" s="144"/>
    </row>
    <row r="2068" spans="4:4">
      <c r="D2068" s="144"/>
    </row>
    <row r="2069" spans="4:4">
      <c r="D2069" s="144"/>
    </row>
    <row r="2070" spans="4:4">
      <c r="D2070" s="144"/>
    </row>
    <row r="2071" spans="4:4">
      <c r="D2071" s="144"/>
    </row>
    <row r="2072" spans="4:4">
      <c r="D2072" s="144"/>
    </row>
    <row r="2073" spans="4:4">
      <c r="D2073" s="144"/>
    </row>
    <row r="2074" spans="4:4">
      <c r="D2074" s="144"/>
    </row>
    <row r="2075" spans="4:4">
      <c r="D2075" s="144"/>
    </row>
    <row r="2076" spans="4:4">
      <c r="D2076" s="144"/>
    </row>
    <row r="2077" spans="4:4">
      <c r="D2077" s="144"/>
    </row>
    <row r="2078" spans="4:4">
      <c r="D2078" s="144"/>
    </row>
    <row r="2079" spans="4:4">
      <c r="D2079" s="144"/>
    </row>
    <row r="2080" spans="4:4">
      <c r="D2080" s="144"/>
    </row>
    <row r="2081" spans="4:4">
      <c r="D2081" s="144"/>
    </row>
    <row r="2082" spans="4:4">
      <c r="D2082" s="144"/>
    </row>
    <row r="2083" spans="4:4">
      <c r="D2083" s="144"/>
    </row>
    <row r="2084" spans="4:4">
      <c r="D2084" s="144"/>
    </row>
    <row r="2085" spans="4:4">
      <c r="D2085" s="144"/>
    </row>
    <row r="2086" spans="4:4">
      <c r="D2086" s="144"/>
    </row>
    <row r="2087" spans="4:4">
      <c r="D2087" s="144"/>
    </row>
    <row r="2088" spans="4:4">
      <c r="D2088" s="144"/>
    </row>
    <row r="2089" spans="4:4">
      <c r="D2089" s="144"/>
    </row>
    <row r="2090" spans="4:4">
      <c r="D2090" s="144"/>
    </row>
    <row r="2091" spans="4:4">
      <c r="D2091" s="144"/>
    </row>
    <row r="2092" spans="4:4">
      <c r="D2092" s="144"/>
    </row>
    <row r="2093" spans="4:4">
      <c r="D2093" s="144"/>
    </row>
    <row r="2094" spans="4:4">
      <c r="D2094" s="144"/>
    </row>
    <row r="2095" spans="4:4">
      <c r="D2095" s="144"/>
    </row>
    <row r="2096" spans="4:4">
      <c r="D2096" s="144"/>
    </row>
    <row r="2097" spans="4:4">
      <c r="D2097" s="144"/>
    </row>
    <row r="2098" spans="4:4">
      <c r="D2098" s="144"/>
    </row>
    <row r="2099" spans="4:4">
      <c r="D2099" s="144"/>
    </row>
    <row r="2100" spans="4:4">
      <c r="D2100" s="144"/>
    </row>
    <row r="2101" spans="4:4">
      <c r="D2101" s="144"/>
    </row>
    <row r="2102" spans="4:4">
      <c r="D2102" s="144"/>
    </row>
    <row r="2103" spans="4:4">
      <c r="D2103" s="144"/>
    </row>
    <row r="2104" spans="4:4">
      <c r="D2104" s="144"/>
    </row>
    <row r="2105" spans="4:4">
      <c r="D2105" s="144"/>
    </row>
    <row r="2106" spans="4:4">
      <c r="D2106" s="144"/>
    </row>
    <row r="2107" spans="4:4">
      <c r="D2107" s="144"/>
    </row>
    <row r="2108" spans="4:4">
      <c r="D2108" s="144"/>
    </row>
    <row r="2109" spans="4:4">
      <c r="D2109" s="144"/>
    </row>
    <row r="2110" spans="4:4">
      <c r="D2110" s="144"/>
    </row>
    <row r="2111" spans="4:4">
      <c r="D2111" s="144"/>
    </row>
    <row r="2112" spans="4:4">
      <c r="D2112" s="144"/>
    </row>
    <row r="2113" spans="4:4">
      <c r="D2113" s="144"/>
    </row>
    <row r="2114" spans="4:4">
      <c r="D2114" s="144"/>
    </row>
    <row r="2115" spans="4:4">
      <c r="D2115" s="144"/>
    </row>
    <row r="2116" spans="4:4">
      <c r="D2116" s="144"/>
    </row>
    <row r="2117" spans="4:4">
      <c r="D2117" s="144"/>
    </row>
    <row r="2118" spans="4:4">
      <c r="D2118" s="144"/>
    </row>
    <row r="2119" spans="4:4">
      <c r="D2119" s="144"/>
    </row>
    <row r="2120" spans="4:4">
      <c r="D2120" s="144"/>
    </row>
    <row r="2121" spans="4:4">
      <c r="D2121" s="144"/>
    </row>
    <row r="2122" spans="4:4">
      <c r="D2122" s="144"/>
    </row>
    <row r="2123" spans="4:4">
      <c r="D2123" s="144"/>
    </row>
    <row r="2124" spans="4:4">
      <c r="D2124" s="144"/>
    </row>
    <row r="2125" spans="4:4">
      <c r="D2125" s="144"/>
    </row>
    <row r="2126" spans="4:4">
      <c r="D2126" s="144"/>
    </row>
    <row r="2127" spans="4:4">
      <c r="D2127" s="144"/>
    </row>
    <row r="2128" spans="4:4">
      <c r="D2128" s="144"/>
    </row>
    <row r="2129" spans="4:4">
      <c r="D2129" s="144"/>
    </row>
    <row r="2130" spans="4:4">
      <c r="D2130" s="144"/>
    </row>
    <row r="2131" spans="4:4">
      <c r="D2131" s="144"/>
    </row>
    <row r="2132" spans="4:4">
      <c r="D2132" s="144"/>
    </row>
    <row r="2133" spans="4:4">
      <c r="D2133" s="144"/>
    </row>
    <row r="2134" spans="4:4">
      <c r="D2134" s="144"/>
    </row>
    <row r="2135" spans="4:4">
      <c r="D2135" s="144"/>
    </row>
    <row r="2136" spans="4:4">
      <c r="D2136" s="144"/>
    </row>
    <row r="2137" spans="4:4">
      <c r="D2137" s="144"/>
    </row>
    <row r="2138" spans="4:4">
      <c r="D2138" s="144"/>
    </row>
    <row r="2139" spans="4:4">
      <c r="D2139" s="144"/>
    </row>
    <row r="2140" spans="4:4">
      <c r="D2140" s="144"/>
    </row>
    <row r="2141" spans="4:4">
      <c r="D2141" s="144"/>
    </row>
    <row r="2142" spans="4:4">
      <c r="D2142" s="144"/>
    </row>
    <row r="2143" spans="4:4">
      <c r="D2143" s="144"/>
    </row>
    <row r="2144" spans="4:4">
      <c r="D2144" s="144"/>
    </row>
    <row r="2145" spans="4:4">
      <c r="D2145" s="144"/>
    </row>
    <row r="2146" spans="4:4">
      <c r="D2146" s="144"/>
    </row>
    <row r="2147" spans="4:4">
      <c r="D2147" s="144"/>
    </row>
    <row r="2148" spans="4:4">
      <c r="D2148" s="144"/>
    </row>
    <row r="2149" spans="4:4">
      <c r="D2149" s="144"/>
    </row>
    <row r="2150" spans="4:4">
      <c r="D2150" s="144"/>
    </row>
    <row r="2151" spans="4:4">
      <c r="D2151" s="144"/>
    </row>
    <row r="2152" spans="4:4">
      <c r="D2152" s="144"/>
    </row>
    <row r="2153" spans="4:4">
      <c r="D2153" s="144"/>
    </row>
    <row r="2154" spans="4:4">
      <c r="D2154" s="144"/>
    </row>
    <row r="2155" spans="4:4">
      <c r="D2155" s="144"/>
    </row>
    <row r="2156" spans="4:4">
      <c r="D2156" s="144"/>
    </row>
    <row r="2157" spans="4:4">
      <c r="D2157" s="144"/>
    </row>
    <row r="2158" spans="4:4">
      <c r="D2158" s="144"/>
    </row>
    <row r="2159" spans="4:4">
      <c r="D2159" s="144"/>
    </row>
    <row r="2160" spans="4:4">
      <c r="D2160" s="144"/>
    </row>
    <row r="2161" spans="4:4">
      <c r="D2161" s="144"/>
    </row>
    <row r="2162" spans="4:4">
      <c r="D2162" s="144"/>
    </row>
    <row r="2163" spans="4:4">
      <c r="D2163" s="144"/>
    </row>
    <row r="2164" spans="4:4">
      <c r="D2164" s="144"/>
    </row>
    <row r="2165" spans="4:4">
      <c r="D2165" s="144"/>
    </row>
    <row r="2166" spans="4:4">
      <c r="D2166" s="144"/>
    </row>
    <row r="2167" spans="4:4">
      <c r="D2167" s="144"/>
    </row>
    <row r="2168" spans="4:4">
      <c r="D2168" s="144"/>
    </row>
    <row r="2169" spans="4:4">
      <c r="D2169" s="144"/>
    </row>
    <row r="2170" spans="4:4">
      <c r="D2170" s="144"/>
    </row>
    <row r="2171" spans="4:4">
      <c r="D2171" s="144"/>
    </row>
    <row r="2172" spans="4:4">
      <c r="D2172" s="144"/>
    </row>
    <row r="2173" spans="4:4">
      <c r="D2173" s="144"/>
    </row>
    <row r="2174" spans="4:4">
      <c r="D2174" s="144"/>
    </row>
    <row r="2175" spans="4:4">
      <c r="D2175" s="144"/>
    </row>
    <row r="2176" spans="4:4">
      <c r="D2176" s="144"/>
    </row>
    <row r="2177" spans="4:4">
      <c r="D2177" s="144"/>
    </row>
    <row r="2178" spans="4:4">
      <c r="D2178" s="144"/>
    </row>
    <row r="2179" spans="4:4">
      <c r="D2179" s="144"/>
    </row>
    <row r="2180" spans="4:4">
      <c r="D2180" s="144"/>
    </row>
    <row r="2181" spans="4:4">
      <c r="D2181" s="144"/>
    </row>
    <row r="2182" spans="4:4">
      <c r="D2182" s="144"/>
    </row>
    <row r="2183" spans="4:4">
      <c r="D2183" s="144"/>
    </row>
    <row r="2184" spans="4:4">
      <c r="D2184" s="144"/>
    </row>
    <row r="2185" spans="4:4">
      <c r="D2185" s="144"/>
    </row>
    <row r="2186" spans="4:4">
      <c r="D2186" s="144"/>
    </row>
    <row r="2187" spans="4:4">
      <c r="D2187" s="144"/>
    </row>
    <row r="2188" spans="4:4">
      <c r="D2188" s="144"/>
    </row>
    <row r="2189" spans="4:4">
      <c r="D2189" s="144"/>
    </row>
    <row r="2190" spans="4:4">
      <c r="D2190" s="144"/>
    </row>
    <row r="2191" spans="4:4">
      <c r="D2191" s="144"/>
    </row>
    <row r="2192" spans="4:4">
      <c r="D2192" s="144"/>
    </row>
    <row r="2193" spans="4:4">
      <c r="D2193" s="144"/>
    </row>
    <row r="2194" spans="4:4">
      <c r="D2194" s="144"/>
    </row>
    <row r="2195" spans="4:4">
      <c r="D2195" s="144"/>
    </row>
    <row r="2196" spans="4:4">
      <c r="D2196" s="144"/>
    </row>
    <row r="2197" spans="4:4">
      <c r="D2197" s="144"/>
    </row>
    <row r="2198" spans="4:4">
      <c r="D2198" s="144"/>
    </row>
    <row r="2199" spans="4:4">
      <c r="D2199" s="144"/>
    </row>
    <row r="2200" spans="4:4">
      <c r="D2200" s="144"/>
    </row>
    <row r="2201" spans="4:4">
      <c r="D2201" s="144"/>
    </row>
    <row r="2202" spans="4:4">
      <c r="D2202" s="144"/>
    </row>
    <row r="2203" spans="4:4">
      <c r="D2203" s="144"/>
    </row>
    <row r="2204" spans="4:4">
      <c r="D2204" s="144"/>
    </row>
    <row r="2205" spans="4:4">
      <c r="D2205" s="144"/>
    </row>
    <row r="2206" spans="4:4">
      <c r="D2206" s="144"/>
    </row>
    <row r="2207" spans="4:4">
      <c r="D2207" s="144"/>
    </row>
    <row r="2208" spans="4:4">
      <c r="D2208" s="144"/>
    </row>
    <row r="2209" spans="4:4">
      <c r="D2209" s="144"/>
    </row>
    <row r="2210" spans="4:4">
      <c r="D2210" s="144"/>
    </row>
    <row r="2211" spans="4:4">
      <c r="D2211" s="144"/>
    </row>
    <row r="2212" spans="4:4">
      <c r="D2212" s="144"/>
    </row>
    <row r="2213" spans="4:4">
      <c r="D2213" s="144"/>
    </row>
    <row r="2214" spans="4:4">
      <c r="D2214" s="144"/>
    </row>
    <row r="2215" spans="4:4">
      <c r="D2215" s="144"/>
    </row>
    <row r="2216" spans="4:4">
      <c r="D2216" s="144"/>
    </row>
    <row r="2217" spans="4:4">
      <c r="D2217" s="144"/>
    </row>
    <row r="2218" spans="4:4">
      <c r="D2218" s="144"/>
    </row>
    <row r="2219" spans="4:4">
      <c r="D2219" s="144"/>
    </row>
    <row r="2220" spans="4:4">
      <c r="D2220" s="144"/>
    </row>
    <row r="2221" spans="4:4">
      <c r="D2221" s="144"/>
    </row>
    <row r="2222" spans="4:4">
      <c r="D2222" s="144"/>
    </row>
    <row r="2223" spans="4:4">
      <c r="D2223" s="144"/>
    </row>
    <row r="2224" spans="4:4">
      <c r="D2224" s="144"/>
    </row>
    <row r="2225" spans="4:4">
      <c r="D2225" s="144"/>
    </row>
    <row r="2226" spans="4:4">
      <c r="D2226" s="144"/>
    </row>
    <row r="2227" spans="4:4">
      <c r="D2227" s="144"/>
    </row>
    <row r="2228" spans="4:4">
      <c r="D2228" s="144"/>
    </row>
    <row r="2229" spans="4:4">
      <c r="D2229" s="144"/>
    </row>
    <row r="2230" spans="4:4">
      <c r="D2230" s="144"/>
    </row>
    <row r="2231" spans="4:4">
      <c r="D2231" s="144"/>
    </row>
    <row r="2232" spans="4:4">
      <c r="D2232" s="144"/>
    </row>
    <row r="2233" spans="4:4">
      <c r="D2233" s="144"/>
    </row>
    <row r="2234" spans="4:4">
      <c r="D2234" s="144"/>
    </row>
    <row r="2235" spans="4:4">
      <c r="D2235" s="144"/>
    </row>
    <row r="2236" spans="4:4">
      <c r="D2236" s="144"/>
    </row>
    <row r="2237" spans="4:4">
      <c r="D2237" s="144"/>
    </row>
    <row r="2238" spans="4:4">
      <c r="D2238" s="144"/>
    </row>
    <row r="2239" spans="4:4">
      <c r="D2239" s="144"/>
    </row>
    <row r="2240" spans="4:4">
      <c r="D2240" s="144"/>
    </row>
    <row r="2241" spans="4:4">
      <c r="D2241" s="144"/>
    </row>
    <row r="2242" spans="4:4">
      <c r="D2242" s="144"/>
    </row>
    <row r="2243" spans="4:4">
      <c r="D2243" s="144"/>
    </row>
    <row r="2244" spans="4:4">
      <c r="D2244" s="144"/>
    </row>
    <row r="2245" spans="4:4">
      <c r="D2245" s="144"/>
    </row>
    <row r="2246" spans="4:4">
      <c r="D2246" s="144"/>
    </row>
    <row r="2247" spans="4:4">
      <c r="D2247" s="144"/>
    </row>
    <row r="2248" spans="4:4">
      <c r="D2248" s="144"/>
    </row>
    <row r="2249" spans="4:4">
      <c r="D2249" s="144"/>
    </row>
    <row r="2250" spans="4:4">
      <c r="D2250" s="144"/>
    </row>
    <row r="2251" spans="4:4">
      <c r="D2251" s="144"/>
    </row>
    <row r="2252" spans="4:4">
      <c r="D2252" s="144"/>
    </row>
    <row r="2253" spans="4:4">
      <c r="D2253" s="144"/>
    </row>
    <row r="2254" spans="4:4">
      <c r="D2254" s="144"/>
    </row>
    <row r="2255" spans="4:4">
      <c r="D2255" s="144"/>
    </row>
    <row r="2256" spans="4:4">
      <c r="D2256" s="144"/>
    </row>
    <row r="2257" spans="4:4">
      <c r="D2257" s="144"/>
    </row>
    <row r="2258" spans="4:4">
      <c r="D2258" s="144"/>
    </row>
    <row r="2259" spans="4:4">
      <c r="D2259" s="144"/>
    </row>
    <row r="2260" spans="4:4">
      <c r="D2260" s="144"/>
    </row>
    <row r="2261" spans="4:4">
      <c r="D2261" s="144"/>
    </row>
    <row r="2262" spans="4:4">
      <c r="D2262" s="144"/>
    </row>
    <row r="2263" spans="4:4">
      <c r="D2263" s="144"/>
    </row>
    <row r="2264" spans="4:4">
      <c r="D2264" s="144"/>
    </row>
    <row r="2265" spans="4:4">
      <c r="D2265" s="144"/>
    </row>
    <row r="2266" spans="4:4">
      <c r="D2266" s="144"/>
    </row>
    <row r="2267" spans="4:4">
      <c r="D2267" s="144"/>
    </row>
    <row r="2268" spans="4:4">
      <c r="D2268" s="144"/>
    </row>
    <row r="2269" spans="4:4">
      <c r="D2269" s="144"/>
    </row>
    <row r="2270" spans="4:4">
      <c r="D2270" s="144"/>
    </row>
    <row r="2271" spans="4:4">
      <c r="D2271" s="144"/>
    </row>
    <row r="2272" spans="4:4">
      <c r="D2272" s="144"/>
    </row>
    <row r="2273" spans="4:4">
      <c r="D2273" s="144"/>
    </row>
    <row r="2274" spans="4:4">
      <c r="D2274" s="144"/>
    </row>
    <row r="2275" spans="4:4">
      <c r="D2275" s="144"/>
    </row>
    <row r="2276" spans="4:4">
      <c r="D2276" s="144"/>
    </row>
    <row r="2277" spans="4:4">
      <c r="D2277" s="144"/>
    </row>
    <row r="2278" spans="4:4">
      <c r="D2278" s="144"/>
    </row>
    <row r="2279" spans="4:4">
      <c r="D2279" s="144"/>
    </row>
    <row r="2280" spans="4:4">
      <c r="D2280" s="144"/>
    </row>
    <row r="2281" spans="4:4">
      <c r="D2281" s="144"/>
    </row>
    <row r="2282" spans="4:4">
      <c r="D2282" s="144"/>
    </row>
    <row r="2283" spans="4:4">
      <c r="D2283" s="144"/>
    </row>
    <row r="2284" spans="4:4">
      <c r="D2284" s="144"/>
    </row>
    <row r="2285" spans="4:4">
      <c r="D2285" s="144"/>
    </row>
    <row r="2286" spans="4:4">
      <c r="D2286" s="144"/>
    </row>
    <row r="2287" spans="4:4">
      <c r="D2287" s="144"/>
    </row>
    <row r="2288" spans="4:4">
      <c r="D2288" s="144"/>
    </row>
    <row r="2289" spans="4:4">
      <c r="D2289" s="144"/>
    </row>
    <row r="2290" spans="4:4">
      <c r="D2290" s="144"/>
    </row>
    <row r="2291" spans="4:4">
      <c r="D2291" s="144"/>
    </row>
    <row r="2292" spans="4:4">
      <c r="D2292" s="144"/>
    </row>
    <row r="2293" spans="4:4">
      <c r="D2293" s="144"/>
    </row>
    <row r="2294" spans="4:4">
      <c r="D2294" s="144"/>
    </row>
    <row r="2295" spans="4:4">
      <c r="D2295" s="144"/>
    </row>
    <row r="2296" spans="4:4">
      <c r="D2296" s="144"/>
    </row>
    <row r="2297" spans="4:4">
      <c r="D2297" s="144"/>
    </row>
    <row r="2298" spans="4:4">
      <c r="D2298" s="144"/>
    </row>
    <row r="2299" spans="4:4">
      <c r="D2299" s="144"/>
    </row>
    <row r="2300" spans="4:4">
      <c r="D2300" s="144"/>
    </row>
    <row r="2301" spans="4:4">
      <c r="D2301" s="144"/>
    </row>
    <row r="2302" spans="4:4">
      <c r="D2302" s="144"/>
    </row>
    <row r="2303" spans="4:4">
      <c r="D2303" s="144"/>
    </row>
    <row r="2304" spans="4:4">
      <c r="D2304" s="144"/>
    </row>
    <row r="2305" spans="4:4">
      <c r="D2305" s="144"/>
    </row>
    <row r="2306" spans="4:4">
      <c r="D2306" s="144"/>
    </row>
    <row r="2307" spans="4:4">
      <c r="D2307" s="144"/>
    </row>
    <row r="2308" spans="4:4">
      <c r="D2308" s="144"/>
    </row>
    <row r="2309" spans="4:4">
      <c r="D2309" s="144"/>
    </row>
    <row r="2310" spans="4:4">
      <c r="D2310" s="144"/>
    </row>
    <row r="2311" spans="4:4">
      <c r="D2311" s="144"/>
    </row>
    <row r="2312" spans="4:4">
      <c r="D2312" s="144"/>
    </row>
    <row r="2313" spans="4:4">
      <c r="D2313" s="144"/>
    </row>
    <row r="2314" spans="4:4">
      <c r="D2314" s="144"/>
    </row>
    <row r="2315" spans="4:4">
      <c r="D2315" s="144"/>
    </row>
    <row r="2316" spans="4:4">
      <c r="D2316" s="144"/>
    </row>
    <row r="2317" spans="4:4">
      <c r="D2317" s="144"/>
    </row>
    <row r="2318" spans="4:4">
      <c r="D2318" s="144"/>
    </row>
    <row r="2319" spans="4:4">
      <c r="D2319" s="144"/>
    </row>
    <row r="2320" spans="4:4">
      <c r="D2320" s="144"/>
    </row>
    <row r="2321" spans="4:4">
      <c r="D2321" s="144"/>
    </row>
    <row r="2322" spans="4:4">
      <c r="D2322" s="144"/>
    </row>
    <row r="2323" spans="4:4">
      <c r="D2323" s="144"/>
    </row>
    <row r="2324" spans="4:4">
      <c r="D2324" s="144"/>
    </row>
    <row r="2325" spans="4:4">
      <c r="D2325" s="144"/>
    </row>
    <row r="2326" spans="4:4">
      <c r="D2326" s="144"/>
    </row>
    <row r="2327" spans="4:4">
      <c r="D2327" s="144"/>
    </row>
    <row r="2328" spans="4:4">
      <c r="D2328" s="144"/>
    </row>
    <row r="2329" spans="4:4">
      <c r="D2329" s="144"/>
    </row>
    <row r="2330" spans="4:4">
      <c r="D2330" s="144"/>
    </row>
    <row r="2331" spans="4:4">
      <c r="D2331" s="144"/>
    </row>
    <row r="2332" spans="4:4">
      <c r="D2332" s="144"/>
    </row>
    <row r="2333" spans="4:4">
      <c r="D2333" s="144"/>
    </row>
    <row r="2334" spans="4:4">
      <c r="D2334" s="144"/>
    </row>
    <row r="2335" spans="4:4">
      <c r="D2335" s="144"/>
    </row>
    <row r="2336" spans="4:4">
      <c r="D2336" s="144"/>
    </row>
    <row r="2337" spans="4:4">
      <c r="D2337" s="144"/>
    </row>
    <row r="2338" spans="4:4">
      <c r="D2338" s="144"/>
    </row>
    <row r="2339" spans="4:4">
      <c r="D2339" s="144"/>
    </row>
    <row r="2340" spans="4:4">
      <c r="D2340" s="144"/>
    </row>
    <row r="2341" spans="4:4">
      <c r="D2341" s="144"/>
    </row>
    <row r="2342" spans="4:4">
      <c r="D2342" s="144"/>
    </row>
    <row r="2343" spans="4:4">
      <c r="D2343" s="144"/>
    </row>
    <row r="2344" spans="4:4">
      <c r="D2344" s="144"/>
    </row>
    <row r="2345" spans="4:4">
      <c r="D2345" s="144"/>
    </row>
    <row r="2346" spans="4:4">
      <c r="D2346" s="144"/>
    </row>
    <row r="2347" spans="4:4">
      <c r="D2347" s="144"/>
    </row>
    <row r="2348" spans="4:4">
      <c r="D2348" s="144"/>
    </row>
    <row r="2349" spans="4:4">
      <c r="D2349" s="144"/>
    </row>
    <row r="2350" spans="4:4">
      <c r="D2350" s="144"/>
    </row>
    <row r="2351" spans="4:4">
      <c r="D2351" s="144"/>
    </row>
    <row r="2352" spans="4:4">
      <c r="D2352" s="144"/>
    </row>
    <row r="2353" spans="4:4">
      <c r="D2353" s="144"/>
    </row>
    <row r="2354" spans="4:4">
      <c r="D2354" s="144"/>
    </row>
    <row r="2355" spans="4:4">
      <c r="D2355" s="144"/>
    </row>
    <row r="2356" spans="4:4">
      <c r="D2356" s="144"/>
    </row>
    <row r="2357" spans="4:4">
      <c r="D2357" s="144"/>
    </row>
    <row r="2358" spans="4:4">
      <c r="D2358" s="144"/>
    </row>
    <row r="2359" spans="4:4">
      <c r="D2359" s="144"/>
    </row>
    <row r="2360" spans="4:4">
      <c r="D2360" s="144"/>
    </row>
    <row r="2361" spans="4:4">
      <c r="D2361" s="144"/>
    </row>
    <row r="2362" spans="4:4">
      <c r="D2362" s="144"/>
    </row>
    <row r="2363" spans="4:4">
      <c r="D2363" s="144"/>
    </row>
    <row r="2364" spans="4:4">
      <c r="D2364" s="144"/>
    </row>
    <row r="2365" spans="4:4">
      <c r="D2365" s="144"/>
    </row>
    <row r="2366" spans="4:4">
      <c r="D2366" s="144"/>
    </row>
    <row r="2367" spans="4:4">
      <c r="D2367" s="144"/>
    </row>
    <row r="2368" spans="4:4">
      <c r="D2368" s="144"/>
    </row>
    <row r="2369" spans="4:4">
      <c r="D2369" s="144"/>
    </row>
    <row r="2370" spans="4:4">
      <c r="D2370" s="144"/>
    </row>
    <row r="2371" spans="4:4">
      <c r="D2371" s="144"/>
    </row>
    <row r="2372" spans="4:4">
      <c r="D2372" s="144"/>
    </row>
    <row r="2373" spans="4:4">
      <c r="D2373" s="144"/>
    </row>
    <row r="2374" spans="4:4">
      <c r="D2374" s="144"/>
    </row>
    <row r="2375" spans="4:4">
      <c r="D2375" s="144"/>
    </row>
    <row r="2376" spans="4:4">
      <c r="D2376" s="144"/>
    </row>
    <row r="2377" spans="4:4">
      <c r="D2377" s="144"/>
    </row>
    <row r="2378" spans="4:4">
      <c r="D2378" s="144"/>
    </row>
    <row r="2379" spans="4:4">
      <c r="D2379" s="144"/>
    </row>
    <row r="2380" spans="4:4">
      <c r="D2380" s="144"/>
    </row>
    <row r="2381" spans="4:4">
      <c r="D2381" s="144"/>
    </row>
    <row r="2382" spans="4:4">
      <c r="D2382" s="144"/>
    </row>
    <row r="2383" spans="4:4">
      <c r="D2383" s="144"/>
    </row>
    <row r="2384" spans="4:4">
      <c r="D2384" s="144"/>
    </row>
    <row r="2385" spans="4:4">
      <c r="D2385" s="144"/>
    </row>
    <row r="2386" spans="4:4">
      <c r="D2386" s="144"/>
    </row>
    <row r="2387" spans="4:4">
      <c r="D2387" s="144"/>
    </row>
    <row r="2388" spans="4:4">
      <c r="D2388" s="144"/>
    </row>
    <row r="2389" spans="4:4">
      <c r="D2389" s="144"/>
    </row>
    <row r="2390" spans="4:4">
      <c r="D2390" s="144"/>
    </row>
    <row r="2391" spans="4:4">
      <c r="D2391" s="144"/>
    </row>
    <row r="2392" spans="4:4">
      <c r="D2392" s="144"/>
    </row>
    <row r="2393" spans="4:4">
      <c r="D2393" s="144"/>
    </row>
    <row r="2394" spans="4:4">
      <c r="D2394" s="144"/>
    </row>
    <row r="2395" spans="4:4">
      <c r="D2395" s="144"/>
    </row>
    <row r="2396" spans="4:4">
      <c r="D2396" s="144"/>
    </row>
    <row r="2397" spans="4:4">
      <c r="D2397" s="144"/>
    </row>
    <row r="2398" spans="4:4">
      <c r="D2398" s="144"/>
    </row>
    <row r="2399" spans="4:4">
      <c r="D2399" s="144"/>
    </row>
    <row r="2400" spans="4:4">
      <c r="D2400" s="144"/>
    </row>
    <row r="2401" spans="4:4">
      <c r="D2401" s="144"/>
    </row>
    <row r="2402" spans="4:4">
      <c r="D2402" s="144"/>
    </row>
    <row r="2403" spans="4:4">
      <c r="D2403" s="144"/>
    </row>
    <row r="2404" spans="4:4">
      <c r="D2404" s="144"/>
    </row>
    <row r="2405" spans="4:4">
      <c r="D2405" s="144"/>
    </row>
    <row r="2406" spans="4:4">
      <c r="D2406" s="144"/>
    </row>
    <row r="2407" spans="4:4">
      <c r="D2407" s="144"/>
    </row>
    <row r="2408" spans="4:4">
      <c r="D2408" s="144"/>
    </row>
    <row r="2409" spans="4:4">
      <c r="D2409" s="144"/>
    </row>
    <row r="2410" spans="4:4">
      <c r="D2410" s="144"/>
    </row>
    <row r="2411" spans="4:4">
      <c r="D2411" s="144"/>
    </row>
    <row r="2412" spans="4:4">
      <c r="D2412" s="144"/>
    </row>
    <row r="2413" spans="4:4">
      <c r="D2413" s="144"/>
    </row>
    <row r="2414" spans="4:4">
      <c r="D2414" s="144"/>
    </row>
    <row r="2415" spans="4:4">
      <c r="D2415" s="144"/>
    </row>
    <row r="2416" spans="4:4">
      <c r="D2416" s="144"/>
    </row>
    <row r="2417" spans="4:4">
      <c r="D2417" s="144"/>
    </row>
    <row r="2418" spans="4:4">
      <c r="D2418" s="144"/>
    </row>
    <row r="2419" spans="4:4">
      <c r="D2419" s="144"/>
    </row>
    <row r="2420" spans="4:4">
      <c r="D2420" s="144"/>
    </row>
    <row r="2421" spans="4:4">
      <c r="D2421" s="144"/>
    </row>
    <row r="2422" spans="4:4">
      <c r="D2422" s="144"/>
    </row>
    <row r="2423" spans="4:4">
      <c r="D2423" s="144"/>
    </row>
    <row r="2424" spans="4:4">
      <c r="D2424" s="144"/>
    </row>
    <row r="2425" spans="4:4">
      <c r="D2425" s="144"/>
    </row>
    <row r="2426" spans="4:4">
      <c r="D2426" s="144"/>
    </row>
    <row r="2427" spans="4:4">
      <c r="D2427" s="144"/>
    </row>
    <row r="2428" spans="4:4">
      <c r="D2428" s="144"/>
    </row>
    <row r="2429" spans="4:4">
      <c r="D2429" s="144"/>
    </row>
    <row r="2430" spans="4:4">
      <c r="D2430" s="144"/>
    </row>
    <row r="2431" spans="4:4">
      <c r="D2431" s="144"/>
    </row>
    <row r="2432" spans="4:4">
      <c r="D2432" s="144"/>
    </row>
    <row r="2433" spans="4:4">
      <c r="D2433" s="144"/>
    </row>
    <row r="2434" spans="4:4">
      <c r="D2434" s="144"/>
    </row>
    <row r="2435" spans="4:4">
      <c r="D2435" s="144"/>
    </row>
    <row r="2436" spans="4:4">
      <c r="D2436" s="144"/>
    </row>
    <row r="2437" spans="4:4">
      <c r="D2437" s="144"/>
    </row>
    <row r="2438" spans="4:4">
      <c r="D2438" s="144"/>
    </row>
    <row r="2439" spans="4:4">
      <c r="D2439" s="144"/>
    </row>
    <row r="2440" spans="4:4">
      <c r="D2440" s="144"/>
    </row>
    <row r="2441" spans="4:4">
      <c r="D2441" s="144"/>
    </row>
    <row r="2442" spans="4:4">
      <c r="D2442" s="144"/>
    </row>
    <row r="2443" spans="4:4">
      <c r="D2443" s="144"/>
    </row>
    <row r="2444" spans="4:4">
      <c r="D2444" s="144"/>
    </row>
    <row r="2445" spans="4:4">
      <c r="D2445" s="144"/>
    </row>
    <row r="2446" spans="4:4">
      <c r="D2446" s="144"/>
    </row>
    <row r="2447" spans="4:4">
      <c r="D2447" s="144"/>
    </row>
    <row r="2448" spans="4:4">
      <c r="D2448" s="144"/>
    </row>
    <row r="2449" spans="4:4">
      <c r="D2449" s="144"/>
    </row>
    <row r="2450" spans="4:4">
      <c r="D2450" s="144"/>
    </row>
    <row r="2451" spans="4:4">
      <c r="D2451" s="144"/>
    </row>
    <row r="2452" spans="4:4">
      <c r="D2452" s="144"/>
    </row>
    <row r="2453" spans="4:4">
      <c r="D2453" s="144"/>
    </row>
    <row r="2454" spans="4:4">
      <c r="D2454" s="144"/>
    </row>
    <row r="2455" spans="4:4">
      <c r="D2455" s="144"/>
    </row>
    <row r="2456" spans="4:4">
      <c r="D2456" s="144"/>
    </row>
    <row r="2457" spans="4:4">
      <c r="D2457" s="144"/>
    </row>
    <row r="2458" spans="4:4">
      <c r="D2458" s="144"/>
    </row>
    <row r="2459" spans="4:4">
      <c r="D2459" s="144"/>
    </row>
    <row r="2460" spans="4:4">
      <c r="D2460" s="144"/>
    </row>
    <row r="2461" spans="4:4">
      <c r="D2461" s="144"/>
    </row>
    <row r="2462" spans="4:4">
      <c r="D2462" s="144"/>
    </row>
    <row r="2463" spans="4:4">
      <c r="D2463" s="144"/>
    </row>
    <row r="2464" spans="4:4">
      <c r="D2464" s="144"/>
    </row>
    <row r="2465" spans="4:4">
      <c r="D2465" s="144"/>
    </row>
    <row r="2466" spans="4:4">
      <c r="D2466" s="144"/>
    </row>
    <row r="2467" spans="4:4">
      <c r="D2467" s="144"/>
    </row>
    <row r="2468" spans="4:4">
      <c r="D2468" s="144"/>
    </row>
    <row r="2469" spans="4:4">
      <c r="D2469" s="144"/>
    </row>
    <row r="2470" spans="4:4">
      <c r="D2470" s="144"/>
    </row>
    <row r="2471" spans="4:4">
      <c r="D2471" s="144"/>
    </row>
    <row r="2472" spans="4:4">
      <c r="D2472" s="144"/>
    </row>
    <row r="2473" spans="4:4">
      <c r="D2473" s="144"/>
    </row>
    <row r="2474" spans="4:4">
      <c r="D2474" s="144"/>
    </row>
    <row r="2475" spans="4:4">
      <c r="D2475" s="144"/>
    </row>
    <row r="2476" spans="4:4">
      <c r="D2476" s="144"/>
    </row>
    <row r="2477" spans="4:4">
      <c r="D2477" s="144"/>
    </row>
    <row r="2478" spans="4:4">
      <c r="D2478" s="144"/>
    </row>
    <row r="2479" spans="4:4">
      <c r="D2479" s="144"/>
    </row>
    <row r="2480" spans="4:4">
      <c r="D2480" s="144"/>
    </row>
    <row r="2481" spans="4:4">
      <c r="D2481" s="144"/>
    </row>
    <row r="2482" spans="4:4">
      <c r="D2482" s="144"/>
    </row>
    <row r="2483" spans="4:4">
      <c r="D2483" s="144"/>
    </row>
    <row r="2484" spans="4:4">
      <c r="D2484" s="144"/>
    </row>
    <row r="2485" spans="4:4">
      <c r="D2485" s="144"/>
    </row>
    <row r="2486" spans="4:4">
      <c r="D2486" s="144"/>
    </row>
    <row r="2487" spans="4:4">
      <c r="D2487" s="144"/>
    </row>
    <row r="2488" spans="4:4">
      <c r="D2488" s="144"/>
    </row>
    <row r="2489" spans="4:4">
      <c r="D2489" s="144"/>
    </row>
    <row r="2490" spans="4:4">
      <c r="D2490" s="144"/>
    </row>
    <row r="2491" spans="4:4">
      <c r="D2491" s="144"/>
    </row>
    <row r="2492" spans="4:4">
      <c r="D2492" s="144"/>
    </row>
    <row r="2493" spans="4:4">
      <c r="D2493" s="144"/>
    </row>
    <row r="2494" spans="4:4">
      <c r="D2494" s="144"/>
    </row>
    <row r="2495" spans="4:4">
      <c r="D2495" s="144"/>
    </row>
    <row r="2496" spans="4:4">
      <c r="D2496" s="144"/>
    </row>
    <row r="2497" spans="4:4">
      <c r="D2497" s="144"/>
    </row>
    <row r="2498" spans="4:4">
      <c r="D2498" s="144"/>
    </row>
    <row r="2499" spans="4:4">
      <c r="D2499" s="144"/>
    </row>
    <row r="2500" spans="4:4">
      <c r="D2500" s="144"/>
    </row>
    <row r="2501" spans="4:4">
      <c r="D2501" s="144"/>
    </row>
    <row r="2502" spans="4:4">
      <c r="D2502" s="144"/>
    </row>
    <row r="2503" spans="4:4">
      <c r="D2503" s="144"/>
    </row>
    <row r="2504" spans="4:4">
      <c r="D2504" s="144"/>
    </row>
    <row r="2505" spans="4:4">
      <c r="D2505" s="144"/>
    </row>
    <row r="2506" spans="4:4">
      <c r="D2506" s="144"/>
    </row>
    <row r="2507" spans="4:4">
      <c r="D2507" s="144"/>
    </row>
    <row r="2508" spans="4:4">
      <c r="D2508" s="144"/>
    </row>
    <row r="2509" spans="4:4">
      <c r="D2509" s="144"/>
    </row>
    <row r="2510" spans="4:4">
      <c r="D2510" s="144"/>
    </row>
    <row r="2511" spans="4:4">
      <c r="D2511" s="144"/>
    </row>
    <row r="2512" spans="4:4">
      <c r="D2512" s="144"/>
    </row>
    <row r="2513" spans="4:4">
      <c r="D2513" s="144"/>
    </row>
    <row r="2514" spans="4:4">
      <c r="D2514" s="144"/>
    </row>
    <row r="2515" spans="4:4">
      <c r="D2515" s="144"/>
    </row>
    <row r="2516" spans="4:4">
      <c r="D2516" s="144"/>
    </row>
    <row r="2517" spans="4:4">
      <c r="D2517" s="144"/>
    </row>
    <row r="2518" spans="4:4">
      <c r="D2518" s="144"/>
    </row>
    <row r="2519" spans="4:4">
      <c r="D2519" s="144"/>
    </row>
    <row r="2520" spans="4:4">
      <c r="D2520" s="144"/>
    </row>
    <row r="2521" spans="4:4">
      <c r="D2521" s="144"/>
    </row>
    <row r="2522" spans="4:4">
      <c r="D2522" s="144"/>
    </row>
    <row r="2523" spans="4:4">
      <c r="D2523" s="144"/>
    </row>
    <row r="2524" spans="4:4">
      <c r="D2524" s="144"/>
    </row>
    <row r="2525" spans="4:4">
      <c r="D2525" s="144"/>
    </row>
    <row r="2526" spans="4:4">
      <c r="D2526" s="144"/>
    </row>
    <row r="2527" spans="4:4">
      <c r="D2527" s="144"/>
    </row>
    <row r="2528" spans="4:4">
      <c r="D2528" s="144"/>
    </row>
    <row r="2529" spans="4:4">
      <c r="D2529" s="144"/>
    </row>
    <row r="2530" spans="4:4">
      <c r="D2530" s="144"/>
    </row>
    <row r="2531" spans="4:4">
      <c r="D2531" s="144"/>
    </row>
    <row r="2532" spans="4:4">
      <c r="D2532" s="144"/>
    </row>
    <row r="2533" spans="4:4">
      <c r="D2533" s="144"/>
    </row>
    <row r="2534" spans="4:4">
      <c r="D2534" s="144"/>
    </row>
    <row r="2535" spans="4:4">
      <c r="D2535" s="144"/>
    </row>
    <row r="2536" spans="4:4">
      <c r="D2536" s="144"/>
    </row>
    <row r="2537" spans="4:4">
      <c r="D2537" s="144"/>
    </row>
    <row r="2538" spans="4:4">
      <c r="D2538" s="144"/>
    </row>
    <row r="2539" spans="4:4">
      <c r="D2539" s="144"/>
    </row>
    <row r="2540" spans="4:4">
      <c r="D2540" s="144"/>
    </row>
    <row r="2541" spans="4:4">
      <c r="D2541" s="144"/>
    </row>
    <row r="2542" spans="4:4">
      <c r="D2542" s="144"/>
    </row>
    <row r="2543" spans="4:4">
      <c r="D2543" s="144"/>
    </row>
    <row r="2544" spans="4:4">
      <c r="D2544" s="144"/>
    </row>
    <row r="2545" spans="4:4">
      <c r="D2545" s="144"/>
    </row>
    <row r="2546" spans="4:4">
      <c r="D2546" s="144"/>
    </row>
    <row r="2547" spans="4:4">
      <c r="D2547" s="144"/>
    </row>
    <row r="2548" spans="4:4">
      <c r="D2548" s="144"/>
    </row>
    <row r="2549" spans="4:4">
      <c r="D2549" s="144"/>
    </row>
    <row r="2550" spans="4:4">
      <c r="D2550" s="144"/>
    </row>
    <row r="2551" spans="4:4">
      <c r="D2551" s="144"/>
    </row>
    <row r="2552" spans="4:4">
      <c r="D2552" s="144"/>
    </row>
    <row r="2553" spans="4:4">
      <c r="D2553" s="144"/>
    </row>
    <row r="2554" spans="4:4">
      <c r="D2554" s="144"/>
    </row>
    <row r="2555" spans="4:4">
      <c r="D2555" s="144"/>
    </row>
    <row r="2556" spans="4:4">
      <c r="D2556" s="144"/>
    </row>
    <row r="2557" spans="4:4">
      <c r="D2557" s="144"/>
    </row>
    <row r="2558" spans="4:4">
      <c r="D2558" s="144"/>
    </row>
    <row r="2559" spans="4:4">
      <c r="D2559" s="144"/>
    </row>
    <row r="2560" spans="4:4">
      <c r="D2560" s="144"/>
    </row>
    <row r="2561" spans="4:4">
      <c r="D2561" s="144"/>
    </row>
    <row r="2562" spans="4:4">
      <c r="D2562" s="144"/>
    </row>
    <row r="2563" spans="4:4">
      <c r="D2563" s="144"/>
    </row>
    <row r="2564" spans="4:4">
      <c r="D2564" s="144"/>
    </row>
    <row r="2565" spans="4:4">
      <c r="D2565" s="144"/>
    </row>
    <row r="2566" spans="4:4">
      <c r="D2566" s="144"/>
    </row>
    <row r="2567" spans="4:4">
      <c r="D2567" s="144"/>
    </row>
    <row r="2568" spans="4:4">
      <c r="D2568" s="144"/>
    </row>
    <row r="2569" spans="4:4">
      <c r="D2569" s="144"/>
    </row>
    <row r="2570" spans="4:4">
      <c r="D2570" s="144"/>
    </row>
    <row r="2571" spans="4:4">
      <c r="D2571" s="144"/>
    </row>
    <row r="2572" spans="4:4">
      <c r="D2572" s="144"/>
    </row>
    <row r="2573" spans="4:4">
      <c r="D2573" s="144"/>
    </row>
    <row r="2574" spans="4:4">
      <c r="D2574" s="144"/>
    </row>
    <row r="2575" spans="4:4">
      <c r="D2575" s="144"/>
    </row>
    <row r="2576" spans="4:4">
      <c r="D2576" s="144"/>
    </row>
    <row r="2577" spans="4:4">
      <c r="D2577" s="144"/>
    </row>
    <row r="2578" spans="4:4">
      <c r="D2578" s="144"/>
    </row>
    <row r="2579" spans="4:4">
      <c r="D2579" s="144"/>
    </row>
    <row r="2580" spans="4:4">
      <c r="D2580" s="144"/>
    </row>
    <row r="2581" spans="4:4">
      <c r="D2581" s="144"/>
    </row>
    <row r="2582" spans="4:4">
      <c r="D2582" s="144"/>
    </row>
    <row r="2583" spans="4:4">
      <c r="D2583" s="144"/>
    </row>
    <row r="2584" spans="4:4">
      <c r="D2584" s="144"/>
    </row>
    <row r="2585" spans="4:4">
      <c r="D2585" s="144"/>
    </row>
    <row r="2586" spans="4:4">
      <c r="D2586" s="144"/>
    </row>
    <row r="2587" spans="4:4">
      <c r="D2587" s="144"/>
    </row>
    <row r="2588" spans="4:4">
      <c r="D2588" s="144"/>
    </row>
    <row r="2589" spans="4:4">
      <c r="D2589" s="144"/>
    </row>
    <row r="2590" spans="4:4">
      <c r="D2590" s="144"/>
    </row>
    <row r="2591" spans="4:4">
      <c r="D2591" s="144"/>
    </row>
    <row r="2592" spans="4:4">
      <c r="D2592" s="144"/>
    </row>
    <row r="2593" spans="4:4">
      <c r="D2593" s="144"/>
    </row>
    <row r="2594" spans="4:4">
      <c r="D2594" s="144"/>
    </row>
    <row r="2595" spans="4:4">
      <c r="D2595" s="144"/>
    </row>
    <row r="2596" spans="4:4">
      <c r="D2596" s="144"/>
    </row>
    <row r="2597" spans="4:4">
      <c r="D2597" s="144"/>
    </row>
    <row r="2598" spans="4:4">
      <c r="D2598" s="144"/>
    </row>
    <row r="2599" spans="4:4">
      <c r="D2599" s="144"/>
    </row>
    <row r="2600" spans="4:4">
      <c r="D2600" s="144"/>
    </row>
    <row r="2601" spans="4:4">
      <c r="D2601" s="144"/>
    </row>
    <row r="2602" spans="4:4">
      <c r="D2602" s="144"/>
    </row>
    <row r="2603" spans="4:4">
      <c r="D2603" s="144"/>
    </row>
    <row r="2604" spans="4:4">
      <c r="D2604" s="144"/>
    </row>
    <row r="2605" spans="4:4">
      <c r="D2605" s="144"/>
    </row>
    <row r="2606" spans="4:4">
      <c r="D2606" s="144"/>
    </row>
    <row r="2607" spans="4:4">
      <c r="D2607" s="144"/>
    </row>
    <row r="2608" spans="4:4">
      <c r="D2608" s="144"/>
    </row>
    <row r="2609" spans="4:4">
      <c r="D2609" s="144"/>
    </row>
    <row r="2610" spans="4:4">
      <c r="D2610" s="144"/>
    </row>
    <row r="2611" spans="4:4">
      <c r="D2611" s="144"/>
    </row>
    <row r="2612" spans="4:4">
      <c r="D2612" s="144"/>
    </row>
    <row r="2613" spans="4:4">
      <c r="D2613" s="144"/>
    </row>
    <row r="2614" spans="4:4">
      <c r="D2614" s="144"/>
    </row>
    <row r="2615" spans="4:4">
      <c r="D2615" s="144"/>
    </row>
    <row r="2616" spans="4:4">
      <c r="D2616" s="144"/>
    </row>
    <row r="2617" spans="4:4">
      <c r="D2617" s="144"/>
    </row>
    <row r="2618" spans="4:4">
      <c r="D2618" s="144"/>
    </row>
    <row r="2619" spans="4:4">
      <c r="D2619" s="144"/>
    </row>
    <row r="2620" spans="4:4">
      <c r="D2620" s="144"/>
    </row>
    <row r="2621" spans="4:4">
      <c r="D2621" s="144"/>
    </row>
    <row r="2622" spans="4:4">
      <c r="D2622" s="144"/>
    </row>
    <row r="2623" spans="4:4">
      <c r="D2623" s="144"/>
    </row>
    <row r="2624" spans="4:4">
      <c r="D2624" s="144"/>
    </row>
    <row r="2625" spans="4:4">
      <c r="D2625" s="144"/>
    </row>
    <row r="2626" spans="4:4">
      <c r="D2626" s="144"/>
    </row>
    <row r="2627" spans="4:4">
      <c r="D2627" s="144"/>
    </row>
    <row r="2628" spans="4:4">
      <c r="D2628" s="144"/>
    </row>
    <row r="2629" spans="4:4">
      <c r="D2629" s="144"/>
    </row>
    <row r="2630" spans="4:4">
      <c r="D2630" s="144"/>
    </row>
    <row r="2631" spans="4:4">
      <c r="D2631" s="144"/>
    </row>
    <row r="2632" spans="4:4">
      <c r="D2632" s="144"/>
    </row>
    <row r="2633" spans="4:4">
      <c r="D2633" s="144"/>
    </row>
    <row r="2634" spans="4:4">
      <c r="D2634" s="144"/>
    </row>
    <row r="2635" spans="4:4">
      <c r="D2635" s="144"/>
    </row>
    <row r="2636" spans="4:4">
      <c r="D2636" s="144"/>
    </row>
    <row r="2637" spans="4:4">
      <c r="D2637" s="144"/>
    </row>
    <row r="2638" spans="4:4">
      <c r="D2638" s="144"/>
    </row>
    <row r="2639" spans="4:4">
      <c r="D2639" s="144"/>
    </row>
    <row r="2640" spans="4:4">
      <c r="D2640" s="144"/>
    </row>
    <row r="2641" spans="4:4">
      <c r="D2641" s="144"/>
    </row>
    <row r="2642" spans="4:4">
      <c r="D2642" s="144"/>
    </row>
    <row r="2643" spans="4:4">
      <c r="D2643" s="144"/>
    </row>
    <row r="2644" spans="4:4">
      <c r="D2644" s="144"/>
    </row>
    <row r="2645" spans="4:4">
      <c r="D2645" s="144"/>
    </row>
    <row r="2646" spans="4:4">
      <c r="D2646" s="144"/>
    </row>
    <row r="2647" spans="4:4">
      <c r="D2647" s="144"/>
    </row>
    <row r="2648" spans="4:4">
      <c r="D2648" s="144"/>
    </row>
    <row r="2649" spans="4:4">
      <c r="D2649" s="144"/>
    </row>
    <row r="2650" spans="4:4">
      <c r="D2650" s="144"/>
    </row>
    <row r="2651" spans="4:4">
      <c r="D2651" s="144"/>
    </row>
    <row r="2652" spans="4:4">
      <c r="D2652" s="144"/>
    </row>
    <row r="2653" spans="4:4">
      <c r="D2653" s="144"/>
    </row>
    <row r="2654" spans="4:4">
      <c r="D2654" s="144"/>
    </row>
    <row r="2655" spans="4:4">
      <c r="D2655" s="144"/>
    </row>
    <row r="2656" spans="4:4">
      <c r="D2656" s="144"/>
    </row>
    <row r="2657" spans="4:4">
      <c r="D2657" s="144"/>
    </row>
    <row r="2658" spans="4:4">
      <c r="D2658" s="144"/>
    </row>
    <row r="2659" spans="4:4">
      <c r="D2659" s="144"/>
    </row>
    <row r="2660" spans="4:4">
      <c r="D2660" s="144"/>
    </row>
    <row r="2661" spans="4:4">
      <c r="D2661" s="144"/>
    </row>
    <row r="2662" spans="4:4">
      <c r="D2662" s="144"/>
    </row>
    <row r="2663" spans="4:4">
      <c r="D2663" s="144"/>
    </row>
    <row r="2664" spans="4:4">
      <c r="D2664" s="144"/>
    </row>
    <row r="2665" spans="4:4">
      <c r="D2665" s="144"/>
    </row>
    <row r="2666" spans="4:4">
      <c r="D2666" s="144"/>
    </row>
    <row r="2667" spans="4:4">
      <c r="D2667" s="144"/>
    </row>
    <row r="2668" spans="4:4">
      <c r="D2668" s="144"/>
    </row>
    <row r="2669" spans="4:4">
      <c r="D2669" s="144"/>
    </row>
    <row r="2670" spans="4:4">
      <c r="D2670" s="144"/>
    </row>
    <row r="2671" spans="4:4">
      <c r="D2671" s="144"/>
    </row>
    <row r="2672" spans="4:4">
      <c r="D2672" s="144"/>
    </row>
    <row r="2673" spans="4:4">
      <c r="D2673" s="144"/>
    </row>
    <row r="2674" spans="4:4">
      <c r="D2674" s="144"/>
    </row>
    <row r="2675" spans="4:4">
      <c r="D2675" s="144"/>
    </row>
    <row r="2676" spans="4:4">
      <c r="D2676" s="144"/>
    </row>
    <row r="2677" spans="4:4">
      <c r="D2677" s="144"/>
    </row>
    <row r="2678" spans="4:4">
      <c r="D2678" s="144"/>
    </row>
    <row r="2679" spans="4:4">
      <c r="D2679" s="144"/>
    </row>
    <row r="2680" spans="4:4">
      <c r="D2680" s="144"/>
    </row>
    <row r="2681" spans="4:4">
      <c r="D2681" s="144"/>
    </row>
    <row r="2682" spans="4:4">
      <c r="D2682" s="144"/>
    </row>
    <row r="2683" spans="4:4">
      <c r="D2683" s="144"/>
    </row>
    <row r="2684" spans="4:4">
      <c r="D2684" s="144"/>
    </row>
    <row r="2685" spans="4:4">
      <c r="D2685" s="144"/>
    </row>
    <row r="2686" spans="4:4">
      <c r="D2686" s="144"/>
    </row>
    <row r="2687" spans="4:4">
      <c r="D2687" s="144"/>
    </row>
    <row r="2688" spans="4:4">
      <c r="D2688" s="144"/>
    </row>
    <row r="2689" spans="4:4">
      <c r="D2689" s="144"/>
    </row>
    <row r="2690" spans="4:4">
      <c r="D2690" s="144"/>
    </row>
    <row r="2691" spans="4:4">
      <c r="D2691" s="144"/>
    </row>
    <row r="2692" spans="4:4">
      <c r="D2692" s="144"/>
    </row>
    <row r="2693" spans="4:4">
      <c r="D2693" s="144"/>
    </row>
    <row r="2694" spans="4:4">
      <c r="D2694" s="144"/>
    </row>
    <row r="2695" spans="4:4">
      <c r="D2695" s="144"/>
    </row>
    <row r="2696" spans="4:4">
      <c r="D2696" s="144"/>
    </row>
    <row r="2697" spans="4:4">
      <c r="D2697" s="144"/>
    </row>
    <row r="2698" spans="4:4">
      <c r="D2698" s="144"/>
    </row>
    <row r="2699" spans="4:4">
      <c r="D2699" s="144"/>
    </row>
    <row r="2700" spans="4:4">
      <c r="D2700" s="144"/>
    </row>
    <row r="2701" spans="4:4">
      <c r="D2701" s="144"/>
    </row>
    <row r="2702" spans="4:4">
      <c r="D2702" s="144"/>
    </row>
    <row r="2703" spans="4:4">
      <c r="D2703" s="144"/>
    </row>
    <row r="2704" spans="4:4">
      <c r="D2704" s="144"/>
    </row>
    <row r="2705" spans="4:4">
      <c r="D2705" s="144"/>
    </row>
    <row r="2706" spans="4:4">
      <c r="D2706" s="144"/>
    </row>
    <row r="2707" spans="4:4">
      <c r="D2707" s="144"/>
    </row>
    <row r="2708" spans="4:4">
      <c r="D2708" s="144"/>
    </row>
    <row r="2709" spans="4:4">
      <c r="D2709" s="144"/>
    </row>
    <row r="2710" spans="4:4">
      <c r="D2710" s="144"/>
    </row>
    <row r="2711" spans="4:4">
      <c r="D2711" s="144"/>
    </row>
    <row r="2712" spans="4:4">
      <c r="D2712" s="144"/>
    </row>
    <row r="2713" spans="4:4">
      <c r="D2713" s="144"/>
    </row>
    <row r="2714" spans="4:4">
      <c r="D2714" s="144"/>
    </row>
    <row r="2715" spans="4:4">
      <c r="D2715" s="144"/>
    </row>
    <row r="2716" spans="4:4">
      <c r="D2716" s="144"/>
    </row>
    <row r="2717" spans="4:4">
      <c r="D2717" s="144"/>
    </row>
    <row r="2718" spans="4:4">
      <c r="D2718" s="144"/>
    </row>
    <row r="2719" spans="4:4">
      <c r="D2719" s="144"/>
    </row>
    <row r="2720" spans="4:4">
      <c r="D2720" s="144"/>
    </row>
    <row r="2721" spans="4:4">
      <c r="D2721" s="144"/>
    </row>
    <row r="2722" spans="4:4">
      <c r="D2722" s="144"/>
    </row>
    <row r="2723" spans="4:4">
      <c r="D2723" s="144"/>
    </row>
    <row r="2724" spans="4:4">
      <c r="D2724" s="144"/>
    </row>
    <row r="2725" spans="4:4">
      <c r="D2725" s="144"/>
    </row>
    <row r="2726" spans="4:4">
      <c r="D2726" s="144"/>
    </row>
    <row r="2727" spans="4:4">
      <c r="D2727" s="144"/>
    </row>
    <row r="2728" spans="4:4">
      <c r="D2728" s="144"/>
    </row>
    <row r="2729" spans="4:4">
      <c r="D2729" s="144"/>
    </row>
    <row r="2730" spans="4:4">
      <c r="D2730" s="144"/>
    </row>
    <row r="2731" spans="4:4">
      <c r="D2731" s="144"/>
    </row>
    <row r="2732" spans="4:4">
      <c r="D2732" s="144"/>
    </row>
    <row r="2733" spans="4:4">
      <c r="D2733" s="144"/>
    </row>
    <row r="2734" spans="4:4">
      <c r="D2734" s="144"/>
    </row>
    <row r="2735" spans="4:4">
      <c r="D2735" s="144"/>
    </row>
    <row r="2736" spans="4:4">
      <c r="D2736" s="144"/>
    </row>
    <row r="2737" spans="4:4">
      <c r="D2737" s="144"/>
    </row>
    <row r="2738" spans="4:4">
      <c r="D2738" s="144"/>
    </row>
    <row r="2739" spans="4:4">
      <c r="D2739" s="144"/>
    </row>
    <row r="2740" spans="4:4">
      <c r="D2740" s="144"/>
    </row>
    <row r="2741" spans="4:4">
      <c r="D2741" s="144"/>
    </row>
    <row r="2742" spans="4:4">
      <c r="D2742" s="144"/>
    </row>
    <row r="2743" spans="4:4">
      <c r="D2743" s="144"/>
    </row>
    <row r="2744" spans="4:4">
      <c r="D2744" s="144"/>
    </row>
    <row r="2745" spans="4:4">
      <c r="D2745" s="144"/>
    </row>
    <row r="2746" spans="4:4">
      <c r="D2746" s="144"/>
    </row>
    <row r="2747" spans="4:4">
      <c r="D2747" s="144"/>
    </row>
    <row r="2748" spans="4:4">
      <c r="D2748" s="144"/>
    </row>
    <row r="2749" spans="4:4">
      <c r="D2749" s="144"/>
    </row>
    <row r="2750" spans="4:4">
      <c r="D2750" s="144"/>
    </row>
    <row r="2751" spans="4:4">
      <c r="D2751" s="144"/>
    </row>
    <row r="2752" spans="4:4">
      <c r="D2752" s="144"/>
    </row>
    <row r="2753" spans="4:4">
      <c r="D2753" s="144"/>
    </row>
    <row r="2754" spans="4:4">
      <c r="D2754" s="144"/>
    </row>
    <row r="2755" spans="4:4">
      <c r="D2755" s="144"/>
    </row>
    <row r="2756" spans="4:4">
      <c r="D2756" s="144"/>
    </row>
    <row r="2757" spans="4:4">
      <c r="D2757" s="144"/>
    </row>
    <row r="2758" spans="4:4">
      <c r="D2758" s="144"/>
    </row>
    <row r="2759" spans="4:4">
      <c r="D2759" s="144"/>
    </row>
    <row r="2760" spans="4:4">
      <c r="D2760" s="144"/>
    </row>
    <row r="2761" spans="4:4">
      <c r="D2761" s="144"/>
    </row>
    <row r="2762" spans="4:4">
      <c r="D2762" s="144"/>
    </row>
    <row r="2763" spans="4:4">
      <c r="D2763" s="144"/>
    </row>
    <row r="2764" spans="4:4">
      <c r="D2764" s="144"/>
    </row>
    <row r="2765" spans="4:4">
      <c r="D2765" s="144"/>
    </row>
    <row r="2766" spans="4:4">
      <c r="D2766" s="144"/>
    </row>
    <row r="2767" spans="4:4">
      <c r="D2767" s="144"/>
    </row>
    <row r="2768" spans="4:4">
      <c r="D2768" s="144"/>
    </row>
    <row r="2769" spans="4:4">
      <c r="D2769" s="144"/>
    </row>
    <row r="2770" spans="4:4">
      <c r="D2770" s="144"/>
    </row>
    <row r="2771" spans="4:4">
      <c r="D2771" s="144"/>
    </row>
    <row r="2772" spans="4:4">
      <c r="D2772" s="144"/>
    </row>
    <row r="2773" spans="4:4">
      <c r="D2773" s="144"/>
    </row>
    <row r="2774" spans="4:4">
      <c r="D2774" s="144"/>
    </row>
    <row r="2775" spans="4:4">
      <c r="D2775" s="144"/>
    </row>
    <row r="2776" spans="4:4">
      <c r="D2776" s="144"/>
    </row>
    <row r="2777" spans="4:4">
      <c r="D2777" s="144"/>
    </row>
    <row r="2778" spans="4:4">
      <c r="D2778" s="144"/>
    </row>
    <row r="2779" spans="4:4">
      <c r="D2779" s="144"/>
    </row>
    <row r="2780" spans="4:4">
      <c r="D2780" s="144"/>
    </row>
    <row r="2781" spans="4:4">
      <c r="D2781" s="144"/>
    </row>
    <row r="2782" spans="4:4">
      <c r="D2782" s="144"/>
    </row>
    <row r="2783" spans="4:4">
      <c r="D2783" s="144"/>
    </row>
    <row r="2784" spans="4:4">
      <c r="D2784" s="144"/>
    </row>
    <row r="2785" spans="4:4">
      <c r="D2785" s="144"/>
    </row>
    <row r="2786" spans="4:4">
      <c r="D2786" s="144"/>
    </row>
    <row r="2787" spans="4:4">
      <c r="D2787" s="144"/>
    </row>
    <row r="2788" spans="4:4">
      <c r="D2788" s="144"/>
    </row>
    <row r="2789" spans="4:4">
      <c r="D2789" s="144"/>
    </row>
    <row r="2790" spans="4:4">
      <c r="D2790" s="144"/>
    </row>
    <row r="2791" spans="4:4">
      <c r="D2791" s="144"/>
    </row>
    <row r="2792" spans="4:4">
      <c r="D2792" s="144"/>
    </row>
    <row r="2793" spans="4:4">
      <c r="D2793" s="144"/>
    </row>
    <row r="2794" spans="4:4">
      <c r="D2794" s="144"/>
    </row>
    <row r="2795" spans="4:4">
      <c r="D2795" s="144"/>
    </row>
    <row r="2796" spans="4:4">
      <c r="D2796" s="144"/>
    </row>
    <row r="2797" spans="4:4">
      <c r="D2797" s="144"/>
    </row>
    <row r="2798" spans="4:4">
      <c r="D2798" s="144"/>
    </row>
    <row r="2799" spans="4:4">
      <c r="D2799" s="144"/>
    </row>
    <row r="2800" spans="4:4">
      <c r="D2800" s="144"/>
    </row>
    <row r="2801" spans="4:4">
      <c r="D2801" s="144"/>
    </row>
    <row r="2802" spans="4:4">
      <c r="D2802" s="144"/>
    </row>
    <row r="2803" spans="4:4">
      <c r="D2803" s="144"/>
    </row>
    <row r="2804" spans="4:4">
      <c r="D2804" s="144"/>
    </row>
    <row r="2805" spans="4:4">
      <c r="D2805" s="144"/>
    </row>
    <row r="2806" spans="4:4">
      <c r="D2806" s="144"/>
    </row>
    <row r="2807" spans="4:4">
      <c r="D2807" s="144"/>
    </row>
    <row r="2808" spans="4:4">
      <c r="D2808" s="144"/>
    </row>
    <row r="2809" spans="4:4">
      <c r="D2809" s="144"/>
    </row>
    <row r="2810" spans="4:4">
      <c r="D2810" s="144"/>
    </row>
    <row r="2811" spans="4:4">
      <c r="D2811" s="144"/>
    </row>
    <row r="2812" spans="4:4">
      <c r="D2812" s="144"/>
    </row>
    <row r="2813" spans="4:4">
      <c r="D2813" s="144"/>
    </row>
    <row r="2814" spans="4:4">
      <c r="D2814" s="144"/>
    </row>
    <row r="2815" spans="4:4">
      <c r="D2815" s="144"/>
    </row>
    <row r="2816" spans="4:4">
      <c r="D2816" s="144"/>
    </row>
    <row r="2817" spans="4:4">
      <c r="D2817" s="144"/>
    </row>
    <row r="2818" spans="4:4">
      <c r="D2818" s="144"/>
    </row>
    <row r="2819" spans="4:4">
      <c r="D2819" s="144"/>
    </row>
    <row r="2820" spans="4:4">
      <c r="D2820" s="144"/>
    </row>
    <row r="2821" spans="4:4">
      <c r="D2821" s="144"/>
    </row>
    <row r="2822" spans="4:4">
      <c r="D2822" s="144"/>
    </row>
    <row r="2823" spans="4:4">
      <c r="D2823" s="144"/>
    </row>
    <row r="2824" spans="4:4">
      <c r="D2824" s="144"/>
    </row>
    <row r="2825" spans="4:4">
      <c r="D2825" s="144"/>
    </row>
    <row r="2826" spans="4:4">
      <c r="D2826" s="144"/>
    </row>
    <row r="2827" spans="4:4">
      <c r="D2827" s="144"/>
    </row>
    <row r="2828" spans="4:4">
      <c r="D2828" s="144"/>
    </row>
    <row r="2829" spans="4:4">
      <c r="D2829" s="144"/>
    </row>
    <row r="2830" spans="4:4">
      <c r="D2830" s="144"/>
    </row>
    <row r="2831" spans="4:4">
      <c r="D2831" s="144"/>
    </row>
    <row r="2832" spans="4:4">
      <c r="D2832" s="144"/>
    </row>
    <row r="2833" spans="4:4">
      <c r="D2833" s="144"/>
    </row>
    <row r="2834" spans="4:4">
      <c r="D2834" s="144"/>
    </row>
    <row r="2835" spans="4:4">
      <c r="D2835" s="144"/>
    </row>
    <row r="2836" spans="4:4">
      <c r="D2836" s="144"/>
    </row>
    <row r="2837" spans="4:4">
      <c r="D2837" s="144"/>
    </row>
    <row r="2838" spans="4:4">
      <c r="D2838" s="144"/>
    </row>
    <row r="2839" spans="4:4">
      <c r="D2839" s="144"/>
    </row>
    <row r="2840" spans="4:4">
      <c r="D2840" s="144"/>
    </row>
    <row r="2841" spans="4:4">
      <c r="D2841" s="144"/>
    </row>
    <row r="2842" spans="4:4">
      <c r="D2842" s="144"/>
    </row>
    <row r="2843" spans="4:4">
      <c r="D2843" s="144"/>
    </row>
    <row r="2844" spans="4:4">
      <c r="D2844" s="144"/>
    </row>
    <row r="2845" spans="4:4">
      <c r="D2845" s="144"/>
    </row>
    <row r="2846" spans="4:4">
      <c r="D2846" s="144"/>
    </row>
    <row r="2847" spans="4:4">
      <c r="D2847" s="144"/>
    </row>
    <row r="2848" spans="4:4">
      <c r="D2848" s="144"/>
    </row>
    <row r="2849" spans="4:4">
      <c r="D2849" s="144"/>
    </row>
    <row r="2850" spans="4:4">
      <c r="D2850" s="144"/>
    </row>
    <row r="2851" spans="4:4">
      <c r="D2851" s="144"/>
    </row>
    <row r="2852" spans="4:4">
      <c r="D2852" s="144"/>
    </row>
    <row r="2853" spans="4:4">
      <c r="D2853" s="144"/>
    </row>
    <row r="2854" spans="4:4">
      <c r="D2854" s="144"/>
    </row>
    <row r="2855" spans="4:4">
      <c r="D2855" s="144"/>
    </row>
    <row r="2856" spans="4:4">
      <c r="D2856" s="144"/>
    </row>
    <row r="2857" spans="4:4">
      <c r="D2857" s="144"/>
    </row>
    <row r="2858" spans="4:4">
      <c r="D2858" s="144"/>
    </row>
    <row r="2859" spans="4:4">
      <c r="D2859" s="144"/>
    </row>
    <row r="2860" spans="4:4">
      <c r="D2860" s="144"/>
    </row>
    <row r="2861" spans="4:4">
      <c r="D2861" s="144"/>
    </row>
    <row r="2862" spans="4:4">
      <c r="D2862" s="144"/>
    </row>
    <row r="2863" spans="4:4">
      <c r="D2863" s="144"/>
    </row>
    <row r="2864" spans="4:4">
      <c r="D2864" s="144"/>
    </row>
    <row r="2865" spans="4:4">
      <c r="D2865" s="144"/>
    </row>
    <row r="2866" spans="4:4">
      <c r="D2866" s="144"/>
    </row>
    <row r="2867" spans="4:4">
      <c r="D2867" s="144"/>
    </row>
    <row r="2868" spans="4:4">
      <c r="D2868" s="144"/>
    </row>
    <row r="2869" spans="4:4">
      <c r="D2869" s="144"/>
    </row>
    <row r="2870" spans="4:4">
      <c r="D2870" s="144"/>
    </row>
    <row r="2871" spans="4:4">
      <c r="D2871" s="144"/>
    </row>
    <row r="2872" spans="4:4">
      <c r="D2872" s="144"/>
    </row>
    <row r="2873" spans="4:4">
      <c r="D2873" s="144"/>
    </row>
    <row r="2874" spans="4:4">
      <c r="D2874" s="144"/>
    </row>
    <row r="2875" spans="4:4">
      <c r="D2875" s="144"/>
    </row>
    <row r="2876" spans="4:4">
      <c r="D2876" s="144"/>
    </row>
    <row r="2877" spans="4:4">
      <c r="D2877" s="144"/>
    </row>
    <row r="2878" spans="4:4">
      <c r="D2878" s="144"/>
    </row>
    <row r="2879" spans="4:4">
      <c r="D2879" s="144"/>
    </row>
    <row r="2880" spans="4:4">
      <c r="D2880" s="144"/>
    </row>
    <row r="2881" spans="4:4">
      <c r="D2881" s="144"/>
    </row>
    <row r="2882" spans="4:4">
      <c r="D2882" s="144"/>
    </row>
    <row r="2883" spans="4:4">
      <c r="D2883" s="144"/>
    </row>
    <row r="2884" spans="4:4">
      <c r="D2884" s="144"/>
    </row>
    <row r="2885" spans="4:4">
      <c r="D2885" s="144"/>
    </row>
    <row r="2886" spans="4:4">
      <c r="D2886" s="144"/>
    </row>
    <row r="2887" spans="4:4">
      <c r="D2887" s="144"/>
    </row>
    <row r="2888" spans="4:4">
      <c r="D2888" s="144"/>
    </row>
    <row r="2889" spans="4:4">
      <c r="D2889" s="144"/>
    </row>
    <row r="2890" spans="4:4">
      <c r="D2890" s="144"/>
    </row>
    <row r="2891" spans="4:4">
      <c r="D2891" s="144"/>
    </row>
    <row r="2892" spans="4:4">
      <c r="D2892" s="144"/>
    </row>
    <row r="2893" spans="4:4">
      <c r="D2893" s="144"/>
    </row>
    <row r="2894" spans="4:4">
      <c r="D2894" s="144"/>
    </row>
    <row r="2895" spans="4:4">
      <c r="D2895" s="144"/>
    </row>
    <row r="2896" spans="4:4">
      <c r="D2896" s="144"/>
    </row>
    <row r="2897" spans="4:4">
      <c r="D2897" s="144"/>
    </row>
    <row r="2898" spans="4:4">
      <c r="D2898" s="144"/>
    </row>
    <row r="2899" spans="4:4">
      <c r="D2899" s="144"/>
    </row>
    <row r="2900" spans="4:4">
      <c r="D2900" s="144"/>
    </row>
    <row r="2901" spans="4:4">
      <c r="D2901" s="144"/>
    </row>
    <row r="2902" spans="4:4">
      <c r="D2902" s="144"/>
    </row>
    <row r="2903" spans="4:4">
      <c r="D2903" s="144"/>
    </row>
    <row r="2904" spans="4:4">
      <c r="D2904" s="144"/>
    </row>
    <row r="2905" spans="4:4">
      <c r="D2905" s="144"/>
    </row>
    <row r="2906" spans="4:4">
      <c r="D2906" s="144"/>
    </row>
    <row r="2907" spans="4:4">
      <c r="D2907" s="144"/>
    </row>
    <row r="2908" spans="4:4">
      <c r="D2908" s="144"/>
    </row>
    <row r="2909" spans="4:4">
      <c r="D2909" s="144"/>
    </row>
    <row r="2910" spans="4:4">
      <c r="D2910" s="144"/>
    </row>
    <row r="2911" spans="4:4">
      <c r="D2911" s="144"/>
    </row>
    <row r="2912" spans="4:4">
      <c r="D2912" s="144"/>
    </row>
    <row r="2913" spans="4:4">
      <c r="D2913" s="144"/>
    </row>
    <row r="2914" spans="4:4">
      <c r="D2914" s="144"/>
    </row>
    <row r="2915" spans="4:4">
      <c r="D2915" s="144"/>
    </row>
    <row r="2916" spans="4:4">
      <c r="D2916" s="144"/>
    </row>
    <row r="2917" spans="4:4">
      <c r="D2917" s="144"/>
    </row>
    <row r="2918" spans="4:4">
      <c r="D2918" s="144"/>
    </row>
    <row r="2919" spans="4:4">
      <c r="D2919" s="144"/>
    </row>
    <row r="2920" spans="4:4">
      <c r="D2920" s="144"/>
    </row>
    <row r="2921" spans="4:4">
      <c r="D2921" s="144"/>
    </row>
    <row r="2922" spans="4:4">
      <c r="D2922" s="144"/>
    </row>
    <row r="2923" spans="4:4">
      <c r="D2923" s="144"/>
    </row>
    <row r="2924" spans="4:4">
      <c r="D2924" s="144"/>
    </row>
    <row r="2925" spans="4:4">
      <c r="D2925" s="144"/>
    </row>
    <row r="2926" spans="4:4">
      <c r="D2926" s="144"/>
    </row>
    <row r="2927" spans="4:4">
      <c r="D2927" s="144"/>
    </row>
    <row r="2928" spans="4:4">
      <c r="D2928" s="144"/>
    </row>
    <row r="2929" spans="4:4">
      <c r="D2929" s="144"/>
    </row>
    <row r="2930" spans="4:4">
      <c r="D2930" s="144"/>
    </row>
    <row r="2931" spans="4:4">
      <c r="D2931" s="144"/>
    </row>
    <row r="2932" spans="4:4">
      <c r="D2932" s="144"/>
    </row>
    <row r="2933" spans="4:4">
      <c r="D2933" s="144"/>
    </row>
    <row r="2934" spans="4:4">
      <c r="D2934" s="144"/>
    </row>
    <row r="2935" spans="4:4">
      <c r="D2935" s="144"/>
    </row>
    <row r="2936" spans="4:4">
      <c r="D2936" s="144"/>
    </row>
    <row r="2937" spans="4:4">
      <c r="D2937" s="144"/>
    </row>
    <row r="2938" spans="4:4">
      <c r="D2938" s="144"/>
    </row>
    <row r="2939" spans="4:4">
      <c r="D2939" s="144"/>
    </row>
    <row r="2940" spans="4:4">
      <c r="D2940" s="144"/>
    </row>
    <row r="2941" spans="4:4">
      <c r="D2941" s="144"/>
    </row>
    <row r="2942" spans="4:4">
      <c r="D2942" s="144"/>
    </row>
    <row r="2943" spans="4:4">
      <c r="D2943" s="144"/>
    </row>
    <row r="2944" spans="4:4">
      <c r="D2944" s="144"/>
    </row>
    <row r="2945" spans="4:4">
      <c r="D2945" s="144"/>
    </row>
    <row r="2946" spans="4:4">
      <c r="D2946" s="144"/>
    </row>
    <row r="2947" spans="4:4">
      <c r="D2947" s="144"/>
    </row>
    <row r="2948" spans="4:4">
      <c r="D2948" s="144"/>
    </row>
    <row r="2949" spans="4:4">
      <c r="D2949" s="144"/>
    </row>
    <row r="2950" spans="4:4">
      <c r="D2950" s="144"/>
    </row>
    <row r="2951" spans="4:4">
      <c r="D2951" s="144"/>
    </row>
    <row r="2952" spans="4:4">
      <c r="D2952" s="144"/>
    </row>
    <row r="2953" spans="4:4">
      <c r="D2953" s="144"/>
    </row>
    <row r="2954" spans="4:4">
      <c r="D2954" s="144"/>
    </row>
    <row r="2955" spans="4:4">
      <c r="D2955" s="144"/>
    </row>
    <row r="2956" spans="4:4">
      <c r="D2956" s="144"/>
    </row>
    <row r="2957" spans="4:4">
      <c r="D2957" s="144"/>
    </row>
    <row r="2958" spans="4:4">
      <c r="D2958" s="144"/>
    </row>
    <row r="2959" spans="4:4">
      <c r="D2959" s="144"/>
    </row>
    <row r="2960" spans="4:4">
      <c r="D2960" s="144"/>
    </row>
    <row r="2961" spans="4:4">
      <c r="D2961" s="144"/>
    </row>
    <row r="2962" spans="4:4">
      <c r="D2962" s="144"/>
    </row>
    <row r="2963" spans="4:4">
      <c r="D2963" s="144"/>
    </row>
    <row r="2964" spans="4:4">
      <c r="D2964" s="144"/>
    </row>
    <row r="2965" spans="4:4">
      <c r="D2965" s="144"/>
    </row>
    <row r="2966" spans="4:4">
      <c r="D2966" s="144"/>
    </row>
    <row r="2967" spans="4:4">
      <c r="D2967" s="144"/>
    </row>
    <row r="2968" spans="4:4">
      <c r="D2968" s="144"/>
    </row>
    <row r="2969" spans="4:4">
      <c r="D2969" s="144"/>
    </row>
    <row r="2970" spans="4:4">
      <c r="D2970" s="144"/>
    </row>
    <row r="2971" spans="4:4">
      <c r="D2971" s="144"/>
    </row>
    <row r="2972" spans="4:4">
      <c r="D2972" s="144"/>
    </row>
    <row r="2973" spans="4:4">
      <c r="D2973" s="144"/>
    </row>
    <row r="2974" spans="4:4">
      <c r="D2974" s="144"/>
    </row>
    <row r="2975" spans="4:4">
      <c r="D2975" s="144"/>
    </row>
    <row r="2976" spans="4:4">
      <c r="D2976" s="144"/>
    </row>
    <row r="2977" spans="4:4">
      <c r="D2977" s="144"/>
    </row>
    <row r="2978" spans="4:4">
      <c r="D2978" s="144"/>
    </row>
    <row r="2979" spans="4:4">
      <c r="D2979" s="144"/>
    </row>
    <row r="2980" spans="4:4">
      <c r="D2980" s="144"/>
    </row>
    <row r="2981" spans="4:4">
      <c r="D2981" s="144"/>
    </row>
    <row r="2982" spans="4:4">
      <c r="D2982" s="144"/>
    </row>
    <row r="2983" spans="4:4">
      <c r="D2983" s="144"/>
    </row>
    <row r="2984" spans="4:4">
      <c r="D2984" s="144"/>
    </row>
    <row r="2985" spans="4:4">
      <c r="D2985" s="144"/>
    </row>
    <row r="2986" spans="4:4">
      <c r="D2986" s="144"/>
    </row>
    <row r="2987" spans="4:4">
      <c r="D2987" s="144"/>
    </row>
    <row r="2988" spans="4:4">
      <c r="D2988" s="144"/>
    </row>
    <row r="2989" spans="4:4">
      <c r="D2989" s="144"/>
    </row>
    <row r="2990" spans="4:4">
      <c r="D2990" s="144"/>
    </row>
    <row r="2991" spans="4:4">
      <c r="D2991" s="144"/>
    </row>
    <row r="2992" spans="4:4">
      <c r="D2992" s="144"/>
    </row>
    <row r="2993" spans="4:4">
      <c r="D2993" s="144"/>
    </row>
    <row r="2994" spans="4:4">
      <c r="D2994" s="144"/>
    </row>
    <row r="2995" spans="4:4">
      <c r="D2995" s="144"/>
    </row>
    <row r="2996" spans="4:4">
      <c r="D2996" s="144"/>
    </row>
    <row r="2997" spans="4:4">
      <c r="D2997" s="144"/>
    </row>
    <row r="2998" spans="4:4">
      <c r="D2998" s="144"/>
    </row>
    <row r="2999" spans="4:4">
      <c r="D2999" s="144"/>
    </row>
    <row r="3000" spans="4:4">
      <c r="D3000" s="144"/>
    </row>
    <row r="3001" spans="4:4">
      <c r="D3001" s="144"/>
    </row>
    <row r="3002" spans="4:4">
      <c r="D3002" s="144"/>
    </row>
    <row r="3003" spans="4:4">
      <c r="D3003" s="144"/>
    </row>
    <row r="3004" spans="4:4">
      <c r="D3004" s="144"/>
    </row>
    <row r="3005" spans="4:4">
      <c r="D3005" s="144"/>
    </row>
    <row r="3006" spans="4:4">
      <c r="D3006" s="144"/>
    </row>
    <row r="3007" spans="4:4">
      <c r="D3007" s="144"/>
    </row>
    <row r="3008" spans="4:4">
      <c r="D3008" s="144"/>
    </row>
    <row r="3009" spans="4:4">
      <c r="D3009" s="144"/>
    </row>
    <row r="3010" spans="4:4">
      <c r="D3010" s="144"/>
    </row>
    <row r="3011" spans="4:4">
      <c r="D3011" s="144"/>
    </row>
    <row r="3012" spans="4:4">
      <c r="D3012" s="144"/>
    </row>
    <row r="3013" spans="4:4">
      <c r="D3013" s="144"/>
    </row>
    <row r="3014" spans="4:4">
      <c r="D3014" s="144"/>
    </row>
    <row r="3015" spans="4:4">
      <c r="D3015" s="144"/>
    </row>
    <row r="3016" spans="4:4">
      <c r="D3016" s="144"/>
    </row>
    <row r="3017" spans="4:4">
      <c r="D3017" s="144"/>
    </row>
    <row r="3018" spans="4:4">
      <c r="D3018" s="144"/>
    </row>
    <row r="3019" spans="4:4">
      <c r="D3019" s="144"/>
    </row>
    <row r="3020" spans="4:4">
      <c r="D3020" s="144"/>
    </row>
    <row r="3021" spans="4:4">
      <c r="D3021" s="144"/>
    </row>
    <row r="3022" spans="4:4">
      <c r="D3022" s="144"/>
    </row>
    <row r="3023" spans="4:4">
      <c r="D3023" s="144"/>
    </row>
    <row r="3024" spans="4:4">
      <c r="D3024" s="144"/>
    </row>
    <row r="3025" spans="4:4">
      <c r="D3025" s="144"/>
    </row>
    <row r="3026" spans="4:4">
      <c r="D3026" s="144"/>
    </row>
    <row r="3027" spans="4:4">
      <c r="D3027" s="144"/>
    </row>
    <row r="3028" spans="4:4">
      <c r="D3028" s="144"/>
    </row>
    <row r="3029" spans="4:4">
      <c r="D3029" s="144"/>
    </row>
    <row r="3030" spans="4:4">
      <c r="D3030" s="144"/>
    </row>
    <row r="3031" spans="4:4">
      <c r="D3031" s="144"/>
    </row>
    <row r="3032" spans="4:4">
      <c r="D3032" s="144"/>
    </row>
    <row r="3033" spans="4:4">
      <c r="D3033" s="144"/>
    </row>
    <row r="3034" spans="4:4">
      <c r="D3034" s="144"/>
    </row>
    <row r="3035" spans="4:4">
      <c r="D3035" s="144"/>
    </row>
    <row r="3036" spans="4:4">
      <c r="D3036" s="144"/>
    </row>
    <row r="3037" spans="4:4">
      <c r="D3037" s="144"/>
    </row>
    <row r="3038" spans="4:4">
      <c r="D3038" s="144"/>
    </row>
    <row r="3039" spans="4:4">
      <c r="D3039" s="144"/>
    </row>
    <row r="3040" spans="4:4">
      <c r="D3040" s="144"/>
    </row>
    <row r="3041" spans="4:4">
      <c r="D3041" s="144"/>
    </row>
    <row r="3042" spans="4:4">
      <c r="D3042" s="144"/>
    </row>
    <row r="3043" spans="4:4">
      <c r="D3043" s="144"/>
    </row>
    <row r="3044" spans="4:4">
      <c r="D3044" s="144"/>
    </row>
    <row r="3045" spans="4:4">
      <c r="D3045" s="144"/>
    </row>
    <row r="3046" spans="4:4">
      <c r="D3046" s="144"/>
    </row>
    <row r="3047" spans="4:4">
      <c r="D3047" s="144"/>
    </row>
    <row r="3048" spans="4:4">
      <c r="D3048" s="144"/>
    </row>
    <row r="3049" spans="4:4">
      <c r="D3049" s="144"/>
    </row>
    <row r="3050" spans="4:4">
      <c r="D3050" s="144"/>
    </row>
    <row r="3051" spans="4:4">
      <c r="D3051" s="144"/>
    </row>
    <row r="3052" spans="4:4">
      <c r="D3052" s="144"/>
    </row>
    <row r="3053" spans="4:4">
      <c r="D3053" s="144"/>
    </row>
    <row r="3054" spans="4:4">
      <c r="D3054" s="144"/>
    </row>
    <row r="3055" spans="4:4">
      <c r="D3055" s="144"/>
    </row>
    <row r="3056" spans="4:4">
      <c r="D3056" s="144"/>
    </row>
    <row r="3057" spans="4:4">
      <c r="D3057" s="144"/>
    </row>
    <row r="3058" spans="4:4">
      <c r="D3058" s="144"/>
    </row>
    <row r="3059" spans="4:4">
      <c r="D3059" s="144"/>
    </row>
    <row r="3060" spans="4:4">
      <c r="D3060" s="144"/>
    </row>
    <row r="3061" spans="4:4">
      <c r="D3061" s="144"/>
    </row>
    <row r="3062" spans="4:4">
      <c r="D3062" s="144"/>
    </row>
    <row r="3063" spans="4:4">
      <c r="D3063" s="144"/>
    </row>
    <row r="3064" spans="4:4">
      <c r="D3064" s="144"/>
    </row>
    <row r="3065" spans="4:4">
      <c r="D3065" s="144"/>
    </row>
    <row r="3066" spans="4:4">
      <c r="D3066" s="144"/>
    </row>
    <row r="3067" spans="4:4">
      <c r="D3067" s="144"/>
    </row>
    <row r="3068" spans="4:4">
      <c r="D3068" s="144"/>
    </row>
    <row r="3069" spans="4:4">
      <c r="D3069" s="144"/>
    </row>
    <row r="3070" spans="4:4">
      <c r="D3070" s="144"/>
    </row>
    <row r="3071" spans="4:4">
      <c r="D3071" s="144"/>
    </row>
    <row r="3072" spans="4:4">
      <c r="D3072" s="144"/>
    </row>
    <row r="3073" spans="4:4">
      <c r="D3073" s="144"/>
    </row>
    <row r="3074" spans="4:4">
      <c r="D3074" s="144"/>
    </row>
    <row r="3075" spans="4:4">
      <c r="D3075" s="144"/>
    </row>
    <row r="3076" spans="4:4">
      <c r="D3076" s="144"/>
    </row>
    <row r="3077" spans="4:4">
      <c r="D3077" s="144"/>
    </row>
    <row r="3078" spans="4:4">
      <c r="D3078" s="144"/>
    </row>
    <row r="3079" spans="4:4">
      <c r="D3079" s="144"/>
    </row>
    <row r="3080" spans="4:4">
      <c r="D3080" s="144"/>
    </row>
    <row r="3081" spans="4:4">
      <c r="D3081" s="144"/>
    </row>
    <row r="3082" spans="4:4">
      <c r="D3082" s="144"/>
    </row>
    <row r="3083" spans="4:4">
      <c r="D3083" s="144"/>
    </row>
    <row r="3084" spans="4:4">
      <c r="D3084" s="144"/>
    </row>
    <row r="3085" spans="4:4">
      <c r="D3085" s="144"/>
    </row>
    <row r="3086" spans="4:4">
      <c r="D3086" s="144"/>
    </row>
    <row r="3087" spans="4:4">
      <c r="D3087" s="144"/>
    </row>
    <row r="3088" spans="4:4">
      <c r="D3088" s="144"/>
    </row>
    <row r="3089" spans="4:4">
      <c r="D3089" s="144"/>
    </row>
    <row r="3090" spans="4:4">
      <c r="D3090" s="144"/>
    </row>
    <row r="3091" spans="4:4">
      <c r="D3091" s="144"/>
    </row>
    <row r="3092" spans="4:4">
      <c r="D3092" s="144"/>
    </row>
    <row r="3093" spans="4:4">
      <c r="D3093" s="144"/>
    </row>
    <row r="3094" spans="4:4">
      <c r="D3094" s="144"/>
    </row>
    <row r="3095" spans="4:4">
      <c r="D3095" s="144"/>
    </row>
    <row r="3096" spans="4:4">
      <c r="D3096" s="144"/>
    </row>
    <row r="3097" spans="4:4">
      <c r="D3097" s="144"/>
    </row>
    <row r="3098" spans="4:4">
      <c r="D3098" s="144"/>
    </row>
    <row r="3099" spans="4:4">
      <c r="D3099" s="144"/>
    </row>
    <row r="3100" spans="4:4">
      <c r="D3100" s="144"/>
    </row>
    <row r="3101" spans="4:4">
      <c r="D3101" s="144"/>
    </row>
    <row r="3102" spans="4:4">
      <c r="D3102" s="144"/>
    </row>
    <row r="3103" spans="4:4">
      <c r="D3103" s="144"/>
    </row>
    <row r="3104" spans="4:4">
      <c r="D3104" s="144"/>
    </row>
    <row r="3105" spans="4:4">
      <c r="D3105" s="144"/>
    </row>
    <row r="3106" spans="4:4">
      <c r="D3106" s="144"/>
    </row>
    <row r="3107" spans="4:4">
      <c r="D3107" s="144"/>
    </row>
    <row r="3108" spans="4:4">
      <c r="D3108" s="144"/>
    </row>
    <row r="3109" spans="4:4">
      <c r="D3109" s="144"/>
    </row>
    <row r="3110" spans="4:4">
      <c r="D3110" s="144"/>
    </row>
    <row r="3111" spans="4:4">
      <c r="D3111" s="144"/>
    </row>
    <row r="3112" spans="4:4">
      <c r="D3112" s="144"/>
    </row>
    <row r="3113" spans="4:4">
      <c r="D3113" s="144"/>
    </row>
    <row r="3114" spans="4:4">
      <c r="D3114" s="144"/>
    </row>
    <row r="3115" spans="4:4">
      <c r="D3115" s="144"/>
    </row>
    <row r="3116" spans="4:4">
      <c r="D3116" s="144"/>
    </row>
    <row r="3117" spans="4:4">
      <c r="D3117" s="144"/>
    </row>
    <row r="3118" spans="4:4">
      <c r="D3118" s="144"/>
    </row>
    <row r="3119" spans="4:4">
      <c r="D3119" s="144"/>
    </row>
    <row r="3120" spans="4:4">
      <c r="D3120" s="144"/>
    </row>
    <row r="3121" spans="4:4">
      <c r="D3121" s="144"/>
    </row>
    <row r="3122" spans="4:4">
      <c r="D3122" s="144"/>
    </row>
    <row r="3123" spans="4:4">
      <c r="D3123" s="144"/>
    </row>
    <row r="3124" spans="4:4">
      <c r="D3124" s="144"/>
    </row>
    <row r="3125" spans="4:4">
      <c r="D3125" s="144"/>
    </row>
    <row r="3126" spans="4:4">
      <c r="D3126" s="144"/>
    </row>
    <row r="3127" spans="4:4">
      <c r="D3127" s="144"/>
    </row>
    <row r="3128" spans="4:4">
      <c r="D3128" s="144"/>
    </row>
    <row r="3129" spans="4:4">
      <c r="D3129" s="144"/>
    </row>
    <row r="3130" spans="4:4">
      <c r="D3130" s="144"/>
    </row>
    <row r="3131" spans="4:4">
      <c r="D3131" s="144"/>
    </row>
    <row r="3132" spans="4:4">
      <c r="D3132" s="144"/>
    </row>
    <row r="3133" spans="4:4">
      <c r="D3133" s="144"/>
    </row>
    <row r="3134" spans="4:4">
      <c r="D3134" s="144"/>
    </row>
    <row r="3135" spans="4:4">
      <c r="D3135" s="144"/>
    </row>
    <row r="3136" spans="4:4">
      <c r="D3136" s="144"/>
    </row>
    <row r="3137" spans="4:4">
      <c r="D3137" s="144"/>
    </row>
    <row r="3138" spans="4:4">
      <c r="D3138" s="144"/>
    </row>
    <row r="3139" spans="4:4">
      <c r="D3139" s="144"/>
    </row>
    <row r="3140" spans="4:4">
      <c r="D3140" s="144"/>
    </row>
    <row r="3141" spans="4:4">
      <c r="D3141" s="144"/>
    </row>
    <row r="3142" spans="4:4">
      <c r="D3142" s="144"/>
    </row>
    <row r="3143" spans="4:4">
      <c r="D3143" s="144"/>
    </row>
    <row r="3144" spans="4:4">
      <c r="D3144" s="144"/>
    </row>
    <row r="3145" spans="4:4">
      <c r="D3145" s="144"/>
    </row>
    <row r="3146" spans="4:4">
      <c r="D3146" s="144"/>
    </row>
    <row r="3147" spans="4:4">
      <c r="D3147" s="144"/>
    </row>
    <row r="3148" spans="4:4">
      <c r="D3148" s="144"/>
    </row>
    <row r="3149" spans="4:4">
      <c r="D3149" s="144"/>
    </row>
    <row r="3150" spans="4:4">
      <c r="D3150" s="144"/>
    </row>
    <row r="3151" spans="4:4">
      <c r="D3151" s="144"/>
    </row>
    <row r="3152" spans="4:4">
      <c r="D3152" s="144"/>
    </row>
    <row r="3153" spans="4:4">
      <c r="D3153" s="144"/>
    </row>
    <row r="3154" spans="4:4">
      <c r="D3154" s="144"/>
    </row>
    <row r="3155" spans="4:4">
      <c r="D3155" s="144"/>
    </row>
    <row r="3156" spans="4:4">
      <c r="D3156" s="144"/>
    </row>
    <row r="3157" spans="4:4">
      <c r="D3157" s="144"/>
    </row>
    <row r="3158" spans="4:4">
      <c r="D3158" s="144"/>
    </row>
    <row r="3159" spans="4:4">
      <c r="D3159" s="144"/>
    </row>
    <row r="3160" spans="4:4">
      <c r="D3160" s="144"/>
    </row>
    <row r="3161" spans="4:4">
      <c r="D3161" s="144"/>
    </row>
    <row r="3162" spans="4:4">
      <c r="D3162" s="144"/>
    </row>
    <row r="3163" spans="4:4">
      <c r="D3163" s="144"/>
    </row>
    <row r="3164" spans="4:4">
      <c r="D3164" s="144"/>
    </row>
    <row r="3165" spans="4:4">
      <c r="D3165" s="144"/>
    </row>
    <row r="3166" spans="4:4">
      <c r="D3166" s="144"/>
    </row>
    <row r="3167" spans="4:4">
      <c r="D3167" s="144"/>
    </row>
    <row r="3168" spans="4:4">
      <c r="D3168" s="144"/>
    </row>
    <row r="3169" spans="4:4">
      <c r="D3169" s="144"/>
    </row>
    <row r="3170" spans="4:4">
      <c r="D3170" s="144"/>
    </row>
    <row r="3171" spans="4:4">
      <c r="D3171" s="144"/>
    </row>
    <row r="3172" spans="4:4">
      <c r="D3172" s="144"/>
    </row>
    <row r="3173" spans="4:4">
      <c r="D3173" s="144"/>
    </row>
    <row r="3174" spans="4:4">
      <c r="D3174" s="144"/>
    </row>
    <row r="3175" spans="4:4">
      <c r="D3175" s="144"/>
    </row>
    <row r="3176" spans="4:4">
      <c r="D3176" s="144"/>
    </row>
    <row r="3177" spans="4:4">
      <c r="D3177" s="144"/>
    </row>
    <row r="3178" spans="4:4">
      <c r="D3178" s="144"/>
    </row>
    <row r="3179" spans="4:4">
      <c r="D3179" s="144"/>
    </row>
    <row r="3180" spans="4:4">
      <c r="D3180" s="144"/>
    </row>
    <row r="3181" spans="4:4">
      <c r="D3181" s="144"/>
    </row>
    <row r="3182" spans="4:4">
      <c r="D3182" s="144"/>
    </row>
    <row r="3183" spans="4:4">
      <c r="D3183" s="144"/>
    </row>
    <row r="3184" spans="4:4">
      <c r="D3184" s="144"/>
    </row>
    <row r="3185" spans="4:4">
      <c r="D3185" s="144"/>
    </row>
    <row r="3186" spans="4:4">
      <c r="D3186" s="144"/>
    </row>
    <row r="3187" spans="4:4">
      <c r="D3187" s="144"/>
    </row>
    <row r="3188" spans="4:4">
      <c r="D3188" s="144"/>
    </row>
    <row r="3189" spans="4:4">
      <c r="D3189" s="144"/>
    </row>
    <row r="3190" spans="4:4">
      <c r="D3190" s="144"/>
    </row>
    <row r="3191" spans="4:4">
      <c r="D3191" s="144"/>
    </row>
    <row r="3192" spans="4:4">
      <c r="D3192" s="144"/>
    </row>
    <row r="3193" spans="4:4">
      <c r="D3193" s="144"/>
    </row>
    <row r="3194" spans="4:4">
      <c r="D3194" s="144"/>
    </row>
    <row r="3195" spans="4:4">
      <c r="D3195" s="144"/>
    </row>
    <row r="3196" spans="4:4">
      <c r="D3196" s="144"/>
    </row>
    <row r="3197" spans="4:4">
      <c r="D3197" s="144"/>
    </row>
    <row r="3198" spans="4:4">
      <c r="D3198" s="144"/>
    </row>
    <row r="3199" spans="4:4">
      <c r="D3199" s="144"/>
    </row>
    <row r="3200" spans="4:4">
      <c r="D3200" s="144"/>
    </row>
    <row r="3201" spans="4:4">
      <c r="D3201" s="144"/>
    </row>
    <row r="3202" spans="4:4">
      <c r="D3202" s="144"/>
    </row>
    <row r="3203" spans="4:4">
      <c r="D3203" s="144"/>
    </row>
    <row r="3204" spans="4:4">
      <c r="D3204" s="144"/>
    </row>
    <row r="3205" spans="4:4">
      <c r="D3205" s="144"/>
    </row>
    <row r="3206" spans="4:4">
      <c r="D3206" s="144"/>
    </row>
    <row r="3207" spans="4:4">
      <c r="D3207" s="144"/>
    </row>
    <row r="3208" spans="4:4">
      <c r="D3208" s="144"/>
    </row>
    <row r="3209" spans="4:4">
      <c r="D3209" s="144"/>
    </row>
    <row r="3210" spans="4:4">
      <c r="D3210" s="144"/>
    </row>
    <row r="3211" spans="4:4">
      <c r="D3211" s="144"/>
    </row>
    <row r="3212" spans="4:4">
      <c r="D3212" s="144"/>
    </row>
    <row r="3213" spans="4:4">
      <c r="D3213" s="144"/>
    </row>
    <row r="3214" spans="4:4">
      <c r="D3214" s="144"/>
    </row>
    <row r="3215" spans="4:4">
      <c r="D3215" s="144"/>
    </row>
    <row r="3216" spans="4:4">
      <c r="D3216" s="144"/>
    </row>
    <row r="3217" spans="4:4">
      <c r="D3217" s="144"/>
    </row>
    <row r="3218" spans="4:4">
      <c r="D3218" s="144"/>
    </row>
    <row r="3219" spans="4:4">
      <c r="D3219" s="144"/>
    </row>
    <row r="3220" spans="4:4">
      <c r="D3220" s="144"/>
    </row>
    <row r="3221" spans="4:4">
      <c r="D3221" s="144"/>
    </row>
    <row r="3222" spans="4:4">
      <c r="D3222" s="144"/>
    </row>
    <row r="3223" spans="4:4">
      <c r="D3223" s="144"/>
    </row>
    <row r="3224" spans="4:4">
      <c r="D3224" s="144"/>
    </row>
    <row r="3225" spans="4:4">
      <c r="D3225" s="144"/>
    </row>
    <row r="3226" spans="4:4">
      <c r="D3226" s="144"/>
    </row>
    <row r="3227" spans="4:4">
      <c r="D3227" s="144"/>
    </row>
    <row r="3228" spans="4:4">
      <c r="D3228" s="144"/>
    </row>
    <row r="3229" spans="4:4">
      <c r="D3229" s="144"/>
    </row>
    <row r="3230" spans="4:4">
      <c r="D3230" s="144"/>
    </row>
    <row r="3231" spans="4:4">
      <c r="D3231" s="144"/>
    </row>
    <row r="3232" spans="4:4">
      <c r="D3232" s="144"/>
    </row>
    <row r="3233" spans="4:4">
      <c r="D3233" s="144"/>
    </row>
    <row r="3234" spans="4:4">
      <c r="D3234" s="144"/>
    </row>
    <row r="3235" spans="4:4">
      <c r="D3235" s="144"/>
    </row>
    <row r="3236" spans="4:4">
      <c r="D3236" s="144"/>
    </row>
    <row r="3237" spans="4:4">
      <c r="D3237" s="144"/>
    </row>
    <row r="3238" spans="4:4">
      <c r="D3238" s="144"/>
    </row>
    <row r="3239" spans="4:4">
      <c r="D3239" s="144"/>
    </row>
    <row r="3240" spans="4:4">
      <c r="D3240" s="144"/>
    </row>
    <row r="3241" spans="4:4">
      <c r="D3241" s="144"/>
    </row>
    <row r="3242" spans="4:4">
      <c r="D3242" s="144"/>
    </row>
    <row r="3243" spans="4:4">
      <c r="D3243" s="144"/>
    </row>
    <row r="3244" spans="4:4">
      <c r="D3244" s="144"/>
    </row>
    <row r="3245" spans="4:4">
      <c r="D3245" s="144"/>
    </row>
    <row r="3246" spans="4:4">
      <c r="D3246" s="144"/>
    </row>
    <row r="3247" spans="4:4">
      <c r="D3247" s="144"/>
    </row>
    <row r="3248" spans="4:4">
      <c r="D3248" s="144"/>
    </row>
    <row r="3249" spans="4:4">
      <c r="D3249" s="144"/>
    </row>
    <row r="3250" spans="4:4">
      <c r="D3250" s="144"/>
    </row>
    <row r="3251" spans="4:4">
      <c r="D3251" s="144"/>
    </row>
    <row r="3252" spans="4:4">
      <c r="D3252" s="144"/>
    </row>
    <row r="3253" spans="4:4">
      <c r="D3253" s="144"/>
    </row>
    <row r="3254" spans="4:4">
      <c r="D3254" s="144"/>
    </row>
    <row r="3255" spans="4:4">
      <c r="D3255" s="144"/>
    </row>
    <row r="3256" spans="4:4">
      <c r="D3256" s="144"/>
    </row>
    <row r="3257" spans="4:4">
      <c r="D3257" s="144"/>
    </row>
    <row r="3258" spans="4:4">
      <c r="D3258" s="144"/>
    </row>
    <row r="3259" spans="4:4">
      <c r="D3259" s="144"/>
    </row>
    <row r="3260" spans="4:4">
      <c r="D3260" s="144"/>
    </row>
    <row r="3261" spans="4:4">
      <c r="D3261" s="144"/>
    </row>
    <row r="3262" spans="4:4">
      <c r="D3262" s="144"/>
    </row>
    <row r="3263" spans="4:4">
      <c r="D3263" s="144"/>
    </row>
    <row r="3264" spans="4:4">
      <c r="D3264" s="144"/>
    </row>
    <row r="3265" spans="4:4">
      <c r="D3265" s="144"/>
    </row>
    <row r="3266" spans="4:4">
      <c r="D3266" s="144"/>
    </row>
    <row r="3267" spans="4:4">
      <c r="D3267" s="144"/>
    </row>
    <row r="3268" spans="4:4">
      <c r="D3268" s="144"/>
    </row>
    <row r="3269" spans="4:4">
      <c r="D3269" s="144"/>
    </row>
    <row r="3270" spans="4:4">
      <c r="D3270" s="144"/>
    </row>
    <row r="3271" spans="4:4">
      <c r="D3271" s="144"/>
    </row>
    <row r="3272" spans="4:4">
      <c r="D3272" s="144"/>
    </row>
    <row r="3273" spans="4:4">
      <c r="D3273" s="144"/>
    </row>
    <row r="3274" spans="4:4">
      <c r="D3274" s="144"/>
    </row>
    <row r="3275" spans="4:4">
      <c r="D3275" s="144"/>
    </row>
    <row r="3276" spans="4:4">
      <c r="D3276" s="144"/>
    </row>
    <row r="3277" spans="4:4">
      <c r="D3277" s="144"/>
    </row>
    <row r="3278" spans="4:4">
      <c r="D3278" s="144"/>
    </row>
    <row r="3279" spans="4:4">
      <c r="D3279" s="144"/>
    </row>
    <row r="3280" spans="4:4">
      <c r="D3280" s="144"/>
    </row>
    <row r="3281" spans="4:4">
      <c r="D3281" s="144"/>
    </row>
    <row r="3282" spans="4:4">
      <c r="D3282" s="144"/>
    </row>
    <row r="3283" spans="4:4">
      <c r="D3283" s="144"/>
    </row>
    <row r="3284" spans="4:4">
      <c r="D3284" s="144"/>
    </row>
    <row r="3285" spans="4:4">
      <c r="D3285" s="144"/>
    </row>
    <row r="3286" spans="4:4">
      <c r="D3286" s="144"/>
    </row>
    <row r="3287" spans="4:4">
      <c r="D3287" s="144"/>
    </row>
    <row r="3288" spans="4:4">
      <c r="D3288" s="144"/>
    </row>
    <row r="3289" spans="4:4">
      <c r="D3289" s="144"/>
    </row>
    <row r="3290" spans="4:4">
      <c r="D3290" s="144"/>
    </row>
    <row r="3291" spans="4:4">
      <c r="D3291" s="144"/>
    </row>
    <row r="3292" spans="4:4">
      <c r="D3292" s="144"/>
    </row>
    <row r="3293" spans="4:4">
      <c r="D3293" s="144"/>
    </row>
    <row r="3294" spans="4:4">
      <c r="D3294" s="144"/>
    </row>
    <row r="3295" spans="4:4">
      <c r="D3295" s="144"/>
    </row>
    <row r="3296" spans="4:4">
      <c r="D3296" s="144"/>
    </row>
    <row r="3297" spans="4:4">
      <c r="D3297" s="144"/>
    </row>
    <row r="3298" spans="4:4">
      <c r="D3298" s="144"/>
    </row>
    <row r="3299" spans="4:4">
      <c r="D3299" s="144"/>
    </row>
    <row r="3300" spans="4:4">
      <c r="D3300" s="144"/>
    </row>
    <row r="3301" spans="4:4">
      <c r="D3301" s="144"/>
    </row>
    <row r="3302" spans="4:4">
      <c r="D3302" s="144"/>
    </row>
    <row r="3303" spans="4:4">
      <c r="D3303" s="144"/>
    </row>
    <row r="3304" spans="4:4">
      <c r="D3304" s="144"/>
    </row>
    <row r="3305" spans="4:4">
      <c r="D3305" s="144"/>
    </row>
    <row r="3306" spans="4:4">
      <c r="D3306" s="144"/>
    </row>
    <row r="3307" spans="4:4">
      <c r="D3307" s="144"/>
    </row>
    <row r="3308" spans="4:4">
      <c r="D3308" s="144"/>
    </row>
    <row r="3309" spans="4:4">
      <c r="D3309" s="144"/>
    </row>
    <row r="3310" spans="4:4">
      <c r="D3310" s="144"/>
    </row>
    <row r="3311" spans="4:4">
      <c r="D3311" s="144"/>
    </row>
    <row r="3312" spans="4:4">
      <c r="D3312" s="144"/>
    </row>
    <row r="3313" spans="4:4">
      <c r="D3313" s="144"/>
    </row>
    <row r="3314" spans="4:4">
      <c r="D3314" s="144"/>
    </row>
    <row r="3315" spans="4:4">
      <c r="D3315" s="144"/>
    </row>
    <row r="3316" spans="4:4">
      <c r="D3316" s="144"/>
    </row>
    <row r="3317" spans="4:4">
      <c r="D3317" s="144"/>
    </row>
    <row r="3318" spans="4:4">
      <c r="D3318" s="144"/>
    </row>
    <row r="3319" spans="4:4">
      <c r="D3319" s="144"/>
    </row>
    <row r="3320" spans="4:4">
      <c r="D3320" s="144"/>
    </row>
    <row r="3321" spans="4:4">
      <c r="D3321" s="144"/>
    </row>
    <row r="3322" spans="4:4">
      <c r="D3322" s="144"/>
    </row>
    <row r="3323" spans="4:4">
      <c r="D3323" s="144"/>
    </row>
    <row r="3324" spans="4:4">
      <c r="D3324" s="144"/>
    </row>
    <row r="3325" spans="4:4">
      <c r="D3325" s="144"/>
    </row>
    <row r="3326" spans="4:4">
      <c r="D3326" s="144"/>
    </row>
    <row r="3327" spans="4:4">
      <c r="D3327" s="144"/>
    </row>
    <row r="3328" spans="4:4">
      <c r="D3328" s="144"/>
    </row>
    <row r="3329" spans="4:4">
      <c r="D3329" s="144"/>
    </row>
    <row r="3330" spans="4:4">
      <c r="D3330" s="144"/>
    </row>
    <row r="3331" spans="4:4">
      <c r="D3331" s="144"/>
    </row>
    <row r="3332" spans="4:4">
      <c r="D3332" s="144"/>
    </row>
    <row r="3333" spans="4:4">
      <c r="D3333" s="144"/>
    </row>
    <row r="3334" spans="4:4">
      <c r="D3334" s="144"/>
    </row>
    <row r="3335" spans="4:4">
      <c r="D3335" s="144"/>
    </row>
    <row r="3336" spans="4:4">
      <c r="D3336" s="144"/>
    </row>
    <row r="3337" spans="4:4">
      <c r="D3337" s="144"/>
    </row>
    <row r="3338" spans="4:4">
      <c r="D3338" s="144"/>
    </row>
    <row r="3339" spans="4:4">
      <c r="D3339" s="144"/>
    </row>
    <row r="3340" spans="4:4">
      <c r="D3340" s="144"/>
    </row>
    <row r="3341" spans="4:4">
      <c r="D3341" s="144"/>
    </row>
    <row r="3342" spans="4:4">
      <c r="D3342" s="144"/>
    </row>
    <row r="3343" spans="4:4">
      <c r="D3343" s="144"/>
    </row>
    <row r="3344" spans="4:4">
      <c r="D3344" s="144"/>
    </row>
    <row r="3345" spans="4:4">
      <c r="D3345" s="144"/>
    </row>
    <row r="3346" spans="4:4">
      <c r="D3346" s="144"/>
    </row>
    <row r="3347" spans="4:4">
      <c r="D3347" s="144"/>
    </row>
    <row r="3348" spans="4:4">
      <c r="D3348" s="144"/>
    </row>
    <row r="3349" spans="4:4">
      <c r="D3349" s="144"/>
    </row>
    <row r="3350" spans="4:4">
      <c r="D3350" s="144"/>
    </row>
    <row r="3351" spans="4:4">
      <c r="D3351" s="144"/>
    </row>
    <row r="3352" spans="4:4">
      <c r="D3352" s="144"/>
    </row>
    <row r="3353" spans="4:4">
      <c r="D3353" s="144"/>
    </row>
    <row r="3354" spans="4:4">
      <c r="D3354" s="144"/>
    </row>
    <row r="3355" spans="4:4">
      <c r="D3355" s="144"/>
    </row>
    <row r="3356" spans="4:4">
      <c r="D3356" s="144"/>
    </row>
    <row r="3357" spans="4:4">
      <c r="D3357" s="144"/>
    </row>
    <row r="3358" spans="4:4">
      <c r="D3358" s="144"/>
    </row>
    <row r="3359" spans="4:4">
      <c r="D3359" s="144"/>
    </row>
    <row r="3360" spans="4:4">
      <c r="D3360" s="144"/>
    </row>
    <row r="3361" spans="4:4">
      <c r="D3361" s="144"/>
    </row>
    <row r="3362" spans="4:4">
      <c r="D3362" s="144"/>
    </row>
    <row r="3363" spans="4:4">
      <c r="D3363" s="144"/>
    </row>
    <row r="3364" spans="4:4">
      <c r="D3364" s="144"/>
    </row>
    <row r="3365" spans="4:4">
      <c r="D3365" s="144"/>
    </row>
    <row r="3366" spans="4:4">
      <c r="D3366" s="144"/>
    </row>
    <row r="3367" spans="4:4">
      <c r="D3367" s="144"/>
    </row>
    <row r="3368" spans="4:4">
      <c r="D3368" s="144"/>
    </row>
    <row r="3369" spans="4:4">
      <c r="D3369" s="144"/>
    </row>
    <row r="3370" spans="4:4">
      <c r="D3370" s="144"/>
    </row>
    <row r="3371" spans="4:4">
      <c r="D3371" s="144"/>
    </row>
    <row r="3372" spans="4:4">
      <c r="D3372" s="144"/>
    </row>
    <row r="3373" spans="4:4">
      <c r="D3373" s="144"/>
    </row>
    <row r="3374" spans="4:4">
      <c r="D3374" s="144"/>
    </row>
    <row r="3375" spans="4:4">
      <c r="D3375" s="144"/>
    </row>
    <row r="3376" spans="4:4">
      <c r="D3376" s="144"/>
    </row>
    <row r="3377" spans="4:4">
      <c r="D3377" s="144"/>
    </row>
    <row r="3378" spans="4:4">
      <c r="D3378" s="144"/>
    </row>
    <row r="3379" spans="4:4">
      <c r="D3379" s="144"/>
    </row>
    <row r="3380" spans="4:4">
      <c r="D3380" s="144"/>
    </row>
    <row r="3381" spans="4:4">
      <c r="D3381" s="144"/>
    </row>
    <row r="3382" spans="4:4">
      <c r="D3382" s="144"/>
    </row>
    <row r="3383" spans="4:4">
      <c r="D3383" s="144"/>
    </row>
    <row r="3384" spans="4:4">
      <c r="D3384" s="144"/>
    </row>
    <row r="3385" spans="4:4">
      <c r="D3385" s="144"/>
    </row>
    <row r="3386" spans="4:4">
      <c r="D3386" s="144"/>
    </row>
    <row r="3387" spans="4:4">
      <c r="D3387" s="144"/>
    </row>
    <row r="3388" spans="4:4">
      <c r="D3388" s="144"/>
    </row>
    <row r="3389" spans="4:4">
      <c r="D3389" s="144"/>
    </row>
    <row r="3390" spans="4:4">
      <c r="D3390" s="144"/>
    </row>
    <row r="3391" spans="4:4">
      <c r="D3391" s="144"/>
    </row>
    <row r="3392" spans="4:4">
      <c r="D3392" s="144"/>
    </row>
    <row r="3393" spans="4:4">
      <c r="D3393" s="144"/>
    </row>
    <row r="3394" spans="4:4">
      <c r="D3394" s="144"/>
    </row>
    <row r="3395" spans="4:4">
      <c r="D3395" s="144"/>
    </row>
    <row r="3396" spans="4:4">
      <c r="D3396" s="144"/>
    </row>
    <row r="3397" spans="4:4">
      <c r="D3397" s="144"/>
    </row>
    <row r="3398" spans="4:4">
      <c r="D3398" s="144"/>
    </row>
    <row r="3399" spans="4:4">
      <c r="D3399" s="144"/>
    </row>
    <row r="3400" spans="4:4">
      <c r="D3400" s="144"/>
    </row>
    <row r="3401" spans="4:4">
      <c r="D3401" s="144"/>
    </row>
    <row r="3402" spans="4:4">
      <c r="D3402" s="144"/>
    </row>
    <row r="3403" spans="4:4">
      <c r="D3403" s="144"/>
    </row>
    <row r="3404" spans="4:4">
      <c r="D3404" s="144"/>
    </row>
    <row r="3405" spans="4:4">
      <c r="D3405" s="144"/>
    </row>
    <row r="3406" spans="4:4">
      <c r="D3406" s="144"/>
    </row>
    <row r="3407" spans="4:4">
      <c r="D3407" s="144"/>
    </row>
    <row r="3408" spans="4:4">
      <c r="D3408" s="144"/>
    </row>
    <row r="3409" spans="4:4">
      <c r="D3409" s="144"/>
    </row>
    <row r="3410" spans="4:4">
      <c r="D3410" s="144"/>
    </row>
    <row r="3411" spans="4:4">
      <c r="D3411" s="144"/>
    </row>
    <row r="3412" spans="4:4">
      <c r="D3412" s="144"/>
    </row>
    <row r="3413" spans="4:4">
      <c r="D3413" s="144"/>
    </row>
    <row r="3414" spans="4:4">
      <c r="D3414" s="144"/>
    </row>
    <row r="3415" spans="4:4">
      <c r="D3415" s="144"/>
    </row>
    <row r="3416" spans="4:4">
      <c r="D3416" s="144"/>
    </row>
    <row r="3417" spans="4:4">
      <c r="D3417" s="144"/>
    </row>
    <row r="3418" spans="4:4">
      <c r="D3418" s="144"/>
    </row>
    <row r="3419" spans="4:4">
      <c r="D3419" s="144"/>
    </row>
    <row r="3420" spans="4:4">
      <c r="D3420" s="144"/>
    </row>
    <row r="3421" spans="4:4">
      <c r="D3421" s="144"/>
    </row>
    <row r="3422" spans="4:4">
      <c r="D3422" s="144"/>
    </row>
    <row r="3423" spans="4:4">
      <c r="D3423" s="144"/>
    </row>
    <row r="3424" spans="4:4">
      <c r="D3424" s="144"/>
    </row>
    <row r="3425" spans="4:4">
      <c r="D3425" s="144"/>
    </row>
    <row r="3426" spans="4:4">
      <c r="D3426" s="144"/>
    </row>
    <row r="3427" spans="4:4">
      <c r="D3427" s="144"/>
    </row>
    <row r="3428" spans="4:4">
      <c r="D3428" s="144"/>
    </row>
    <row r="3429" spans="4:4">
      <c r="D3429" s="144"/>
    </row>
    <row r="3430" spans="4:4">
      <c r="D3430" s="144"/>
    </row>
    <row r="3431" spans="4:4">
      <c r="D3431" s="144"/>
    </row>
    <row r="3432" spans="4:4">
      <c r="D3432" s="144"/>
    </row>
    <row r="3433" spans="4:4">
      <c r="D3433" s="144"/>
    </row>
    <row r="3434" spans="4:4">
      <c r="D3434" s="144"/>
    </row>
    <row r="3435" spans="4:4">
      <c r="D3435" s="144"/>
    </row>
    <row r="3436" spans="4:4">
      <c r="D3436" s="144"/>
    </row>
    <row r="3437" spans="4:4">
      <c r="D3437" s="144"/>
    </row>
    <row r="3438" spans="4:4">
      <c r="D3438" s="144"/>
    </row>
    <row r="3439" spans="4:4">
      <c r="D3439" s="144"/>
    </row>
    <row r="3440" spans="4:4">
      <c r="D3440" s="144"/>
    </row>
    <row r="3441" spans="4:4">
      <c r="D3441" s="144"/>
    </row>
    <row r="3442" spans="4:4">
      <c r="D3442" s="144"/>
    </row>
    <row r="3443" spans="4:4">
      <c r="D3443" s="144"/>
    </row>
    <row r="3444" spans="4:4">
      <c r="D3444" s="144"/>
    </row>
    <row r="3445" spans="4:4">
      <c r="D3445" s="144"/>
    </row>
    <row r="3446" spans="4:4">
      <c r="D3446" s="144"/>
    </row>
    <row r="3447" spans="4:4">
      <c r="D3447" s="144"/>
    </row>
    <row r="3448" spans="4:4">
      <c r="D3448" s="144"/>
    </row>
    <row r="3449" spans="4:4">
      <c r="D3449" s="144"/>
    </row>
    <row r="3450" spans="4:4">
      <c r="D3450" s="144"/>
    </row>
    <row r="3451" spans="4:4">
      <c r="D3451" s="144"/>
    </row>
    <row r="3452" spans="4:4">
      <c r="D3452" s="144"/>
    </row>
    <row r="3453" spans="4:4">
      <c r="D3453" s="144"/>
    </row>
    <row r="3454" spans="4:4">
      <c r="D3454" s="144"/>
    </row>
    <row r="3455" spans="4:4">
      <c r="D3455" s="144"/>
    </row>
    <row r="3456" spans="4:4">
      <c r="D3456" s="144"/>
    </row>
    <row r="3457" spans="4:4">
      <c r="D3457" s="144"/>
    </row>
    <row r="3458" spans="4:4">
      <c r="D3458" s="144"/>
    </row>
    <row r="3459" spans="4:4">
      <c r="D3459" s="144"/>
    </row>
    <row r="3460" spans="4:4">
      <c r="D3460" s="144"/>
    </row>
    <row r="3461" spans="4:4">
      <c r="D3461" s="144"/>
    </row>
    <row r="3462" spans="4:4">
      <c r="D3462" s="144"/>
    </row>
    <row r="3463" spans="4:4">
      <c r="D3463" s="144"/>
    </row>
    <row r="3464" spans="4:4">
      <c r="D3464" s="144"/>
    </row>
    <row r="3465" spans="4:4">
      <c r="D3465" s="144"/>
    </row>
    <row r="3466" spans="4:4">
      <c r="D3466" s="144"/>
    </row>
    <row r="3467" spans="4:4">
      <c r="D3467" s="144"/>
    </row>
    <row r="3468" spans="4:4">
      <c r="D3468" s="144"/>
    </row>
    <row r="3469" spans="4:4">
      <c r="D3469" s="144"/>
    </row>
    <row r="3470" spans="4:4">
      <c r="D3470" s="144"/>
    </row>
    <row r="3471" spans="4:4">
      <c r="D3471" s="144"/>
    </row>
    <row r="3472" spans="4:4">
      <c r="D3472" s="144"/>
    </row>
    <row r="3473" spans="4:4">
      <c r="D3473" s="144"/>
    </row>
    <row r="3474" spans="4:4">
      <c r="D3474" s="144"/>
    </row>
    <row r="3475" spans="4:4">
      <c r="D3475" s="144"/>
    </row>
    <row r="3476" spans="4:4">
      <c r="D3476" s="144"/>
    </row>
    <row r="3477" spans="4:4">
      <c r="D3477" s="144"/>
    </row>
    <row r="3478" spans="4:4">
      <c r="D3478" s="144"/>
    </row>
    <row r="3479" spans="4:4">
      <c r="D3479" s="144"/>
    </row>
    <row r="3480" spans="4:4">
      <c r="D3480" s="144"/>
    </row>
    <row r="3481" spans="4:4">
      <c r="D3481" s="144"/>
    </row>
    <row r="3482" spans="4:4">
      <c r="D3482" s="144"/>
    </row>
    <row r="3483" spans="4:4">
      <c r="D3483" s="144"/>
    </row>
    <row r="3484" spans="4:4">
      <c r="D3484" s="144"/>
    </row>
    <row r="3485" spans="4:4">
      <c r="D3485" s="144"/>
    </row>
    <row r="3486" spans="4:4">
      <c r="D3486" s="144"/>
    </row>
    <row r="3487" spans="4:4">
      <c r="D3487" s="144"/>
    </row>
    <row r="3488" spans="4:4">
      <c r="D3488" s="144"/>
    </row>
    <row r="3489" spans="4:4">
      <c r="D3489" s="144"/>
    </row>
    <row r="3490" spans="4:4">
      <c r="D3490" s="144"/>
    </row>
    <row r="3491" spans="4:4">
      <c r="D3491" s="144"/>
    </row>
    <row r="3492" spans="4:4">
      <c r="D3492" s="144"/>
    </row>
    <row r="3493" spans="4:4">
      <c r="D3493" s="144"/>
    </row>
    <row r="3494" spans="4:4">
      <c r="D3494" s="144"/>
    </row>
    <row r="3495" spans="4:4">
      <c r="D3495" s="144"/>
    </row>
    <row r="3496" spans="4:4">
      <c r="D3496" s="144"/>
    </row>
    <row r="3497" spans="4:4">
      <c r="D3497" s="144"/>
    </row>
    <row r="3498" spans="4:4">
      <c r="D3498" s="144"/>
    </row>
    <row r="3499" spans="4:4">
      <c r="D3499" s="144"/>
    </row>
    <row r="3500" spans="4:4">
      <c r="D3500" s="144"/>
    </row>
    <row r="3501" spans="4:4">
      <c r="D3501" s="144"/>
    </row>
    <row r="3502" spans="4:4">
      <c r="D3502" s="144"/>
    </row>
    <row r="3503" spans="4:4">
      <c r="D3503" s="144"/>
    </row>
    <row r="3504" spans="4:4">
      <c r="D3504" s="144"/>
    </row>
    <row r="3505" spans="4:4">
      <c r="D3505" s="144"/>
    </row>
    <row r="3506" spans="4:4">
      <c r="D3506" s="144"/>
    </row>
    <row r="3507" spans="4:4">
      <c r="D3507" s="144"/>
    </row>
    <row r="3508" spans="4:4">
      <c r="D3508" s="144"/>
    </row>
    <row r="3509" spans="4:4">
      <c r="D3509" s="144"/>
    </row>
    <row r="3510" spans="4:4">
      <c r="D3510" s="144"/>
    </row>
    <row r="3511" spans="4:4">
      <c r="D3511" s="144"/>
    </row>
    <row r="3512" spans="4:4">
      <c r="D3512" s="144"/>
    </row>
    <row r="3513" spans="4:4">
      <c r="D3513" s="144"/>
    </row>
    <row r="3514" spans="4:4">
      <c r="D3514" s="144"/>
    </row>
    <row r="3515" spans="4:4">
      <c r="D3515" s="144"/>
    </row>
    <row r="3516" spans="4:4">
      <c r="D3516" s="144"/>
    </row>
    <row r="3517" spans="4:4">
      <c r="D3517" s="144"/>
    </row>
    <row r="3518" spans="4:4">
      <c r="D3518" s="144"/>
    </row>
    <row r="3519" spans="4:4">
      <c r="D3519" s="144"/>
    </row>
    <row r="3520" spans="4:4">
      <c r="D3520" s="144"/>
    </row>
    <row r="3521" spans="4:4">
      <c r="D3521" s="144"/>
    </row>
    <row r="3522" spans="4:4">
      <c r="D3522" s="144"/>
    </row>
    <row r="3523" spans="4:4">
      <c r="D3523" s="144"/>
    </row>
    <row r="3524" spans="4:4">
      <c r="D3524" s="144"/>
    </row>
    <row r="3525" spans="4:4">
      <c r="D3525" s="144"/>
    </row>
    <row r="3526" spans="4:4">
      <c r="D3526" s="144"/>
    </row>
    <row r="3527" spans="4:4">
      <c r="D3527" s="144"/>
    </row>
    <row r="3528" spans="4:4">
      <c r="D3528" s="144"/>
    </row>
    <row r="3529" spans="4:4">
      <c r="D3529" s="144"/>
    </row>
    <row r="3530" spans="4:4">
      <c r="D3530" s="144"/>
    </row>
    <row r="3531" spans="4:4">
      <c r="D3531" s="144"/>
    </row>
    <row r="3532" spans="4:4">
      <c r="D3532" s="144"/>
    </row>
    <row r="3533" spans="4:4">
      <c r="D3533" s="144"/>
    </row>
    <row r="3534" spans="4:4">
      <c r="D3534" s="144"/>
    </row>
    <row r="3535" spans="4:4">
      <c r="D3535" s="144"/>
    </row>
    <row r="3536" spans="4:4">
      <c r="D3536" s="144"/>
    </row>
    <row r="3537" spans="4:4">
      <c r="D3537" s="144"/>
    </row>
    <row r="3538" spans="4:4">
      <c r="D3538" s="144"/>
    </row>
    <row r="3539" spans="4:4">
      <c r="D3539" s="144"/>
    </row>
    <row r="3540" spans="4:4">
      <c r="D3540" s="144"/>
    </row>
    <row r="3541" spans="4:4">
      <c r="D3541" s="144"/>
    </row>
    <row r="3542" spans="4:4">
      <c r="D3542" s="144"/>
    </row>
    <row r="3543" spans="4:4">
      <c r="D3543" s="144"/>
    </row>
    <row r="3544" spans="4:4">
      <c r="D3544" s="144"/>
    </row>
    <row r="3545" spans="4:4">
      <c r="D3545" s="144"/>
    </row>
    <row r="3546" spans="4:4">
      <c r="D3546" s="144"/>
    </row>
    <row r="3547" spans="4:4">
      <c r="D3547" s="144"/>
    </row>
    <row r="3548" spans="4:4">
      <c r="D3548" s="144"/>
    </row>
    <row r="3549" spans="4:4">
      <c r="D3549" s="144"/>
    </row>
    <row r="3550" spans="4:4">
      <c r="D3550" s="144"/>
    </row>
    <row r="3551" spans="4:4">
      <c r="D3551" s="144"/>
    </row>
    <row r="3552" spans="4:4">
      <c r="D3552" s="144"/>
    </row>
    <row r="3553" spans="4:4">
      <c r="D3553" s="144"/>
    </row>
    <row r="3554" spans="4:4">
      <c r="D3554" s="144"/>
    </row>
    <row r="3555" spans="4:4">
      <c r="D3555" s="144"/>
    </row>
    <row r="3556" spans="4:4">
      <c r="D3556" s="144"/>
    </row>
    <row r="3557" spans="4:4">
      <c r="D3557" s="144"/>
    </row>
    <row r="3558" spans="4:4">
      <c r="D3558" s="144"/>
    </row>
    <row r="3559" spans="4:4">
      <c r="D3559" s="144"/>
    </row>
    <row r="3560" spans="4:4">
      <c r="D3560" s="144"/>
    </row>
    <row r="3561" spans="4:4">
      <c r="D3561" s="144"/>
    </row>
    <row r="3562" spans="4:4">
      <c r="D3562" s="144"/>
    </row>
    <row r="3563" spans="4:4">
      <c r="D3563" s="144"/>
    </row>
    <row r="3564" spans="4:4">
      <c r="D3564" s="144"/>
    </row>
    <row r="3565" spans="4:4">
      <c r="D3565" s="144"/>
    </row>
    <row r="3566" spans="4:4">
      <c r="D3566" s="144"/>
    </row>
    <row r="3567" spans="4:4">
      <c r="D3567" s="144"/>
    </row>
    <row r="3568" spans="4:4">
      <c r="D3568" s="144"/>
    </row>
    <row r="3569" spans="4:4">
      <c r="D3569" s="144"/>
    </row>
    <row r="3570" spans="4:4">
      <c r="D3570" s="144"/>
    </row>
    <row r="3571" spans="4:4">
      <c r="D3571" s="144"/>
    </row>
    <row r="3572" spans="4:4">
      <c r="D3572" s="144"/>
    </row>
    <row r="3573" spans="4:4">
      <c r="D3573" s="144"/>
    </row>
    <row r="3574" spans="4:4">
      <c r="D3574" s="144"/>
    </row>
    <row r="3575" spans="4:4">
      <c r="D3575" s="144"/>
    </row>
    <row r="3576" spans="4:4">
      <c r="D3576" s="144"/>
    </row>
    <row r="3577" spans="4:4">
      <c r="D3577" s="144"/>
    </row>
    <row r="3578" spans="4:4">
      <c r="D3578" s="144"/>
    </row>
    <row r="3579" spans="4:4">
      <c r="D3579" s="144"/>
    </row>
    <row r="3580" spans="4:4">
      <c r="D3580" s="144"/>
    </row>
    <row r="3581" spans="4:4">
      <c r="D3581" s="144"/>
    </row>
    <row r="3582" spans="4:4">
      <c r="D3582" s="144"/>
    </row>
    <row r="3583" spans="4:4">
      <c r="D3583" s="144"/>
    </row>
    <row r="3584" spans="4:4">
      <c r="D3584" s="144"/>
    </row>
    <row r="3585" spans="4:4">
      <c r="D3585" s="144"/>
    </row>
    <row r="3586" spans="4:4">
      <c r="D3586" s="144"/>
    </row>
    <row r="3587" spans="4:4">
      <c r="D3587" s="144"/>
    </row>
    <row r="3588" spans="4:4">
      <c r="D3588" s="144"/>
    </row>
    <row r="3589" spans="4:4">
      <c r="D3589" s="144"/>
    </row>
    <row r="3590" spans="4:4">
      <c r="D3590" s="144"/>
    </row>
    <row r="3591" spans="4:4">
      <c r="D3591" s="144"/>
    </row>
    <row r="3592" spans="4:4">
      <c r="D3592" s="144"/>
    </row>
    <row r="3593" spans="4:4">
      <c r="D3593" s="144"/>
    </row>
    <row r="3594" spans="4:4">
      <c r="D3594" s="144"/>
    </row>
    <row r="3595" spans="4:4">
      <c r="D3595" s="144"/>
    </row>
    <row r="3596" spans="4:4">
      <c r="D3596" s="144"/>
    </row>
    <row r="3597" spans="4:4">
      <c r="D3597" s="144"/>
    </row>
    <row r="3598" spans="4:4">
      <c r="D3598" s="144"/>
    </row>
    <row r="3599" spans="4:4">
      <c r="D3599" s="144"/>
    </row>
    <row r="3600" spans="4:4">
      <c r="D3600" s="144"/>
    </row>
    <row r="3601" spans="4:4">
      <c r="D3601" s="144"/>
    </row>
    <row r="3602" spans="4:4">
      <c r="D3602" s="144"/>
    </row>
    <row r="3603" spans="4:4">
      <c r="D3603" s="144"/>
    </row>
    <row r="3604" spans="4:4">
      <c r="D3604" s="144"/>
    </row>
    <row r="3605" spans="4:4">
      <c r="D3605" s="144"/>
    </row>
    <row r="3606" spans="4:4">
      <c r="D3606" s="144"/>
    </row>
    <row r="3607" spans="4:4">
      <c r="D3607" s="144"/>
    </row>
    <row r="3608" spans="4:4">
      <c r="D3608" s="144"/>
    </row>
    <row r="3609" spans="4:4">
      <c r="D3609" s="144"/>
    </row>
    <row r="3610" spans="4:4">
      <c r="D3610" s="144"/>
    </row>
    <row r="3611" spans="4:4">
      <c r="D3611" s="144"/>
    </row>
    <row r="3612" spans="4:4">
      <c r="D3612" s="144"/>
    </row>
    <row r="3613" spans="4:4">
      <c r="D3613" s="144"/>
    </row>
    <row r="3614" spans="4:4">
      <c r="D3614" s="144"/>
    </row>
    <row r="3615" spans="4:4">
      <c r="D3615" s="144"/>
    </row>
    <row r="3616" spans="4:4">
      <c r="D3616" s="144"/>
    </row>
    <row r="3617" spans="4:4">
      <c r="D3617" s="144"/>
    </row>
    <row r="3618" spans="4:4">
      <c r="D3618" s="144"/>
    </row>
    <row r="3619" spans="4:4">
      <c r="D3619" s="144"/>
    </row>
    <row r="3620" spans="4:4">
      <c r="D3620" s="144"/>
    </row>
    <row r="3621" spans="4:4">
      <c r="D3621" s="144"/>
    </row>
    <row r="3622" spans="4:4">
      <c r="D3622" s="144"/>
    </row>
    <row r="3623" spans="4:4">
      <c r="D3623" s="144"/>
    </row>
    <row r="3624" spans="4:4">
      <c r="D3624" s="144"/>
    </row>
    <row r="3625" spans="4:4">
      <c r="D3625" s="144"/>
    </row>
    <row r="3626" spans="4:4">
      <c r="D3626" s="144"/>
    </row>
    <row r="3627" spans="4:4">
      <c r="D3627" s="144"/>
    </row>
    <row r="3628" spans="4:4">
      <c r="D3628" s="144"/>
    </row>
    <row r="3629" spans="4:4">
      <c r="D3629" s="144"/>
    </row>
    <row r="3630" spans="4:4">
      <c r="D3630" s="144"/>
    </row>
    <row r="3631" spans="4:4">
      <c r="D3631" s="144"/>
    </row>
    <row r="3632" spans="4:4">
      <c r="D3632" s="144"/>
    </row>
    <row r="3633" spans="4:4">
      <c r="D3633" s="144"/>
    </row>
    <row r="3634" spans="4:4">
      <c r="D3634" s="144"/>
    </row>
    <row r="3635" spans="4:4">
      <c r="D3635" s="144"/>
    </row>
    <row r="3636" spans="4:4">
      <c r="D3636" s="144"/>
    </row>
    <row r="3637" spans="4:4">
      <c r="D3637" s="144"/>
    </row>
    <row r="3638" spans="4:4">
      <c r="D3638" s="144"/>
    </row>
    <row r="3639" spans="4:4">
      <c r="D3639" s="144"/>
    </row>
    <row r="3640" spans="4:4">
      <c r="D3640" s="144"/>
    </row>
    <row r="3641" spans="4:4">
      <c r="D3641" s="144"/>
    </row>
    <row r="3642" spans="4:4">
      <c r="D3642" s="144"/>
    </row>
    <row r="3643" spans="4:4">
      <c r="D3643" s="144"/>
    </row>
    <row r="3644" spans="4:4">
      <c r="D3644" s="144"/>
    </row>
    <row r="3645" spans="4:4">
      <c r="D3645" s="144"/>
    </row>
    <row r="3646" spans="4:4">
      <c r="D3646" s="144"/>
    </row>
    <row r="3647" spans="4:4">
      <c r="D3647" s="144"/>
    </row>
    <row r="3648" spans="4:4">
      <c r="D3648" s="144"/>
    </row>
    <row r="3649" spans="4:4">
      <c r="D3649" s="144"/>
    </row>
    <row r="3650" spans="4:4">
      <c r="D3650" s="144"/>
    </row>
    <row r="3651" spans="4:4">
      <c r="D3651" s="144"/>
    </row>
    <row r="3652" spans="4:4">
      <c r="D3652" s="144"/>
    </row>
    <row r="3653" spans="4:4">
      <c r="D3653" s="144"/>
    </row>
    <row r="3654" spans="4:4">
      <c r="D3654" s="144"/>
    </row>
    <row r="3655" spans="4:4">
      <c r="D3655" s="144"/>
    </row>
    <row r="3656" spans="4:4">
      <c r="D3656" s="144"/>
    </row>
    <row r="3657" spans="4:4">
      <c r="D3657" s="144"/>
    </row>
    <row r="3658" spans="4:4">
      <c r="D3658" s="144"/>
    </row>
    <row r="3659" spans="4:4">
      <c r="D3659" s="144"/>
    </row>
    <row r="3660" spans="4:4">
      <c r="D3660" s="144"/>
    </row>
    <row r="3661" spans="4:4">
      <c r="D3661" s="144"/>
    </row>
    <row r="3662" spans="4:4">
      <c r="D3662" s="144"/>
    </row>
    <row r="3663" spans="4:4">
      <c r="D3663" s="144"/>
    </row>
    <row r="3664" spans="4:4">
      <c r="D3664" s="144"/>
    </row>
    <row r="3665" spans="4:4">
      <c r="D3665" s="144"/>
    </row>
    <row r="3666" spans="4:4">
      <c r="D3666" s="144"/>
    </row>
    <row r="3667" spans="4:4">
      <c r="D3667" s="144"/>
    </row>
    <row r="3668" spans="4:4">
      <c r="D3668" s="144"/>
    </row>
    <row r="3669" spans="4:4">
      <c r="D3669" s="144"/>
    </row>
    <row r="3670" spans="4:4">
      <c r="D3670" s="144"/>
    </row>
    <row r="3671" spans="4:4">
      <c r="D3671" s="144"/>
    </row>
    <row r="3672" spans="4:4">
      <c r="D3672" s="144"/>
    </row>
    <row r="3673" spans="4:4">
      <c r="D3673" s="144"/>
    </row>
    <row r="3674" spans="4:4">
      <c r="D3674" s="144"/>
    </row>
    <row r="3675" spans="4:4">
      <c r="D3675" s="144"/>
    </row>
    <row r="3676" spans="4:4">
      <c r="D3676" s="144"/>
    </row>
    <row r="3677" spans="4:4">
      <c r="D3677" s="144"/>
    </row>
    <row r="3678" spans="4:4">
      <c r="D3678" s="144"/>
    </row>
    <row r="3679" spans="4:4">
      <c r="D3679" s="144"/>
    </row>
    <row r="3680" spans="4:4">
      <c r="D3680" s="144"/>
    </row>
    <row r="3681" spans="4:4">
      <c r="D3681" s="144"/>
    </row>
    <row r="3682" spans="4:4">
      <c r="D3682" s="144"/>
    </row>
    <row r="3683" spans="4:4">
      <c r="D3683" s="144"/>
    </row>
    <row r="3684" spans="4:4">
      <c r="D3684" s="144"/>
    </row>
    <row r="3685" spans="4:4">
      <c r="D3685" s="144"/>
    </row>
    <row r="3686" spans="4:4">
      <c r="D3686" s="144"/>
    </row>
    <row r="3687" spans="4:4">
      <c r="D3687" s="144"/>
    </row>
    <row r="3688" spans="4:4">
      <c r="D3688" s="144"/>
    </row>
    <row r="3689" spans="4:4">
      <c r="D3689" s="144"/>
    </row>
    <row r="3690" spans="4:4">
      <c r="D3690" s="144"/>
    </row>
    <row r="3691" spans="4:4">
      <c r="D3691" s="144"/>
    </row>
    <row r="3692" spans="4:4">
      <c r="D3692" s="144"/>
    </row>
    <row r="3693" spans="4:4">
      <c r="D3693" s="144"/>
    </row>
    <row r="3694" spans="4:4">
      <c r="D3694" s="144"/>
    </row>
    <row r="3695" spans="4:4">
      <c r="D3695" s="144"/>
    </row>
    <row r="3696" spans="4:4">
      <c r="D3696" s="144"/>
    </row>
    <row r="3697" spans="4:4">
      <c r="D3697" s="144"/>
    </row>
    <row r="3698" spans="4:4">
      <c r="D3698" s="144"/>
    </row>
    <row r="3699" spans="4:4">
      <c r="D3699" s="144"/>
    </row>
    <row r="3700" spans="4:4">
      <c r="D3700" s="144"/>
    </row>
    <row r="3701" spans="4:4">
      <c r="D3701" s="144"/>
    </row>
    <row r="3702" spans="4:4">
      <c r="D3702" s="144"/>
    </row>
    <row r="3703" spans="4:4">
      <c r="D3703" s="144"/>
    </row>
    <row r="3704" spans="4:4">
      <c r="D3704" s="144"/>
    </row>
    <row r="3705" spans="4:4">
      <c r="D3705" s="144"/>
    </row>
    <row r="3706" spans="4:4">
      <c r="D3706" s="144"/>
    </row>
    <row r="3707" spans="4:4">
      <c r="D3707" s="144"/>
    </row>
    <row r="3708" spans="4:4">
      <c r="D3708" s="144"/>
    </row>
    <row r="3709" spans="4:4">
      <c r="D3709" s="144"/>
    </row>
    <row r="3710" spans="4:4">
      <c r="D3710" s="144"/>
    </row>
    <row r="3711" spans="4:4">
      <c r="D3711" s="144"/>
    </row>
    <row r="3712" spans="4:4">
      <c r="D3712" s="144"/>
    </row>
    <row r="3713" spans="4:4">
      <c r="D3713" s="144"/>
    </row>
    <row r="3714" spans="4:4">
      <c r="D3714" s="144"/>
    </row>
    <row r="3715" spans="4:4">
      <c r="D3715" s="144"/>
    </row>
    <row r="3716" spans="4:4">
      <c r="D3716" s="144"/>
    </row>
    <row r="3717" spans="4:4">
      <c r="D3717" s="144"/>
    </row>
    <row r="3718" spans="4:4">
      <c r="D3718" s="144"/>
    </row>
    <row r="3719" spans="4:4">
      <c r="D3719" s="144"/>
    </row>
    <row r="3720" spans="4:4">
      <c r="D3720" s="144"/>
    </row>
    <row r="3721" spans="4:4">
      <c r="D3721" s="144"/>
    </row>
    <row r="3722" spans="4:4">
      <c r="D3722" s="144"/>
    </row>
    <row r="3723" spans="4:4">
      <c r="D3723" s="144"/>
    </row>
    <row r="3724" spans="4:4">
      <c r="D3724" s="144"/>
    </row>
    <row r="3725" spans="4:4">
      <c r="D3725" s="144"/>
    </row>
    <row r="3726" spans="4:4">
      <c r="D3726" s="144"/>
    </row>
    <row r="3727" spans="4:4">
      <c r="D3727" s="144"/>
    </row>
    <row r="3728" spans="4:4">
      <c r="D3728" s="144"/>
    </row>
    <row r="3729" spans="4:4">
      <c r="D3729" s="144"/>
    </row>
    <row r="3730" spans="4:4">
      <c r="D3730" s="144"/>
    </row>
    <row r="3731" spans="4:4">
      <c r="D3731" s="144"/>
    </row>
    <row r="3732" spans="4:4">
      <c r="D3732" s="144"/>
    </row>
    <row r="3733" spans="4:4">
      <c r="D3733" s="144"/>
    </row>
    <row r="3734" spans="4:4">
      <c r="D3734" s="144"/>
    </row>
    <row r="3735" spans="4:4">
      <c r="D3735" s="144"/>
    </row>
    <row r="3736" spans="4:4">
      <c r="D3736" s="144"/>
    </row>
    <row r="3737" spans="4:4">
      <c r="D3737" s="144"/>
    </row>
    <row r="3738" spans="4:4">
      <c r="D3738" s="144"/>
    </row>
    <row r="3739" spans="4:4">
      <c r="D3739" s="144"/>
    </row>
    <row r="3740" spans="4:4">
      <c r="D3740" s="144"/>
    </row>
    <row r="3741" spans="4:4">
      <c r="D3741" s="144"/>
    </row>
    <row r="3742" spans="4:4">
      <c r="D3742" s="144"/>
    </row>
    <row r="3743" spans="4:4">
      <c r="D3743" s="144"/>
    </row>
    <row r="3744" spans="4:4">
      <c r="D3744" s="144"/>
    </row>
    <row r="3745" spans="4:4">
      <c r="D3745" s="144"/>
    </row>
    <row r="3746" spans="4:4">
      <c r="D3746" s="144"/>
    </row>
    <row r="3747" spans="4:4">
      <c r="D3747" s="144"/>
    </row>
    <row r="3748" spans="4:4">
      <c r="D3748" s="144"/>
    </row>
    <row r="3749" spans="4:4">
      <c r="D3749" s="144"/>
    </row>
    <row r="3750" spans="4:4">
      <c r="D3750" s="144"/>
    </row>
    <row r="3751" spans="4:4">
      <c r="D3751" s="144"/>
    </row>
    <row r="3752" spans="4:4">
      <c r="D3752" s="144"/>
    </row>
    <row r="3753" spans="4:4">
      <c r="D3753" s="144"/>
    </row>
    <row r="3754" spans="4:4">
      <c r="D3754" s="144"/>
    </row>
    <row r="3755" spans="4:4">
      <c r="D3755" s="144"/>
    </row>
    <row r="3756" spans="4:4">
      <c r="D3756" s="144"/>
    </row>
    <row r="3757" spans="4:4">
      <c r="D3757" s="144"/>
    </row>
    <row r="3758" spans="4:4">
      <c r="D3758" s="144"/>
    </row>
    <row r="3759" spans="4:4">
      <c r="D3759" s="144"/>
    </row>
    <row r="3760" spans="4:4">
      <c r="D3760" s="144"/>
    </row>
    <row r="3761" spans="4:4">
      <c r="D3761" s="144"/>
    </row>
    <row r="3762" spans="4:4">
      <c r="D3762" s="144"/>
    </row>
    <row r="3763" spans="4:4">
      <c r="D3763" s="144"/>
    </row>
    <row r="3764" spans="4:4">
      <c r="D3764" s="144"/>
    </row>
    <row r="3765" spans="4:4">
      <c r="D3765" s="144"/>
    </row>
    <row r="3766" spans="4:4">
      <c r="D3766" s="144"/>
    </row>
    <row r="3767" spans="4:4">
      <c r="D3767" s="144"/>
    </row>
    <row r="3768" spans="4:4">
      <c r="D3768" s="144"/>
    </row>
    <row r="3769" spans="4:4">
      <c r="D3769" s="144"/>
    </row>
    <row r="3770" spans="4:4">
      <c r="D3770" s="144"/>
    </row>
    <row r="3771" spans="4:4">
      <c r="D3771" s="144"/>
    </row>
    <row r="3772" spans="4:4">
      <c r="D3772" s="144"/>
    </row>
    <row r="3773" spans="4:4">
      <c r="D3773" s="144"/>
    </row>
    <row r="3774" spans="4:4">
      <c r="D3774" s="144"/>
    </row>
    <row r="3775" spans="4:4">
      <c r="D3775" s="144"/>
    </row>
    <row r="3776" spans="4:4">
      <c r="D3776" s="144"/>
    </row>
    <row r="3777" spans="4:4">
      <c r="D3777" s="144"/>
    </row>
    <row r="3778" spans="4:4">
      <c r="D3778" s="144"/>
    </row>
    <row r="3779" spans="4:4">
      <c r="D3779" s="144"/>
    </row>
    <row r="3780" spans="4:4">
      <c r="D3780" s="144"/>
    </row>
    <row r="3781" spans="4:4">
      <c r="D3781" s="144"/>
    </row>
    <row r="3782" spans="4:4">
      <c r="D3782" s="144"/>
    </row>
    <row r="3783" spans="4:4">
      <c r="D3783" s="144"/>
    </row>
    <row r="3784" spans="4:4">
      <c r="D3784" s="144"/>
    </row>
    <row r="3785" spans="4:4">
      <c r="D3785" s="144"/>
    </row>
    <row r="3786" spans="4:4">
      <c r="D3786" s="144"/>
    </row>
    <row r="3787" spans="4:4">
      <c r="D3787" s="144"/>
    </row>
    <row r="3788" spans="4:4">
      <c r="D3788" s="144"/>
    </row>
    <row r="3789" spans="4:4">
      <c r="D3789" s="144"/>
    </row>
    <row r="3790" spans="4:4">
      <c r="D3790" s="144"/>
    </row>
    <row r="3791" spans="4:4">
      <c r="D3791" s="144"/>
    </row>
    <row r="3792" spans="4:4">
      <c r="D3792" s="144"/>
    </row>
    <row r="3793" spans="4:4">
      <c r="D3793" s="144"/>
    </row>
    <row r="3794" spans="4:4">
      <c r="D3794" s="144"/>
    </row>
    <row r="3795" spans="4:4">
      <c r="D3795" s="144"/>
    </row>
    <row r="3796" spans="4:4">
      <c r="D3796" s="144"/>
    </row>
    <row r="3797" spans="4:4">
      <c r="D3797" s="144"/>
    </row>
    <row r="3798" spans="4:4">
      <c r="D3798" s="144"/>
    </row>
    <row r="3799" spans="4:4">
      <c r="D3799" s="144"/>
    </row>
    <row r="3800" spans="4:4">
      <c r="D3800" s="144"/>
    </row>
    <row r="3801" spans="4:4">
      <c r="D3801" s="144"/>
    </row>
    <row r="3802" spans="4:4">
      <c r="D3802" s="144"/>
    </row>
    <row r="3803" spans="4:4">
      <c r="D3803" s="144"/>
    </row>
    <row r="3804" spans="4:4">
      <c r="D3804" s="144"/>
    </row>
    <row r="3805" spans="4:4">
      <c r="D3805" s="144"/>
    </row>
    <row r="3806" spans="4:4">
      <c r="D3806" s="144"/>
    </row>
    <row r="3807" spans="4:4">
      <c r="D3807" s="144"/>
    </row>
    <row r="3808" spans="4:4">
      <c r="D3808" s="144"/>
    </row>
    <row r="3809" spans="4:4">
      <c r="D3809" s="144"/>
    </row>
    <row r="3810" spans="4:4">
      <c r="D3810" s="144"/>
    </row>
    <row r="3811" spans="4:4">
      <c r="D3811" s="144"/>
    </row>
    <row r="3812" spans="4:4">
      <c r="D3812" s="144"/>
    </row>
    <row r="3813" spans="4:4">
      <c r="D3813" s="144"/>
    </row>
    <row r="3814" spans="4:4">
      <c r="D3814" s="144"/>
    </row>
    <row r="3815" spans="4:4">
      <c r="D3815" s="144"/>
    </row>
    <row r="3816" spans="4:4">
      <c r="D3816" s="144"/>
    </row>
    <row r="3817" spans="4:4">
      <c r="D3817" s="144"/>
    </row>
    <row r="3818" spans="4:4">
      <c r="D3818" s="144"/>
    </row>
    <row r="3819" spans="4:4">
      <c r="D3819" s="144"/>
    </row>
    <row r="3820" spans="4:4">
      <c r="D3820" s="144"/>
    </row>
    <row r="3821" spans="4:4">
      <c r="D3821" s="144"/>
    </row>
    <row r="3822" spans="4:4">
      <c r="D3822" s="144"/>
    </row>
    <row r="3823" spans="4:4">
      <c r="D3823" s="144"/>
    </row>
    <row r="3824" spans="4:4">
      <c r="D3824" s="144"/>
    </row>
    <row r="3825" spans="4:4">
      <c r="D3825" s="144"/>
    </row>
    <row r="3826" spans="4:4">
      <c r="D3826" s="144"/>
    </row>
    <row r="3827" spans="4:4">
      <c r="D3827" s="144"/>
    </row>
    <row r="3828" spans="4:4">
      <c r="D3828" s="144"/>
    </row>
    <row r="3829" spans="4:4">
      <c r="D3829" s="144"/>
    </row>
    <row r="3830" spans="4:4">
      <c r="D3830" s="144"/>
    </row>
    <row r="3831" spans="4:4">
      <c r="D3831" s="144"/>
    </row>
    <row r="3832" spans="4:4">
      <c r="D3832" s="144"/>
    </row>
    <row r="3833" spans="4:4">
      <c r="D3833" s="144"/>
    </row>
    <row r="3834" spans="4:4">
      <c r="D3834" s="144"/>
    </row>
    <row r="3835" spans="4:4">
      <c r="D3835" s="144"/>
    </row>
    <row r="3836" spans="4:4">
      <c r="D3836" s="144"/>
    </row>
    <row r="3837" spans="4:4">
      <c r="D3837" s="144"/>
    </row>
    <row r="3838" spans="4:4">
      <c r="D3838" s="144"/>
    </row>
    <row r="3839" spans="4:4">
      <c r="D3839" s="144"/>
    </row>
    <row r="3840" spans="4:4">
      <c r="D3840" s="144"/>
    </row>
    <row r="3841" spans="4:4">
      <c r="D3841" s="144"/>
    </row>
    <row r="3842" spans="4:4">
      <c r="D3842" s="144"/>
    </row>
    <row r="3843" spans="4:4">
      <c r="D3843" s="144"/>
    </row>
    <row r="3844" spans="4:4">
      <c r="D3844" s="144"/>
    </row>
    <row r="3845" spans="4:4">
      <c r="D3845" s="144"/>
    </row>
    <row r="3846" spans="4:4">
      <c r="D3846" s="144"/>
    </row>
    <row r="3847" spans="4:4">
      <c r="D3847" s="144"/>
    </row>
    <row r="3848" spans="4:4">
      <c r="D3848" s="144"/>
    </row>
    <row r="3849" spans="4:4">
      <c r="D3849" s="144"/>
    </row>
    <row r="3850" spans="4:4">
      <c r="D3850" s="144"/>
    </row>
    <row r="3851" spans="4:4">
      <c r="D3851" s="144"/>
    </row>
    <row r="3852" spans="4:4">
      <c r="D3852" s="144"/>
    </row>
    <row r="3853" spans="4:4">
      <c r="D3853" s="144"/>
    </row>
    <row r="3854" spans="4:4">
      <c r="D3854" s="144"/>
    </row>
    <row r="3855" spans="4:4">
      <c r="D3855" s="144"/>
    </row>
    <row r="3856" spans="4:4">
      <c r="D3856" s="144"/>
    </row>
    <row r="3857" spans="4:4">
      <c r="D3857" s="144"/>
    </row>
    <row r="3858" spans="4:4">
      <c r="D3858" s="144"/>
    </row>
    <row r="3859" spans="4:4">
      <c r="D3859" s="144"/>
    </row>
    <row r="3860" spans="4:4">
      <c r="D3860" s="144"/>
    </row>
    <row r="3861" spans="4:4">
      <c r="D3861" s="144"/>
    </row>
    <row r="3862" spans="4:4">
      <c r="D3862" s="144"/>
    </row>
    <row r="3863" spans="4:4">
      <c r="D3863" s="144"/>
    </row>
    <row r="3864" spans="4:4">
      <c r="D3864" s="144"/>
    </row>
    <row r="3865" spans="4:4">
      <c r="D3865" s="144"/>
    </row>
    <row r="3866" spans="4:4">
      <c r="D3866" s="144"/>
    </row>
    <row r="3867" spans="4:4">
      <c r="D3867" s="144"/>
    </row>
    <row r="3868" spans="4:4">
      <c r="D3868" s="144"/>
    </row>
    <row r="3869" spans="4:4">
      <c r="D3869" s="144"/>
    </row>
    <row r="3870" spans="4:4">
      <c r="D3870" s="144"/>
    </row>
    <row r="3871" spans="4:4">
      <c r="D3871" s="144"/>
    </row>
    <row r="3872" spans="4:4">
      <c r="D3872" s="144"/>
    </row>
    <row r="3873" spans="4:4">
      <c r="D3873" s="144"/>
    </row>
    <row r="3874" spans="4:4">
      <c r="D3874" s="144"/>
    </row>
    <row r="3875" spans="4:4">
      <c r="D3875" s="144"/>
    </row>
    <row r="3876" spans="4:4">
      <c r="D3876" s="144"/>
    </row>
    <row r="3877" spans="4:4">
      <c r="D3877" s="144"/>
    </row>
    <row r="3878" spans="4:4">
      <c r="D3878" s="144"/>
    </row>
    <row r="3879" spans="4:4">
      <c r="D3879" s="144"/>
    </row>
    <row r="3880" spans="4:4">
      <c r="D3880" s="144"/>
    </row>
    <row r="3881" spans="4:4">
      <c r="D3881" s="144"/>
    </row>
    <row r="3882" spans="4:4">
      <c r="D3882" s="144"/>
    </row>
    <row r="3883" spans="4:4">
      <c r="D3883" s="144"/>
    </row>
    <row r="3884" spans="4:4">
      <c r="D3884" s="144"/>
    </row>
    <row r="3885" spans="4:4">
      <c r="D3885" s="144"/>
    </row>
    <row r="3886" spans="4:4">
      <c r="D3886" s="144"/>
    </row>
    <row r="3887" spans="4:4">
      <c r="D3887" s="144"/>
    </row>
    <row r="3888" spans="4:4">
      <c r="D3888" s="144"/>
    </row>
    <row r="3889" spans="4:4">
      <c r="D3889" s="144"/>
    </row>
    <row r="3890" spans="4:4">
      <c r="D3890" s="144"/>
    </row>
    <row r="3891" spans="4:4">
      <c r="D3891" s="144"/>
    </row>
    <row r="3892" spans="4:4">
      <c r="D3892" s="144"/>
    </row>
    <row r="3893" spans="4:4">
      <c r="D3893" s="144"/>
    </row>
    <row r="3894" spans="4:4">
      <c r="D3894" s="144"/>
    </row>
    <row r="3895" spans="4:4">
      <c r="D3895" s="144"/>
    </row>
    <row r="3896" spans="4:4">
      <c r="D3896" s="144"/>
    </row>
    <row r="3897" spans="4:4">
      <c r="D3897" s="144"/>
    </row>
    <row r="3898" spans="4:4">
      <c r="D3898" s="144"/>
    </row>
    <row r="3899" spans="4:4">
      <c r="D3899" s="144"/>
    </row>
    <row r="3900" spans="4:4">
      <c r="D3900" s="144"/>
    </row>
    <row r="3901" spans="4:4">
      <c r="D3901" s="144"/>
    </row>
    <row r="3902" spans="4:4">
      <c r="D3902" s="144"/>
    </row>
    <row r="3903" spans="4:4">
      <c r="D3903" s="144"/>
    </row>
    <row r="3904" spans="4:4">
      <c r="D3904" s="144"/>
    </row>
    <row r="3905" spans="4:4">
      <c r="D3905" s="144"/>
    </row>
    <row r="3906" spans="4:4">
      <c r="D3906" s="144"/>
    </row>
    <row r="3907" spans="4:4">
      <c r="D3907" s="144"/>
    </row>
    <row r="3908" spans="4:4">
      <c r="D3908" s="144"/>
    </row>
    <row r="3909" spans="4:4">
      <c r="D3909" s="144"/>
    </row>
    <row r="3910" spans="4:4">
      <c r="D3910" s="144"/>
    </row>
    <row r="3911" spans="4:4">
      <c r="D3911" s="144"/>
    </row>
    <row r="3912" spans="4:4">
      <c r="D3912" s="144"/>
    </row>
    <row r="3913" spans="4:4">
      <c r="D3913" s="144"/>
    </row>
    <row r="3914" spans="4:4">
      <c r="D3914" s="144"/>
    </row>
    <row r="3915" spans="4:4">
      <c r="D3915" s="144"/>
    </row>
    <row r="3916" spans="4:4">
      <c r="D3916" s="144"/>
    </row>
    <row r="3917" spans="4:4">
      <c r="D3917" s="144"/>
    </row>
    <row r="3918" spans="4:4">
      <c r="D3918" s="144"/>
    </row>
    <row r="3919" spans="4:4">
      <c r="D3919" s="144"/>
    </row>
    <row r="3920" spans="4:4">
      <c r="D3920" s="144"/>
    </row>
    <row r="3921" spans="4:4">
      <c r="D3921" s="144"/>
    </row>
    <row r="3922" spans="4:4">
      <c r="D3922" s="144"/>
    </row>
    <row r="3923" spans="4:4">
      <c r="D3923" s="144"/>
    </row>
    <row r="3924" spans="4:4">
      <c r="D3924" s="144"/>
    </row>
    <row r="3925" spans="4:4">
      <c r="D3925" s="144"/>
    </row>
    <row r="3926" spans="4:4">
      <c r="D3926" s="144"/>
    </row>
    <row r="3927" spans="4:4">
      <c r="D3927" s="144"/>
    </row>
    <row r="3928" spans="4:4">
      <c r="D3928" s="144"/>
    </row>
    <row r="3929" spans="4:4">
      <c r="D3929" s="144"/>
    </row>
    <row r="3930" spans="4:4">
      <c r="D3930" s="144"/>
    </row>
    <row r="3931" spans="4:4">
      <c r="D3931" s="144"/>
    </row>
    <row r="3932" spans="4:4">
      <c r="D3932" s="144"/>
    </row>
    <row r="3933" spans="4:4">
      <c r="D3933" s="144"/>
    </row>
    <row r="3934" spans="4:4">
      <c r="D3934" s="144"/>
    </row>
    <row r="3935" spans="4:4">
      <c r="D3935" s="144"/>
    </row>
    <row r="3936" spans="4:4">
      <c r="D3936" s="144"/>
    </row>
    <row r="3937" spans="4:4">
      <c r="D3937" s="144"/>
    </row>
    <row r="3938" spans="4:4">
      <c r="D3938" s="144"/>
    </row>
    <row r="3939" spans="4:4">
      <c r="D3939" s="144"/>
    </row>
    <row r="3940" spans="4:4">
      <c r="D3940" s="144"/>
    </row>
    <row r="3941" spans="4:4">
      <c r="D3941" s="144"/>
    </row>
    <row r="3942" spans="4:4">
      <c r="D3942" s="144"/>
    </row>
    <row r="3943" spans="4:4">
      <c r="D3943" s="144"/>
    </row>
    <row r="3944" spans="4:4">
      <c r="D3944" s="144"/>
    </row>
    <row r="3945" spans="4:4">
      <c r="D3945" s="144"/>
    </row>
    <row r="3946" spans="4:4">
      <c r="D3946" s="144"/>
    </row>
    <row r="3947" spans="4:4">
      <c r="D3947" s="144"/>
    </row>
    <row r="3948" spans="4:4">
      <c r="D3948" s="144"/>
    </row>
    <row r="3949" spans="4:4">
      <c r="D3949" s="144"/>
    </row>
    <row r="3950" spans="4:4">
      <c r="D3950" s="144"/>
    </row>
    <row r="3951" spans="4:4">
      <c r="D3951" s="144"/>
    </row>
    <row r="3952" spans="4:4">
      <c r="D3952" s="144"/>
    </row>
    <row r="3953" spans="4:4">
      <c r="D3953" s="144"/>
    </row>
    <row r="3954" spans="4:4">
      <c r="D3954" s="144"/>
    </row>
    <row r="3955" spans="4:4">
      <c r="D3955" s="144"/>
    </row>
    <row r="3956" spans="4:4">
      <c r="D3956" s="144"/>
    </row>
    <row r="3957" spans="4:4">
      <c r="D3957" s="144"/>
    </row>
    <row r="3958" spans="4:4">
      <c r="D3958" s="144"/>
    </row>
    <row r="3959" spans="4:4">
      <c r="D3959" s="144"/>
    </row>
    <row r="3960" spans="4:4">
      <c r="D3960" s="144"/>
    </row>
    <row r="3961" spans="4:4">
      <c r="D3961" s="144"/>
    </row>
    <row r="3962" spans="4:4">
      <c r="D3962" s="144"/>
    </row>
    <row r="3963" spans="4:4">
      <c r="D3963" s="144"/>
    </row>
    <row r="3964" spans="4:4">
      <c r="D3964" s="144"/>
    </row>
    <row r="3965" spans="4:4">
      <c r="D3965" s="144"/>
    </row>
    <row r="3966" spans="4:4">
      <c r="D3966" s="144"/>
    </row>
    <row r="3967" spans="4:4">
      <c r="D3967" s="144"/>
    </row>
    <row r="3968" spans="4:4">
      <c r="D3968" s="144"/>
    </row>
    <row r="3969" spans="4:4">
      <c r="D3969" s="144"/>
    </row>
    <row r="3970" spans="4:4">
      <c r="D3970" s="144"/>
    </row>
    <row r="3971" spans="4:4">
      <c r="D3971" s="144"/>
    </row>
    <row r="3972" spans="4:4">
      <c r="D3972" s="144"/>
    </row>
    <row r="3973" spans="4:4">
      <c r="D3973" s="144"/>
    </row>
    <row r="3974" spans="4:4">
      <c r="D3974" s="144"/>
    </row>
    <row r="3975" spans="4:4">
      <c r="D3975" s="144"/>
    </row>
    <row r="3976" spans="4:4">
      <c r="D3976" s="144"/>
    </row>
    <row r="3977" spans="4:4">
      <c r="D3977" s="144"/>
    </row>
    <row r="3978" spans="4:4">
      <c r="D3978" s="144"/>
    </row>
    <row r="3979" spans="4:4">
      <c r="D3979" s="144"/>
    </row>
    <row r="3980" spans="4:4">
      <c r="D3980" s="144"/>
    </row>
    <row r="3981" spans="4:4">
      <c r="D3981" s="144"/>
    </row>
    <row r="3982" spans="4:4">
      <c r="D3982" s="144"/>
    </row>
    <row r="3983" spans="4:4">
      <c r="D3983" s="144"/>
    </row>
    <row r="3984" spans="4:4">
      <c r="D3984" s="144"/>
    </row>
    <row r="3985" spans="4:4">
      <c r="D3985" s="144"/>
    </row>
    <row r="3986" spans="4:4">
      <c r="D3986" s="144"/>
    </row>
    <row r="3987" spans="4:4">
      <c r="D3987" s="144"/>
    </row>
    <row r="3988" spans="4:4">
      <c r="D3988" s="144"/>
    </row>
    <row r="3989" spans="4:4">
      <c r="D3989" s="144"/>
    </row>
    <row r="3990" spans="4:4">
      <c r="D3990" s="144"/>
    </row>
    <row r="3991" spans="4:4">
      <c r="D3991" s="144"/>
    </row>
    <row r="3992" spans="4:4">
      <c r="D3992" s="144"/>
    </row>
    <row r="3993" spans="4:4">
      <c r="D3993" s="144"/>
    </row>
    <row r="3994" spans="4:4">
      <c r="D3994" s="144"/>
    </row>
    <row r="3995" spans="4:4">
      <c r="D3995" s="144"/>
    </row>
    <row r="3996" spans="4:4">
      <c r="D3996" s="144"/>
    </row>
    <row r="3997" spans="4:4">
      <c r="D3997" s="144"/>
    </row>
    <row r="3998" spans="4:4">
      <c r="D3998" s="144"/>
    </row>
    <row r="3999" spans="4:4">
      <c r="D3999" s="144"/>
    </row>
    <row r="4000" spans="4:4">
      <c r="D4000" s="144"/>
    </row>
    <row r="4001" spans="4:4">
      <c r="D4001" s="144"/>
    </row>
    <row r="4002" spans="4:4">
      <c r="D4002" s="144"/>
    </row>
    <row r="4003" spans="4:4">
      <c r="D4003" s="144"/>
    </row>
    <row r="4004" spans="4:4">
      <c r="D4004" s="144"/>
    </row>
    <row r="4005" spans="4:4">
      <c r="D4005" s="144"/>
    </row>
    <row r="4006" spans="4:4">
      <c r="D4006" s="144"/>
    </row>
    <row r="4007" spans="4:4">
      <c r="D4007" s="144"/>
    </row>
    <row r="4008" spans="4:4">
      <c r="D4008" s="144"/>
    </row>
    <row r="4009" spans="4:4">
      <c r="D4009" s="144"/>
    </row>
    <row r="4010" spans="4:4">
      <c r="D4010" s="144"/>
    </row>
    <row r="4011" spans="4:4">
      <c r="D4011" s="144"/>
    </row>
    <row r="4012" spans="4:4">
      <c r="D4012" s="144"/>
    </row>
    <row r="4013" spans="4:4">
      <c r="D4013" s="144"/>
    </row>
    <row r="4014" spans="4:4">
      <c r="D4014" s="144"/>
    </row>
    <row r="4015" spans="4:4">
      <c r="D4015" s="144"/>
    </row>
    <row r="4016" spans="4:4">
      <c r="D4016" s="144"/>
    </row>
    <row r="4017" spans="4:4">
      <c r="D4017" s="144"/>
    </row>
    <row r="4018" spans="4:4">
      <c r="D4018" s="144"/>
    </row>
    <row r="4019" spans="4:4">
      <c r="D4019" s="144"/>
    </row>
    <row r="4020" spans="4:4">
      <c r="D4020" s="144"/>
    </row>
    <row r="4021" spans="4:4">
      <c r="D4021" s="144"/>
    </row>
    <row r="4022" spans="4:4">
      <c r="D4022" s="144"/>
    </row>
    <row r="4023" spans="4:4">
      <c r="D4023" s="144"/>
    </row>
    <row r="4024" spans="4:4">
      <c r="D4024" s="144"/>
    </row>
    <row r="4025" spans="4:4">
      <c r="D4025" s="144"/>
    </row>
    <row r="4026" spans="4:4">
      <c r="D4026" s="144"/>
    </row>
    <row r="4027" spans="4:4">
      <c r="D4027" s="144"/>
    </row>
    <row r="4028" spans="4:4">
      <c r="D4028" s="144"/>
    </row>
    <row r="4029" spans="4:4">
      <c r="D4029" s="144"/>
    </row>
    <row r="4030" spans="4:4">
      <c r="D4030" s="144"/>
    </row>
    <row r="4031" spans="4:4">
      <c r="D4031" s="144"/>
    </row>
    <row r="4032" spans="4:4">
      <c r="D4032" s="144"/>
    </row>
    <row r="4033" spans="4:4">
      <c r="D4033" s="144"/>
    </row>
    <row r="4034" spans="4:4">
      <c r="D4034" s="144"/>
    </row>
    <row r="4035" spans="4:4">
      <c r="D4035" s="144"/>
    </row>
    <row r="4036" spans="4:4">
      <c r="D4036" s="144"/>
    </row>
    <row r="4037" spans="4:4">
      <c r="D4037" s="144"/>
    </row>
    <row r="4038" spans="4:4">
      <c r="D4038" s="144"/>
    </row>
    <row r="4039" spans="4:4">
      <c r="D4039" s="144"/>
    </row>
    <row r="4040" spans="4:4">
      <c r="D4040" s="144"/>
    </row>
    <row r="4041" spans="4:4">
      <c r="D4041" s="144"/>
    </row>
    <row r="4042" spans="4:4">
      <c r="D4042" s="144"/>
    </row>
    <row r="4043" spans="4:4">
      <c r="D4043" s="144"/>
    </row>
    <row r="4044" spans="4:4">
      <c r="D4044" s="144"/>
    </row>
    <row r="4045" spans="4:4">
      <c r="D4045" s="144"/>
    </row>
    <row r="4046" spans="4:4">
      <c r="D4046" s="144"/>
    </row>
    <row r="4047" spans="4:4">
      <c r="D4047" s="144"/>
    </row>
    <row r="4048" spans="4:4">
      <c r="D4048" s="144"/>
    </row>
    <row r="4049" spans="4:4">
      <c r="D4049" s="144"/>
    </row>
    <row r="4050" spans="4:4">
      <c r="D4050" s="144"/>
    </row>
    <row r="4051" spans="4:4">
      <c r="D4051" s="144"/>
    </row>
    <row r="4052" spans="4:4">
      <c r="D4052" s="144"/>
    </row>
    <row r="4053" spans="4:4">
      <c r="D4053" s="144"/>
    </row>
    <row r="4054" spans="4:4">
      <c r="D4054" s="144"/>
    </row>
    <row r="4055" spans="4:4">
      <c r="D4055" s="144"/>
    </row>
    <row r="4056" spans="4:4">
      <c r="D4056" s="144"/>
    </row>
    <row r="4057" spans="4:4">
      <c r="D4057" s="144"/>
    </row>
    <row r="4058" spans="4:4">
      <c r="D4058" s="144"/>
    </row>
    <row r="4059" spans="4:4">
      <c r="D4059" s="144"/>
    </row>
    <row r="4060" spans="4:4">
      <c r="D4060" s="144"/>
    </row>
    <row r="4061" spans="4:4">
      <c r="D4061" s="144"/>
    </row>
    <row r="4062" spans="4:4">
      <c r="D4062" s="144"/>
    </row>
    <row r="4063" spans="4:4">
      <c r="D4063" s="144"/>
    </row>
    <row r="4064" spans="4:4">
      <c r="D4064" s="144"/>
    </row>
    <row r="4065" spans="4:4">
      <c r="D4065" s="144"/>
    </row>
    <row r="4066" spans="4:4">
      <c r="D4066" s="144"/>
    </row>
    <row r="4067" spans="4:4">
      <c r="D4067" s="144"/>
    </row>
    <row r="4068" spans="4:4">
      <c r="D4068" s="144"/>
    </row>
    <row r="4069" spans="4:4">
      <c r="D4069" s="144"/>
    </row>
    <row r="4070" spans="4:4">
      <c r="D4070" s="144"/>
    </row>
    <row r="4071" spans="4:4">
      <c r="D4071" s="144"/>
    </row>
    <row r="4072" spans="4:4">
      <c r="D4072" s="144"/>
    </row>
    <row r="4073" spans="4:4">
      <c r="D4073" s="144"/>
    </row>
    <row r="4074" spans="4:4">
      <c r="D4074" s="144"/>
    </row>
    <row r="4075" spans="4:4">
      <c r="D4075" s="144"/>
    </row>
    <row r="4076" spans="4:4">
      <c r="D4076" s="144"/>
    </row>
    <row r="4077" spans="4:4">
      <c r="D4077" s="144"/>
    </row>
    <row r="4078" spans="4:4">
      <c r="D4078" s="144"/>
    </row>
    <row r="4079" spans="4:4">
      <c r="D4079" s="144"/>
    </row>
    <row r="4080" spans="4:4">
      <c r="D4080" s="144"/>
    </row>
    <row r="4081" spans="4:4">
      <c r="D4081" s="144"/>
    </row>
    <row r="4082" spans="4:4">
      <c r="D4082" s="144"/>
    </row>
    <row r="4083" spans="4:4">
      <c r="D4083" s="144"/>
    </row>
    <row r="4084" spans="4:4">
      <c r="D4084" s="144"/>
    </row>
    <row r="4085" spans="4:4">
      <c r="D4085" s="144"/>
    </row>
    <row r="4086" spans="4:4">
      <c r="D4086" s="144"/>
    </row>
    <row r="4087" spans="4:4">
      <c r="D4087" s="144"/>
    </row>
    <row r="4088" spans="4:4">
      <c r="D4088" s="144"/>
    </row>
    <row r="4089" spans="4:4">
      <c r="D4089" s="144"/>
    </row>
    <row r="4090" spans="4:4">
      <c r="D4090" s="144"/>
    </row>
    <row r="4091" spans="4:4">
      <c r="D4091" s="144"/>
    </row>
    <row r="4092" spans="4:4">
      <c r="D4092" s="144"/>
    </row>
    <row r="4093" spans="4:4">
      <c r="D4093" s="144"/>
    </row>
    <row r="4094" spans="4:4">
      <c r="D4094" s="144"/>
    </row>
    <row r="4095" spans="4:4">
      <c r="D4095" s="144"/>
    </row>
    <row r="4096" spans="4:4">
      <c r="D4096" s="144"/>
    </row>
    <row r="4097" spans="4:4">
      <c r="D4097" s="144"/>
    </row>
    <row r="4098" spans="4:4">
      <c r="D4098" s="144"/>
    </row>
    <row r="4099" spans="4:4">
      <c r="D4099" s="144"/>
    </row>
    <row r="4100" spans="4:4">
      <c r="D4100" s="144"/>
    </row>
    <row r="4101" spans="4:4">
      <c r="D4101" s="144"/>
    </row>
    <row r="4102" spans="4:4">
      <c r="D4102" s="144"/>
    </row>
    <row r="4103" spans="4:4">
      <c r="D4103" s="144"/>
    </row>
    <row r="4104" spans="4:4">
      <c r="D4104" s="144"/>
    </row>
    <row r="4105" spans="4:4">
      <c r="D4105" s="144"/>
    </row>
    <row r="4106" spans="4:4">
      <c r="D4106" s="144"/>
    </row>
    <row r="4107" spans="4:4">
      <c r="D4107" s="144"/>
    </row>
    <row r="4108" spans="4:4">
      <c r="D4108" s="144"/>
    </row>
    <row r="4109" spans="4:4">
      <c r="D4109" s="144"/>
    </row>
    <row r="4110" spans="4:4">
      <c r="D4110" s="144"/>
    </row>
    <row r="4111" spans="4:4">
      <c r="D4111" s="144"/>
    </row>
    <row r="4112" spans="4:4">
      <c r="D4112" s="144"/>
    </row>
    <row r="4113" spans="4:4">
      <c r="D4113" s="144"/>
    </row>
    <row r="4114" spans="4:4">
      <c r="D4114" s="144"/>
    </row>
    <row r="4115" spans="4:4">
      <c r="D4115" s="144"/>
    </row>
    <row r="4116" spans="4:4">
      <c r="D4116" s="144"/>
    </row>
    <row r="4117" spans="4:4">
      <c r="D4117" s="144"/>
    </row>
    <row r="4118" spans="4:4">
      <c r="D4118" s="144"/>
    </row>
    <row r="4119" spans="4:4">
      <c r="D4119" s="144"/>
    </row>
    <row r="4120" spans="4:4">
      <c r="D4120" s="144"/>
    </row>
    <row r="4121" spans="4:4">
      <c r="D4121" s="144"/>
    </row>
    <row r="4122" spans="4:4">
      <c r="D4122" s="144"/>
    </row>
    <row r="4123" spans="4:4">
      <c r="D4123" s="144"/>
    </row>
    <row r="4124" spans="4:4">
      <c r="D4124" s="144"/>
    </row>
    <row r="4125" spans="4:4">
      <c r="D4125" s="144"/>
    </row>
    <row r="4126" spans="4:4">
      <c r="D4126" s="144"/>
    </row>
    <row r="4127" spans="4:4">
      <c r="D4127" s="144"/>
    </row>
    <row r="4128" spans="4:4">
      <c r="D4128" s="144"/>
    </row>
    <row r="4129" spans="4:4">
      <c r="D4129" s="144"/>
    </row>
    <row r="4130" spans="4:4">
      <c r="D4130" s="144"/>
    </row>
    <row r="4131" spans="4:4">
      <c r="D4131" s="144"/>
    </row>
    <row r="4132" spans="4:4">
      <c r="D4132" s="144"/>
    </row>
    <row r="4133" spans="4:4">
      <c r="D4133" s="144"/>
    </row>
    <row r="4134" spans="4:4">
      <c r="D4134" s="144"/>
    </row>
    <row r="4135" spans="4:4">
      <c r="D4135" s="144"/>
    </row>
    <row r="4136" spans="4:4">
      <c r="D4136" s="144"/>
    </row>
    <row r="4137" spans="4:4">
      <c r="D4137" s="144"/>
    </row>
    <row r="4138" spans="4:4">
      <c r="D4138" s="144"/>
    </row>
    <row r="4139" spans="4:4">
      <c r="D4139" s="144"/>
    </row>
    <row r="4140" spans="4:4">
      <c r="D4140" s="144"/>
    </row>
    <row r="4141" spans="4:4">
      <c r="D4141" s="144"/>
    </row>
    <row r="4142" spans="4:4">
      <c r="D4142" s="144"/>
    </row>
    <row r="4143" spans="4:4">
      <c r="D4143" s="144"/>
    </row>
    <row r="4144" spans="4:4">
      <c r="D4144" s="144"/>
    </row>
    <row r="4145" spans="4:4">
      <c r="D4145" s="144"/>
    </row>
    <row r="4146" spans="4:4">
      <c r="D4146" s="144"/>
    </row>
    <row r="4147" spans="4:4">
      <c r="D4147" s="144"/>
    </row>
    <row r="4148" spans="4:4">
      <c r="D4148" s="144"/>
    </row>
    <row r="4149" spans="4:4">
      <c r="D4149" s="144"/>
    </row>
    <row r="4150" spans="4:4">
      <c r="D4150" s="144"/>
    </row>
    <row r="4151" spans="4:4">
      <c r="D4151" s="144"/>
    </row>
    <row r="4152" spans="4:4">
      <c r="D4152" s="144"/>
    </row>
    <row r="4153" spans="4:4">
      <c r="D4153" s="144"/>
    </row>
    <row r="4154" spans="4:4">
      <c r="D4154" s="144"/>
    </row>
    <row r="4155" spans="4:4">
      <c r="D4155" s="144"/>
    </row>
    <row r="4156" spans="4:4">
      <c r="D4156" s="144"/>
    </row>
    <row r="4157" spans="4:4">
      <c r="D4157" s="144"/>
    </row>
    <row r="4158" spans="4:4">
      <c r="D4158" s="144"/>
    </row>
    <row r="4159" spans="4:4">
      <c r="D4159" s="144"/>
    </row>
    <row r="4160" spans="4:4">
      <c r="D4160" s="144"/>
    </row>
    <row r="4161" spans="4:4">
      <c r="D4161" s="144"/>
    </row>
    <row r="4162" spans="4:4">
      <c r="D4162" s="144"/>
    </row>
    <row r="4163" spans="4:4">
      <c r="D4163" s="144"/>
    </row>
    <row r="4164" spans="4:4">
      <c r="D4164" s="144"/>
    </row>
    <row r="4165" spans="4:4">
      <c r="D4165" s="144"/>
    </row>
    <row r="4166" spans="4:4">
      <c r="D4166" s="144"/>
    </row>
    <row r="4167" spans="4:4">
      <c r="D4167" s="144"/>
    </row>
    <row r="4168" spans="4:4">
      <c r="D4168" s="144"/>
    </row>
    <row r="4169" spans="4:4">
      <c r="D4169" s="144"/>
    </row>
    <row r="4170" spans="4:4">
      <c r="D4170" s="144"/>
    </row>
    <row r="4171" spans="4:4">
      <c r="D4171" s="144"/>
    </row>
    <row r="4172" spans="4:4">
      <c r="D4172" s="144"/>
    </row>
    <row r="4173" spans="4:4">
      <c r="D4173" s="144"/>
    </row>
    <row r="4174" spans="4:4">
      <c r="D4174" s="144"/>
    </row>
    <row r="4175" spans="4:4">
      <c r="D4175" s="144"/>
    </row>
    <row r="4176" spans="4:4">
      <c r="D4176" s="144"/>
    </row>
    <row r="4177" spans="4:4">
      <c r="D4177" s="144"/>
    </row>
    <row r="4178" spans="4:4">
      <c r="D4178" s="144"/>
    </row>
    <row r="4179" spans="4:4">
      <c r="D4179" s="144"/>
    </row>
    <row r="4180" spans="4:4">
      <c r="D4180" s="144"/>
    </row>
    <row r="4181" spans="4:4">
      <c r="D4181" s="144"/>
    </row>
    <row r="4182" spans="4:4">
      <c r="D4182" s="144"/>
    </row>
    <row r="4183" spans="4:4">
      <c r="D4183" s="144"/>
    </row>
    <row r="4184" spans="4:4">
      <c r="D4184" s="144"/>
    </row>
    <row r="4185" spans="4:4">
      <c r="D4185" s="144"/>
    </row>
    <row r="4186" spans="4:4">
      <c r="D4186" s="144"/>
    </row>
    <row r="4187" spans="4:4">
      <c r="D4187" s="144"/>
    </row>
    <row r="4188" spans="4:4">
      <c r="D4188" s="144"/>
    </row>
    <row r="4189" spans="4:4">
      <c r="D4189" s="144"/>
    </row>
    <row r="4190" spans="4:4">
      <c r="D4190" s="144"/>
    </row>
    <row r="4191" spans="4:4">
      <c r="D4191" s="144"/>
    </row>
    <row r="4192" spans="4:4">
      <c r="D4192" s="144"/>
    </row>
    <row r="4193" spans="4:4">
      <c r="D4193" s="144"/>
    </row>
    <row r="4194" spans="4:4">
      <c r="D4194" s="144"/>
    </row>
    <row r="4195" spans="4:4">
      <c r="D4195" s="144"/>
    </row>
    <row r="4196" spans="4:4">
      <c r="D4196" s="144"/>
    </row>
    <row r="4197" spans="4:4">
      <c r="D4197" s="144"/>
    </row>
    <row r="4198" spans="4:4">
      <c r="D4198" s="144"/>
    </row>
    <row r="4199" spans="4:4">
      <c r="D4199" s="144"/>
    </row>
    <row r="4200" spans="4:4">
      <c r="D4200" s="144"/>
    </row>
    <row r="4201" spans="4:4">
      <c r="D4201" s="144"/>
    </row>
    <row r="4202" spans="4:4">
      <c r="D4202" s="144"/>
    </row>
    <row r="4203" spans="4:4">
      <c r="D4203" s="144"/>
    </row>
    <row r="4204" spans="4:4">
      <c r="D4204" s="144"/>
    </row>
    <row r="4205" spans="4:4">
      <c r="D4205" s="144"/>
    </row>
    <row r="4206" spans="4:4">
      <c r="D4206" s="144"/>
    </row>
    <row r="4207" spans="4:4">
      <c r="D4207" s="144"/>
    </row>
    <row r="4208" spans="4:4">
      <c r="D4208" s="144"/>
    </row>
    <row r="4209" spans="4:4">
      <c r="D4209" s="144"/>
    </row>
    <row r="4210" spans="4:4">
      <c r="D4210" s="144"/>
    </row>
    <row r="4211" spans="4:4">
      <c r="D4211" s="144"/>
    </row>
    <row r="4212" spans="4:4">
      <c r="D4212" s="144"/>
    </row>
    <row r="4213" spans="4:4">
      <c r="D4213" s="144"/>
    </row>
    <row r="4214" spans="4:4">
      <c r="D4214" s="144"/>
    </row>
    <row r="4215" spans="4:4">
      <c r="D4215" s="144"/>
    </row>
    <row r="4216" spans="4:4">
      <c r="D4216" s="144"/>
    </row>
    <row r="4217" spans="4:4">
      <c r="D4217" s="144"/>
    </row>
    <row r="4218" spans="4:4">
      <c r="D4218" s="144"/>
    </row>
    <row r="4219" spans="4:4">
      <c r="D4219" s="144"/>
    </row>
    <row r="4220" spans="4:4">
      <c r="D4220" s="144"/>
    </row>
    <row r="4221" spans="4:4">
      <c r="D4221" s="144"/>
    </row>
    <row r="4222" spans="4:4">
      <c r="D4222" s="144"/>
    </row>
    <row r="4223" spans="4:4">
      <c r="D4223" s="144"/>
    </row>
    <row r="4224" spans="4:4">
      <c r="D4224" s="144"/>
    </row>
    <row r="4225" spans="4:4">
      <c r="D4225" s="144"/>
    </row>
    <row r="4226" spans="4:4">
      <c r="D4226" s="144"/>
    </row>
    <row r="4227" spans="4:4">
      <c r="D4227" s="144"/>
    </row>
    <row r="4228" spans="4:4">
      <c r="D4228" s="144"/>
    </row>
    <row r="4229" spans="4:4">
      <c r="D4229" s="144"/>
    </row>
    <row r="4230" spans="4:4">
      <c r="D4230" s="144"/>
    </row>
    <row r="4231" spans="4:4">
      <c r="D4231" s="144"/>
    </row>
    <row r="4232" spans="4:4">
      <c r="D4232" s="144"/>
    </row>
    <row r="4233" spans="4:4">
      <c r="D4233" s="144"/>
    </row>
    <row r="4234" spans="4:4">
      <c r="D4234" s="144"/>
    </row>
    <row r="4235" spans="4:4">
      <c r="D4235" s="144"/>
    </row>
    <row r="4236" spans="4:4">
      <c r="D4236" s="144"/>
    </row>
    <row r="4237" spans="4:4">
      <c r="D4237" s="144"/>
    </row>
    <row r="4238" spans="4:4">
      <c r="D4238" s="144"/>
    </row>
    <row r="4239" spans="4:4">
      <c r="D4239" s="144"/>
    </row>
    <row r="4240" spans="4:4">
      <c r="D4240" s="144"/>
    </row>
    <row r="4241" spans="4:4">
      <c r="D4241" s="144"/>
    </row>
    <row r="4242" spans="4:4">
      <c r="D4242" s="144"/>
    </row>
    <row r="4243" spans="4:4">
      <c r="D4243" s="144"/>
    </row>
    <row r="4244" spans="4:4">
      <c r="D4244" s="144"/>
    </row>
    <row r="4245" spans="4:4">
      <c r="D4245" s="144"/>
    </row>
    <row r="4246" spans="4:4">
      <c r="D4246" s="144"/>
    </row>
    <row r="4247" spans="4:4">
      <c r="D4247" s="144"/>
    </row>
    <row r="4248" spans="4:4">
      <c r="D4248" s="144"/>
    </row>
    <row r="4249" spans="4:4">
      <c r="D4249" s="144"/>
    </row>
    <row r="4250" spans="4:4">
      <c r="D4250" s="144"/>
    </row>
    <row r="4251" spans="4:4">
      <c r="D4251" s="144"/>
    </row>
    <row r="4252" spans="4:4">
      <c r="D4252" s="144"/>
    </row>
    <row r="4253" spans="4:4">
      <c r="D4253" s="144"/>
    </row>
    <row r="4254" spans="4:4">
      <c r="D4254" s="144"/>
    </row>
    <row r="4255" spans="4:4">
      <c r="D4255" s="144"/>
    </row>
    <row r="4256" spans="4:4">
      <c r="D4256" s="144"/>
    </row>
    <row r="4257" spans="4:4">
      <c r="D4257" s="144"/>
    </row>
    <row r="4258" spans="4:4">
      <c r="D4258" s="144"/>
    </row>
    <row r="4259" spans="4:4">
      <c r="D4259" s="144"/>
    </row>
    <row r="4260" spans="4:4">
      <c r="D4260" s="144"/>
    </row>
    <row r="4261" spans="4:4">
      <c r="D4261" s="144"/>
    </row>
    <row r="4262" spans="4:4">
      <c r="D4262" s="144"/>
    </row>
    <row r="4263" spans="4:4">
      <c r="D4263" s="144"/>
    </row>
    <row r="4264" spans="4:4">
      <c r="D4264" s="144"/>
    </row>
    <row r="4265" spans="4:4">
      <c r="D4265" s="144"/>
    </row>
    <row r="4266" spans="4:4">
      <c r="D4266" s="144"/>
    </row>
    <row r="4267" spans="4:4">
      <c r="D4267" s="144"/>
    </row>
    <row r="4268" spans="4:4">
      <c r="D4268" s="144"/>
    </row>
    <row r="4269" spans="4:4">
      <c r="D4269" s="144"/>
    </row>
    <row r="4270" spans="4:4">
      <c r="D4270" s="144"/>
    </row>
    <row r="4271" spans="4:4">
      <c r="D4271" s="144"/>
    </row>
    <row r="4272" spans="4:4">
      <c r="D4272" s="144"/>
    </row>
    <row r="4273" spans="4:4">
      <c r="D4273" s="144"/>
    </row>
    <row r="4274" spans="4:4">
      <c r="D4274" s="144"/>
    </row>
    <row r="4275" spans="4:4">
      <c r="D4275" s="144"/>
    </row>
    <row r="4276" spans="4:4">
      <c r="D4276" s="144"/>
    </row>
    <row r="4277" spans="4:4">
      <c r="D4277" s="144"/>
    </row>
    <row r="4278" spans="4:4">
      <c r="D4278" s="144"/>
    </row>
    <row r="4279" spans="4:4">
      <c r="D4279" s="144"/>
    </row>
    <row r="4280" spans="4:4">
      <c r="D4280" s="144"/>
    </row>
    <row r="4281" spans="4:4">
      <c r="D4281" s="144"/>
    </row>
    <row r="4282" spans="4:4">
      <c r="D4282" s="144"/>
    </row>
    <row r="4283" spans="4:4">
      <c r="D4283" s="144"/>
    </row>
    <row r="4284" spans="4:4">
      <c r="D4284" s="144"/>
    </row>
    <row r="4285" spans="4:4">
      <c r="D4285" s="144"/>
    </row>
    <row r="4286" spans="4:4">
      <c r="D4286" s="144"/>
    </row>
    <row r="4287" spans="4:4">
      <c r="D4287" s="144"/>
    </row>
    <row r="4288" spans="4:4">
      <c r="D4288" s="144"/>
    </row>
    <row r="4289" spans="4:4">
      <c r="D4289" s="144"/>
    </row>
    <row r="4290" spans="4:4">
      <c r="D4290" s="144"/>
    </row>
    <row r="4291" spans="4:4">
      <c r="D4291" s="144"/>
    </row>
    <row r="4292" spans="4:4">
      <c r="D4292" s="144"/>
    </row>
    <row r="4293" spans="4:4">
      <c r="D4293" s="144"/>
    </row>
    <row r="4294" spans="4:4">
      <c r="D4294" s="144"/>
    </row>
    <row r="4295" spans="4:4">
      <c r="D4295" s="144"/>
    </row>
    <row r="4296" spans="4:4">
      <c r="D4296" s="144"/>
    </row>
    <row r="4297" spans="4:4">
      <c r="D4297" s="144"/>
    </row>
    <row r="4298" spans="4:4">
      <c r="D4298" s="144"/>
    </row>
    <row r="4299" spans="4:4">
      <c r="D4299" s="144"/>
    </row>
    <row r="4300" spans="4:4">
      <c r="D4300" s="144"/>
    </row>
    <row r="4301" spans="4:4">
      <c r="D4301" s="144"/>
    </row>
    <row r="4302" spans="4:4">
      <c r="D4302" s="144"/>
    </row>
    <row r="4303" spans="4:4">
      <c r="D4303" s="144"/>
    </row>
    <row r="4304" spans="4:4">
      <c r="D4304" s="144"/>
    </row>
    <row r="4305" spans="4:4">
      <c r="D4305" s="144"/>
    </row>
    <row r="4306" spans="4:4">
      <c r="D4306" s="144"/>
    </row>
    <row r="4307" spans="4:4">
      <c r="D4307" s="144"/>
    </row>
    <row r="4308" spans="4:4">
      <c r="D4308" s="144"/>
    </row>
    <row r="4309" spans="4:4">
      <c r="D4309" s="144"/>
    </row>
    <row r="4310" spans="4:4">
      <c r="D4310" s="144"/>
    </row>
    <row r="4311" spans="4:4">
      <c r="D4311" s="144"/>
    </row>
    <row r="4312" spans="4:4">
      <c r="D4312" s="144"/>
    </row>
    <row r="4313" spans="4:4">
      <c r="D4313" s="144"/>
    </row>
    <row r="4314" spans="4:4">
      <c r="D4314" s="144"/>
    </row>
    <row r="4315" spans="4:4">
      <c r="D4315" s="144"/>
    </row>
    <row r="4316" spans="4:4">
      <c r="D4316" s="144"/>
    </row>
    <row r="4317" spans="4:4">
      <c r="D4317" s="144"/>
    </row>
    <row r="4318" spans="4:4">
      <c r="D4318" s="144"/>
    </row>
    <row r="4319" spans="4:4">
      <c r="D4319" s="144"/>
    </row>
    <row r="4320" spans="4:4">
      <c r="D4320" s="144"/>
    </row>
    <row r="4321" spans="4:4">
      <c r="D4321" s="144"/>
    </row>
    <row r="4322" spans="4:4">
      <c r="D4322" s="144"/>
    </row>
    <row r="4323" spans="4:4">
      <c r="D4323" s="144"/>
    </row>
    <row r="4324" spans="4:4">
      <c r="D4324" s="144"/>
    </row>
    <row r="4325" spans="4:4">
      <c r="D4325" s="144"/>
    </row>
    <row r="4326" spans="4:4">
      <c r="D4326" s="144"/>
    </row>
    <row r="4327" spans="4:4">
      <c r="D4327" s="144"/>
    </row>
    <row r="4328" spans="4:4">
      <c r="D4328" s="144"/>
    </row>
    <row r="4329" spans="4:4">
      <c r="D4329" s="144"/>
    </row>
    <row r="4330" spans="4:4">
      <c r="D4330" s="144"/>
    </row>
    <row r="4331" spans="4:4">
      <c r="D4331" s="144"/>
    </row>
    <row r="4332" spans="4:4">
      <c r="D4332" s="144"/>
    </row>
    <row r="4333" spans="4:4">
      <c r="D4333" s="144"/>
    </row>
    <row r="4334" spans="4:4">
      <c r="D4334" s="144"/>
    </row>
    <row r="4335" spans="4:4">
      <c r="D4335" s="144"/>
    </row>
    <row r="4336" spans="4:4">
      <c r="D4336" s="144"/>
    </row>
    <row r="4337" spans="4:4">
      <c r="D4337" s="144"/>
    </row>
    <row r="4338" spans="4:4">
      <c r="D4338" s="144"/>
    </row>
    <row r="4339" spans="4:4">
      <c r="D4339" s="144"/>
    </row>
    <row r="4340" spans="4:4">
      <c r="D4340" s="144"/>
    </row>
    <row r="4341" spans="4:4">
      <c r="D4341" s="144"/>
    </row>
    <row r="4342" spans="4:4">
      <c r="D4342" s="144"/>
    </row>
    <row r="4343" spans="4:4">
      <c r="D4343" s="144"/>
    </row>
    <row r="4344" spans="4:4">
      <c r="D4344" s="144"/>
    </row>
    <row r="4345" spans="4:4">
      <c r="D4345" s="144"/>
    </row>
    <row r="4346" spans="4:4">
      <c r="D4346" s="144"/>
    </row>
    <row r="4347" spans="4:4">
      <c r="D4347" s="144"/>
    </row>
    <row r="4348" spans="4:4">
      <c r="D4348" s="144"/>
    </row>
    <row r="4349" spans="4:4">
      <c r="D4349" s="144"/>
    </row>
    <row r="4350" spans="4:4">
      <c r="D4350" s="144"/>
    </row>
    <row r="4351" spans="4:4">
      <c r="D4351" s="144"/>
    </row>
    <row r="4352" spans="4:4">
      <c r="D4352" s="144"/>
    </row>
    <row r="4353" spans="4:4">
      <c r="D4353" s="144"/>
    </row>
    <row r="4354" spans="4:4">
      <c r="D4354" s="144"/>
    </row>
    <row r="4355" spans="4:4">
      <c r="D4355" s="144"/>
    </row>
    <row r="4356" spans="4:4">
      <c r="D4356" s="144"/>
    </row>
    <row r="4357" spans="4:4">
      <c r="D4357" s="144"/>
    </row>
    <row r="4358" spans="4:4">
      <c r="D4358" s="144"/>
    </row>
    <row r="4359" spans="4:4">
      <c r="D4359" s="144"/>
    </row>
    <row r="4360" spans="4:4">
      <c r="D4360" s="144"/>
    </row>
    <row r="4361" spans="4:4">
      <c r="D4361" s="144"/>
    </row>
    <row r="4362" spans="4:4">
      <c r="D4362" s="144"/>
    </row>
    <row r="4363" spans="4:4">
      <c r="D4363" s="144"/>
    </row>
    <row r="4364" spans="4:4">
      <c r="D4364" s="144"/>
    </row>
    <row r="4365" spans="4:4">
      <c r="D4365" s="144"/>
    </row>
    <row r="4366" spans="4:4">
      <c r="D4366" s="144"/>
    </row>
    <row r="4367" spans="4:4">
      <c r="D4367" s="144"/>
    </row>
    <row r="4368" spans="4:4">
      <c r="D4368" s="144"/>
    </row>
    <row r="4369" spans="4:4">
      <c r="D4369" s="144"/>
    </row>
    <row r="4370" spans="4:4">
      <c r="D4370" s="144"/>
    </row>
    <row r="4371" spans="4:4">
      <c r="D4371" s="144"/>
    </row>
    <row r="4372" spans="4:4">
      <c r="D4372" s="144"/>
    </row>
    <row r="4373" spans="4:4">
      <c r="D4373" s="144"/>
    </row>
    <row r="4374" spans="4:4">
      <c r="D4374" s="144"/>
    </row>
    <row r="4375" spans="4:4">
      <c r="D4375" s="144"/>
    </row>
    <row r="4376" spans="4:4">
      <c r="D4376" s="144"/>
    </row>
    <row r="4377" spans="4:4">
      <c r="D4377" s="144"/>
    </row>
    <row r="4378" spans="4:4">
      <c r="D4378" s="144"/>
    </row>
    <row r="4379" spans="4:4">
      <c r="D4379" s="144"/>
    </row>
    <row r="4380" spans="4:4">
      <c r="D4380" s="144"/>
    </row>
    <row r="4381" spans="4:4">
      <c r="D4381" s="144"/>
    </row>
    <row r="4382" spans="4:4">
      <c r="D4382" s="144"/>
    </row>
    <row r="4383" spans="4:4">
      <c r="D4383" s="144"/>
    </row>
    <row r="4384" spans="4:4">
      <c r="D4384" s="144"/>
    </row>
    <row r="4385" spans="4:4">
      <c r="D4385" s="144"/>
    </row>
    <row r="4386" spans="4:4">
      <c r="D4386" s="144"/>
    </row>
    <row r="4387" spans="4:4">
      <c r="D4387" s="144"/>
    </row>
    <row r="4388" spans="4:4">
      <c r="D4388" s="144"/>
    </row>
    <row r="4389" spans="4:4">
      <c r="D4389" s="144"/>
    </row>
    <row r="4390" spans="4:4">
      <c r="D4390" s="144"/>
    </row>
    <row r="4391" spans="4:4">
      <c r="D4391" s="144"/>
    </row>
    <row r="4392" spans="4:4">
      <c r="D4392" s="144"/>
    </row>
    <row r="4393" spans="4:4">
      <c r="D4393" s="144"/>
    </row>
    <row r="4394" spans="4:4">
      <c r="D4394" s="144"/>
    </row>
    <row r="4395" spans="4:4">
      <c r="D4395" s="144"/>
    </row>
    <row r="4396" spans="4:4">
      <c r="D4396" s="144"/>
    </row>
    <row r="4397" spans="4:4">
      <c r="D4397" s="144"/>
    </row>
    <row r="4398" spans="4:4">
      <c r="D4398" s="144"/>
    </row>
    <row r="4399" spans="4:4">
      <c r="D4399" s="144"/>
    </row>
    <row r="4400" spans="4:4">
      <c r="D4400" s="144"/>
    </row>
    <row r="4401" spans="4:4">
      <c r="D4401" s="144"/>
    </row>
    <row r="4402" spans="4:4">
      <c r="D4402" s="144"/>
    </row>
    <row r="4403" spans="4:4">
      <c r="D4403" s="144"/>
    </row>
    <row r="4404" spans="4:4">
      <c r="D4404" s="144"/>
    </row>
    <row r="4405" spans="4:4">
      <c r="D4405" s="144"/>
    </row>
    <row r="4406" spans="4:4">
      <c r="D4406" s="144"/>
    </row>
    <row r="4407" spans="4:4">
      <c r="D4407" s="144"/>
    </row>
    <row r="4408" spans="4:4">
      <c r="D4408" s="144"/>
    </row>
    <row r="4409" spans="4:4">
      <c r="D4409" s="144"/>
    </row>
    <row r="4410" spans="4:4">
      <c r="D4410" s="144"/>
    </row>
    <row r="4411" spans="4:4">
      <c r="D4411" s="144"/>
    </row>
    <row r="4412" spans="4:4">
      <c r="D4412" s="144"/>
    </row>
    <row r="4413" spans="4:4">
      <c r="D4413" s="144"/>
    </row>
    <row r="4414" spans="4:4">
      <c r="D4414" s="144"/>
    </row>
    <row r="4415" spans="4:4">
      <c r="D4415" s="144"/>
    </row>
    <row r="4416" spans="4:4">
      <c r="D4416" s="144"/>
    </row>
    <row r="4417" spans="4:4">
      <c r="D4417" s="144"/>
    </row>
    <row r="4418" spans="4:4">
      <c r="D4418" s="144"/>
    </row>
    <row r="4419" spans="4:4">
      <c r="D4419" s="144"/>
    </row>
    <row r="4420" spans="4:4">
      <c r="D4420" s="144"/>
    </row>
    <row r="4421" spans="4:4">
      <c r="D4421" s="144"/>
    </row>
    <row r="4422" spans="4:4">
      <c r="D4422" s="144"/>
    </row>
    <row r="4423" spans="4:4">
      <c r="D4423" s="144"/>
    </row>
    <row r="4424" spans="4:4">
      <c r="D4424" s="144"/>
    </row>
    <row r="4425" spans="4:4">
      <c r="D4425" s="144"/>
    </row>
    <row r="4426" spans="4:4">
      <c r="D4426" s="144"/>
    </row>
    <row r="4427" spans="4:4">
      <c r="D4427" s="144"/>
    </row>
    <row r="4428" spans="4:4">
      <c r="D4428" s="144"/>
    </row>
    <row r="4429" spans="4:4">
      <c r="D4429" s="144"/>
    </row>
    <row r="4430" spans="4:4">
      <c r="D4430" s="144"/>
    </row>
    <row r="4431" spans="4:4">
      <c r="D4431" s="144"/>
    </row>
    <row r="4432" spans="4:4">
      <c r="D4432" s="144"/>
    </row>
    <row r="4433" spans="4:4">
      <c r="D4433" s="144"/>
    </row>
    <row r="4434" spans="4:4">
      <c r="D4434" s="144"/>
    </row>
    <row r="4435" spans="4:4">
      <c r="D4435" s="144"/>
    </row>
    <row r="4436" spans="4:4">
      <c r="D4436" s="144"/>
    </row>
    <row r="4437" spans="4:4">
      <c r="D4437" s="144"/>
    </row>
    <row r="4438" spans="4:4">
      <c r="D4438" s="144"/>
    </row>
    <row r="4439" spans="4:4">
      <c r="D4439" s="144"/>
    </row>
    <row r="4440" spans="4:4">
      <c r="D4440" s="144"/>
    </row>
    <row r="4441" spans="4:4">
      <c r="D4441" s="144"/>
    </row>
    <row r="4442" spans="4:4">
      <c r="D4442" s="144"/>
    </row>
    <row r="4443" spans="4:4">
      <c r="D4443" s="144"/>
    </row>
    <row r="4444" spans="4:4">
      <c r="D4444" s="144"/>
    </row>
    <row r="4445" spans="4:4">
      <c r="D4445" s="144"/>
    </row>
    <row r="4446" spans="4:4">
      <c r="D4446" s="144"/>
    </row>
    <row r="4447" spans="4:4">
      <c r="D4447" s="144"/>
    </row>
    <row r="4448" spans="4:4">
      <c r="D4448" s="144"/>
    </row>
    <row r="4449" spans="4:4">
      <c r="D4449" s="144"/>
    </row>
    <row r="4450" spans="4:4">
      <c r="D4450" s="144"/>
    </row>
    <row r="4451" spans="4:4">
      <c r="D4451" s="144"/>
    </row>
    <row r="4452" spans="4:4">
      <c r="D4452" s="144"/>
    </row>
    <row r="4453" spans="4:4">
      <c r="D4453" s="144"/>
    </row>
    <row r="4454" spans="4:4">
      <c r="D4454" s="144"/>
    </row>
    <row r="4455" spans="4:4">
      <c r="D4455" s="144"/>
    </row>
    <row r="4456" spans="4:4">
      <c r="D4456" s="144"/>
    </row>
    <row r="4457" spans="4:4">
      <c r="D4457" s="144"/>
    </row>
    <row r="4458" spans="4:4">
      <c r="D4458" s="144"/>
    </row>
    <row r="4459" spans="4:4">
      <c r="D4459" s="144"/>
    </row>
    <row r="4460" spans="4:4">
      <c r="D4460" s="144"/>
    </row>
    <row r="4461" spans="4:4">
      <c r="D4461" s="144"/>
    </row>
    <row r="4462" spans="4:4">
      <c r="D4462" s="144"/>
    </row>
    <row r="4463" spans="4:4">
      <c r="D4463" s="144"/>
    </row>
    <row r="4464" spans="4:4">
      <c r="D4464" s="144"/>
    </row>
    <row r="4465" spans="4:4">
      <c r="D4465" s="144"/>
    </row>
    <row r="4466" spans="4:4">
      <c r="D4466" s="144"/>
    </row>
    <row r="4467" spans="4:4">
      <c r="D4467" s="144"/>
    </row>
    <row r="4468" spans="4:4">
      <c r="D4468" s="144"/>
    </row>
    <row r="4469" spans="4:4">
      <c r="D4469" s="144"/>
    </row>
    <row r="4470" spans="4:4">
      <c r="D4470" s="144"/>
    </row>
    <row r="4471" spans="4:4">
      <c r="D4471" s="144"/>
    </row>
    <row r="4472" spans="4:4">
      <c r="D4472" s="144"/>
    </row>
    <row r="4473" spans="4:4">
      <c r="D4473" s="144"/>
    </row>
    <row r="4474" spans="4:4">
      <c r="D4474" s="144"/>
    </row>
    <row r="4475" spans="4:4">
      <c r="D4475" s="144"/>
    </row>
    <row r="4476" spans="4:4">
      <c r="D4476" s="144"/>
    </row>
    <row r="4477" spans="4:4">
      <c r="D4477" s="144"/>
    </row>
    <row r="4478" spans="4:4">
      <c r="D4478" s="144"/>
    </row>
    <row r="4479" spans="4:4">
      <c r="D4479" s="144"/>
    </row>
    <row r="4480" spans="4:4">
      <c r="D4480" s="144"/>
    </row>
    <row r="4481" spans="4:4">
      <c r="D4481" s="144"/>
    </row>
    <row r="4482" spans="4:4">
      <c r="D4482" s="144"/>
    </row>
    <row r="4483" spans="4:4">
      <c r="D4483" s="144"/>
    </row>
    <row r="4484" spans="4:4">
      <c r="D4484" s="144"/>
    </row>
    <row r="4485" spans="4:4">
      <c r="D4485" s="144"/>
    </row>
    <row r="4486" spans="4:4">
      <c r="D4486" s="144"/>
    </row>
    <row r="4487" spans="4:4">
      <c r="D4487" s="144"/>
    </row>
    <row r="4488" spans="4:4">
      <c r="D4488" s="144"/>
    </row>
    <row r="4489" spans="4:4">
      <c r="D4489" s="144"/>
    </row>
    <row r="4490" spans="4:4">
      <c r="D4490" s="144"/>
    </row>
    <row r="4491" spans="4:4">
      <c r="D4491" s="144"/>
    </row>
    <row r="4492" spans="4:4">
      <c r="D4492" s="144"/>
    </row>
    <row r="4493" spans="4:4">
      <c r="D4493" s="144"/>
    </row>
    <row r="4494" spans="4:4">
      <c r="D4494" s="144"/>
    </row>
    <row r="4495" spans="4:4">
      <c r="D4495" s="144"/>
    </row>
    <row r="4496" spans="4:4">
      <c r="D4496" s="144"/>
    </row>
    <row r="4497" spans="4:4">
      <c r="D4497" s="144"/>
    </row>
    <row r="4498" spans="4:4">
      <c r="D4498" s="144"/>
    </row>
    <row r="4499" spans="4:4">
      <c r="D4499" s="144"/>
    </row>
    <row r="4500" spans="4:4">
      <c r="D4500" s="144"/>
    </row>
    <row r="4501" spans="4:4">
      <c r="D4501" s="144"/>
    </row>
    <row r="4502" spans="4:4">
      <c r="D4502" s="144"/>
    </row>
    <row r="4503" spans="4:4">
      <c r="D4503" s="144"/>
    </row>
    <row r="4504" spans="4:4">
      <c r="D4504" s="144"/>
    </row>
    <row r="4505" spans="4:4">
      <c r="D4505" s="144"/>
    </row>
    <row r="4506" spans="4:4">
      <c r="D4506" s="144"/>
    </row>
    <row r="4507" spans="4:4">
      <c r="D4507" s="144"/>
    </row>
    <row r="4508" spans="4:4">
      <c r="D4508" s="144"/>
    </row>
    <row r="4509" spans="4:4">
      <c r="D4509" s="144"/>
    </row>
    <row r="4510" spans="4:4">
      <c r="D4510" s="144"/>
    </row>
    <row r="4511" spans="4:4">
      <c r="D4511" s="144"/>
    </row>
    <row r="4512" spans="4:4">
      <c r="D4512" s="144"/>
    </row>
    <row r="4513" spans="4:4">
      <c r="D4513" s="144"/>
    </row>
    <row r="4514" spans="4:4">
      <c r="D4514" s="144"/>
    </row>
    <row r="4515" spans="4:4">
      <c r="D4515" s="144"/>
    </row>
    <row r="4516" spans="4:4">
      <c r="D4516" s="144"/>
    </row>
    <row r="4517" spans="4:4">
      <c r="D4517" s="144"/>
    </row>
    <row r="4518" spans="4:4">
      <c r="D4518" s="144"/>
    </row>
    <row r="4519" spans="4:4">
      <c r="D4519" s="144"/>
    </row>
    <row r="4520" spans="4:4">
      <c r="D4520" s="144"/>
    </row>
    <row r="4521" spans="4:4">
      <c r="D4521" s="144"/>
    </row>
    <row r="4522" spans="4:4">
      <c r="D4522" s="144"/>
    </row>
    <row r="4523" spans="4:4">
      <c r="D4523" s="144"/>
    </row>
    <row r="4524" spans="4:4">
      <c r="D4524" s="144"/>
    </row>
    <row r="4525" spans="4:4">
      <c r="D4525" s="144"/>
    </row>
    <row r="4526" spans="4:4">
      <c r="D4526" s="144"/>
    </row>
    <row r="4527" spans="4:4">
      <c r="D4527" s="144"/>
    </row>
    <row r="4528" spans="4:4">
      <c r="D4528" s="144"/>
    </row>
    <row r="4529" spans="4:4">
      <c r="D4529" s="144"/>
    </row>
    <row r="4530" spans="4:4">
      <c r="D4530" s="144"/>
    </row>
    <row r="4531" spans="4:4">
      <c r="D4531" s="144"/>
    </row>
    <row r="4532" spans="4:4">
      <c r="D4532" s="144"/>
    </row>
    <row r="4533" spans="4:4">
      <c r="D4533" s="144"/>
    </row>
    <row r="4534" spans="4:4">
      <c r="D4534" s="144"/>
    </row>
    <row r="4535" spans="4:4">
      <c r="D4535" s="144"/>
    </row>
    <row r="4536" spans="4:4">
      <c r="D4536" s="144"/>
    </row>
    <row r="4537" spans="4:4">
      <c r="D4537" s="144"/>
    </row>
    <row r="4538" spans="4:4">
      <c r="D4538" s="144"/>
    </row>
    <row r="4539" spans="4:4">
      <c r="D4539" s="144"/>
    </row>
    <row r="4540" spans="4:4">
      <c r="D4540" s="144"/>
    </row>
    <row r="4541" spans="4:4">
      <c r="D4541" s="144"/>
    </row>
    <row r="4542" spans="4:4">
      <c r="D4542" s="144"/>
    </row>
    <row r="4543" spans="4:4">
      <c r="D4543" s="144"/>
    </row>
    <row r="4544" spans="4:4">
      <c r="D4544" s="144"/>
    </row>
    <row r="4545" spans="4:4">
      <c r="D4545" s="144"/>
    </row>
    <row r="4546" spans="4:4">
      <c r="D4546" s="144"/>
    </row>
    <row r="4547" spans="4:4">
      <c r="D4547" s="144"/>
    </row>
    <row r="4548" spans="4:4">
      <c r="D4548" s="144"/>
    </row>
    <row r="4549" spans="4:4">
      <c r="D4549" s="144"/>
    </row>
    <row r="4550" spans="4:4">
      <c r="D4550" s="144"/>
    </row>
    <row r="4551" spans="4:4">
      <c r="D4551" s="144"/>
    </row>
    <row r="4552" spans="4:4">
      <c r="D4552" s="144"/>
    </row>
    <row r="4553" spans="4:4">
      <c r="D4553" s="144"/>
    </row>
    <row r="4554" spans="4:4">
      <c r="D4554" s="144"/>
    </row>
    <row r="4555" spans="4:4">
      <c r="D4555" s="144"/>
    </row>
    <row r="4556" spans="4:4">
      <c r="D4556" s="144"/>
    </row>
    <row r="4557" spans="4:4">
      <c r="D4557" s="144"/>
    </row>
    <row r="4558" spans="4:4">
      <c r="D4558" s="144"/>
    </row>
    <row r="4559" spans="4:4">
      <c r="D4559" s="144"/>
    </row>
    <row r="4560" spans="4:4">
      <c r="D4560" s="144"/>
    </row>
    <row r="4561" spans="4:4">
      <c r="D4561" s="144"/>
    </row>
    <row r="4562" spans="4:4">
      <c r="D4562" s="144"/>
    </row>
    <row r="4563" spans="4:4">
      <c r="D4563" s="144"/>
    </row>
    <row r="4564" spans="4:4">
      <c r="D4564" s="144"/>
    </row>
    <row r="4565" spans="4:4">
      <c r="D4565" s="144"/>
    </row>
    <row r="4566" spans="4:4">
      <c r="D4566" s="144"/>
    </row>
    <row r="4567" spans="4:4">
      <c r="D4567" s="144"/>
    </row>
    <row r="4568" spans="4:4">
      <c r="D4568" s="144"/>
    </row>
    <row r="4569" spans="4:4">
      <c r="D4569" s="144"/>
    </row>
    <row r="4570" spans="4:4">
      <c r="D4570" s="144"/>
    </row>
    <row r="4571" spans="4:4">
      <c r="D4571" s="144"/>
    </row>
    <row r="4572" spans="4:4">
      <c r="D4572" s="144"/>
    </row>
    <row r="4573" spans="4:4">
      <c r="D4573" s="144"/>
    </row>
    <row r="4574" spans="4:4">
      <c r="D4574" s="144"/>
    </row>
    <row r="4575" spans="4:4">
      <c r="D4575" s="144"/>
    </row>
    <row r="4576" spans="4:4">
      <c r="D4576" s="144"/>
    </row>
    <row r="4577" spans="4:4">
      <c r="D4577" s="144"/>
    </row>
    <row r="4578" spans="4:4">
      <c r="D4578" s="144"/>
    </row>
    <row r="4579" spans="4:4">
      <c r="D4579" s="144"/>
    </row>
    <row r="4580" spans="4:4">
      <c r="D4580" s="144"/>
    </row>
    <row r="4581" spans="4:4">
      <c r="D4581" s="144"/>
    </row>
    <row r="4582" spans="4:4">
      <c r="D4582" s="144"/>
    </row>
    <row r="4583" spans="4:4">
      <c r="D4583" s="144"/>
    </row>
    <row r="4584" spans="4:4">
      <c r="D4584" s="144"/>
    </row>
    <row r="4585" spans="4:4">
      <c r="D4585" s="144"/>
    </row>
    <row r="4586" spans="4:4">
      <c r="D4586" s="144"/>
    </row>
    <row r="4587" spans="4:4">
      <c r="D4587" s="144"/>
    </row>
    <row r="4588" spans="4:4">
      <c r="D4588" s="144"/>
    </row>
    <row r="4589" spans="4:4">
      <c r="D4589" s="144"/>
    </row>
    <row r="4590" spans="4:4">
      <c r="D4590" s="144"/>
    </row>
    <row r="4591" spans="4:4">
      <c r="D4591" s="144"/>
    </row>
    <row r="4592" spans="4:4">
      <c r="D4592" s="144"/>
    </row>
    <row r="4593" spans="4:4">
      <c r="D4593" s="144"/>
    </row>
    <row r="4594" spans="4:4">
      <c r="D4594" s="144"/>
    </row>
    <row r="4595" spans="4:4">
      <c r="D4595" s="144"/>
    </row>
    <row r="4596" spans="4:4">
      <c r="D4596" s="144"/>
    </row>
    <row r="4597" spans="4:4">
      <c r="D4597" s="144"/>
    </row>
    <row r="4598" spans="4:4">
      <c r="D4598" s="144"/>
    </row>
    <row r="4599" spans="4:4">
      <c r="D4599" s="144"/>
    </row>
    <row r="4600" spans="4:4">
      <c r="D4600" s="144"/>
    </row>
    <row r="4601" spans="4:4">
      <c r="D4601" s="144"/>
    </row>
    <row r="4602" spans="4:4">
      <c r="D4602" s="144"/>
    </row>
    <row r="4603" spans="4:4">
      <c r="D4603" s="144"/>
    </row>
    <row r="4604" spans="4:4">
      <c r="D4604" s="144"/>
    </row>
    <row r="4605" spans="4:4">
      <c r="D4605" s="144"/>
    </row>
    <row r="4606" spans="4:4">
      <c r="D4606" s="144"/>
    </row>
    <row r="4607" spans="4:4">
      <c r="D4607" s="144"/>
    </row>
    <row r="4608" spans="4:4">
      <c r="D4608" s="144"/>
    </row>
    <row r="4609" spans="4:4">
      <c r="D4609" s="144"/>
    </row>
    <row r="4610" spans="4:4">
      <c r="D4610" s="144"/>
    </row>
    <row r="4611" spans="4:4">
      <c r="D4611" s="144"/>
    </row>
    <row r="4612" spans="4:4">
      <c r="D4612" s="144"/>
    </row>
    <row r="4613" spans="4:4">
      <c r="D4613" s="144"/>
    </row>
    <row r="4614" spans="4:4">
      <c r="D4614" s="144"/>
    </row>
    <row r="4615" spans="4:4">
      <c r="D4615" s="144"/>
    </row>
    <row r="4616" spans="4:4">
      <c r="D4616" s="144"/>
    </row>
    <row r="4617" spans="4:4">
      <c r="D4617" s="144"/>
    </row>
    <row r="4618" spans="4:4">
      <c r="D4618" s="144"/>
    </row>
    <row r="4619" spans="4:4">
      <c r="D4619" s="144"/>
    </row>
    <row r="4620" spans="4:4">
      <c r="D4620" s="144"/>
    </row>
    <row r="4621" spans="4:4">
      <c r="D4621" s="144"/>
    </row>
    <row r="4622" spans="4:4">
      <c r="D4622" s="144"/>
    </row>
    <row r="4623" spans="4:4">
      <c r="D4623" s="144"/>
    </row>
    <row r="4624" spans="4:4">
      <c r="D4624" s="144"/>
    </row>
    <row r="4625" spans="4:4">
      <c r="D4625" s="144"/>
    </row>
    <row r="4626" spans="4:4">
      <c r="D4626" s="144"/>
    </row>
    <row r="4627" spans="4:4">
      <c r="D4627" s="144"/>
    </row>
    <row r="4628" spans="4:4">
      <c r="D4628" s="144"/>
    </row>
    <row r="4629" spans="4:4">
      <c r="D4629" s="144"/>
    </row>
    <row r="4630" spans="4:4">
      <c r="D4630" s="144"/>
    </row>
    <row r="4631" spans="4:4">
      <c r="D4631" s="144"/>
    </row>
    <row r="4632" spans="4:4">
      <c r="D4632" s="144"/>
    </row>
    <row r="4633" spans="4:4">
      <c r="D4633" s="144"/>
    </row>
    <row r="4634" spans="4:4">
      <c r="D4634" s="144"/>
    </row>
    <row r="4635" spans="4:4">
      <c r="D4635" s="144"/>
    </row>
    <row r="4636" spans="4:4">
      <c r="D4636" s="144"/>
    </row>
    <row r="4637" spans="4:4">
      <c r="D4637" s="144"/>
    </row>
    <row r="4638" spans="4:4">
      <c r="D4638" s="144"/>
    </row>
    <row r="4639" spans="4:4">
      <c r="D4639" s="144"/>
    </row>
    <row r="4640" spans="4:4">
      <c r="D4640" s="144"/>
    </row>
    <row r="4641" spans="4:4">
      <c r="D4641" s="144"/>
    </row>
    <row r="4642" spans="4:4">
      <c r="D4642" s="144"/>
    </row>
    <row r="4643" spans="4:4">
      <c r="D4643" s="144"/>
    </row>
    <row r="4644" spans="4:4">
      <c r="D4644" s="144"/>
    </row>
    <row r="4645" spans="4:4">
      <c r="D4645" s="144"/>
    </row>
    <row r="4646" spans="4:4">
      <c r="D4646" s="144"/>
    </row>
    <row r="4647" spans="4:4">
      <c r="D4647" s="144"/>
    </row>
    <row r="4648" spans="4:4">
      <c r="D4648" s="144"/>
    </row>
    <row r="4649" spans="4:4">
      <c r="D4649" s="144"/>
    </row>
    <row r="4650" spans="4:4">
      <c r="D4650" s="144"/>
    </row>
    <row r="4651" spans="4:4">
      <c r="D4651" s="144"/>
    </row>
    <row r="4652" spans="4:4">
      <c r="D4652" s="144"/>
    </row>
    <row r="4653" spans="4:4">
      <c r="D4653" s="144"/>
    </row>
    <row r="4654" spans="4:4">
      <c r="D4654" s="144"/>
    </row>
    <row r="4655" spans="4:4">
      <c r="D4655" s="144"/>
    </row>
    <row r="4656" spans="4:4">
      <c r="D4656" s="144"/>
    </row>
    <row r="4657" spans="4:4">
      <c r="D4657" s="144"/>
    </row>
    <row r="4658" spans="4:4">
      <c r="D4658" s="144"/>
    </row>
    <row r="4659" spans="4:4">
      <c r="D4659" s="144"/>
    </row>
    <row r="4660" spans="4:4">
      <c r="D4660" s="144"/>
    </row>
    <row r="4661" spans="4:4">
      <c r="D4661" s="144"/>
    </row>
    <row r="4662" spans="4:4">
      <c r="D4662" s="144"/>
    </row>
    <row r="4663" spans="4:4">
      <c r="D4663" s="144"/>
    </row>
    <row r="4664" spans="4:4">
      <c r="D4664" s="144"/>
    </row>
    <row r="4665" spans="4:4">
      <c r="D4665" s="144"/>
    </row>
    <row r="4666" spans="4:4">
      <c r="D4666" s="144"/>
    </row>
    <row r="4667" spans="4:4">
      <c r="D4667" s="144"/>
    </row>
    <row r="4668" spans="4:4">
      <c r="D4668" s="144"/>
    </row>
    <row r="4669" spans="4:4">
      <c r="D4669" s="144"/>
    </row>
    <row r="4670" spans="4:4">
      <c r="D4670" s="144"/>
    </row>
    <row r="4671" spans="4:4">
      <c r="D4671" s="144"/>
    </row>
    <row r="4672" spans="4:4">
      <c r="D4672" s="144"/>
    </row>
    <row r="4673" spans="4:4">
      <c r="D4673" s="144"/>
    </row>
    <row r="4674" spans="4:4">
      <c r="D4674" s="144"/>
    </row>
    <row r="4675" spans="4:4">
      <c r="D4675" s="144"/>
    </row>
    <row r="4676" spans="4:4">
      <c r="D4676" s="144"/>
    </row>
    <row r="4677" spans="4:4">
      <c r="D4677" s="144"/>
    </row>
    <row r="4678" spans="4:4">
      <c r="D4678" s="144"/>
    </row>
    <row r="4679" spans="4:4">
      <c r="D4679" s="144"/>
    </row>
    <row r="4680" spans="4:4">
      <c r="D4680" s="144"/>
    </row>
    <row r="4681" spans="4:4">
      <c r="D4681" s="144"/>
    </row>
    <row r="4682" spans="4:4">
      <c r="D4682" s="144"/>
    </row>
    <row r="4683" spans="4:4">
      <c r="D4683" s="144"/>
    </row>
    <row r="4684" spans="4:4">
      <c r="D4684" s="144"/>
    </row>
    <row r="4685" spans="4:4">
      <c r="D4685" s="144"/>
    </row>
    <row r="4686" spans="4:4">
      <c r="D4686" s="144"/>
    </row>
    <row r="4687" spans="4:4">
      <c r="D4687" s="144"/>
    </row>
    <row r="4688" spans="4:4">
      <c r="D4688" s="144"/>
    </row>
    <row r="4689" spans="4:4">
      <c r="D4689" s="144"/>
    </row>
    <row r="4690" spans="4:4">
      <c r="D4690" s="144"/>
    </row>
    <row r="4691" spans="4:4">
      <c r="D4691" s="144"/>
    </row>
    <row r="4692" spans="4:4">
      <c r="D4692" s="144"/>
    </row>
    <row r="4693" spans="4:4">
      <c r="D4693" s="144"/>
    </row>
    <row r="4694" spans="4:4">
      <c r="D4694" s="144"/>
    </row>
    <row r="4695" spans="4:4">
      <c r="D4695" s="144"/>
    </row>
    <row r="4696" spans="4:4">
      <c r="D4696" s="144"/>
    </row>
    <row r="4697" spans="4:4">
      <c r="D4697" s="144"/>
    </row>
    <row r="4698" spans="4:4">
      <c r="D4698" s="144"/>
    </row>
    <row r="4699" spans="4:4">
      <c r="D4699" s="144"/>
    </row>
    <row r="4700" spans="4:4">
      <c r="D4700" s="144"/>
    </row>
    <row r="4701" spans="4:4">
      <c r="D4701" s="144"/>
    </row>
    <row r="4702" spans="4:4">
      <c r="D4702" s="144"/>
    </row>
    <row r="4703" spans="4:4">
      <c r="D4703" s="144"/>
    </row>
    <row r="4704" spans="4:4">
      <c r="D4704" s="144"/>
    </row>
    <row r="4705" spans="4:4">
      <c r="D4705" s="144"/>
    </row>
    <row r="4706" spans="4:4">
      <c r="D4706" s="144"/>
    </row>
    <row r="4707" spans="4:4">
      <c r="D4707" s="144"/>
    </row>
    <row r="4708" spans="4:4">
      <c r="D4708" s="144"/>
    </row>
    <row r="4709" spans="4:4">
      <c r="D4709" s="144"/>
    </row>
    <row r="4710" spans="4:4">
      <c r="D4710" s="144"/>
    </row>
    <row r="4711" spans="4:4">
      <c r="D4711" s="144"/>
    </row>
    <row r="4712" spans="4:4">
      <c r="D4712" s="144"/>
    </row>
    <row r="4713" spans="4:4">
      <c r="D4713" s="144"/>
    </row>
    <row r="4714" spans="4:4">
      <c r="D4714" s="144"/>
    </row>
    <row r="4715" spans="4:4">
      <c r="D4715" s="144"/>
    </row>
    <row r="4716" spans="4:4">
      <c r="D4716" s="144"/>
    </row>
    <row r="4717" spans="4:4">
      <c r="D4717" s="144"/>
    </row>
    <row r="4718" spans="4:4">
      <c r="D4718" s="144"/>
    </row>
    <row r="4719" spans="4:4">
      <c r="D4719" s="144"/>
    </row>
    <row r="4720" spans="4:4">
      <c r="D4720" s="144"/>
    </row>
    <row r="4721" spans="4:4">
      <c r="D4721" s="144"/>
    </row>
    <row r="4722" spans="4:4">
      <c r="D4722" s="144"/>
    </row>
    <row r="4723" spans="4:4">
      <c r="D4723" s="144"/>
    </row>
    <row r="4724" spans="4:4">
      <c r="D4724" s="144"/>
    </row>
    <row r="4725" spans="4:4">
      <c r="D4725" s="144"/>
    </row>
    <row r="4726" spans="4:4">
      <c r="D4726" s="144"/>
    </row>
    <row r="4727" spans="4:4">
      <c r="D4727" s="144"/>
    </row>
    <row r="4728" spans="4:4">
      <c r="D4728" s="144"/>
    </row>
    <row r="4729" spans="4:4">
      <c r="D4729" s="144"/>
    </row>
    <row r="4730" spans="4:4">
      <c r="D4730" s="144"/>
    </row>
    <row r="4731" spans="4:4">
      <c r="D4731" s="144"/>
    </row>
    <row r="4732" spans="4:4">
      <c r="D4732" s="144"/>
    </row>
    <row r="4733" spans="4:4">
      <c r="D4733" s="144"/>
    </row>
    <row r="4734" spans="4:4">
      <c r="D4734" s="144"/>
    </row>
    <row r="4735" spans="4:4">
      <c r="D4735" s="144"/>
    </row>
    <row r="4736" spans="4:4">
      <c r="D4736" s="144"/>
    </row>
    <row r="4737" spans="4:4">
      <c r="D4737" s="144"/>
    </row>
    <row r="4738" spans="4:4">
      <c r="D4738" s="144"/>
    </row>
    <row r="4739" spans="4:4">
      <c r="D4739" s="144"/>
    </row>
    <row r="4740" spans="4:4">
      <c r="D4740" s="144"/>
    </row>
    <row r="4741" spans="4:4">
      <c r="D4741" s="144"/>
    </row>
    <row r="4742" spans="4:4">
      <c r="D4742" s="144"/>
    </row>
    <row r="4743" spans="4:4">
      <c r="D4743" s="144"/>
    </row>
    <row r="4744" spans="4:4">
      <c r="D4744" s="144"/>
    </row>
    <row r="4745" spans="4:4">
      <c r="D4745" s="144"/>
    </row>
    <row r="4746" spans="4:4">
      <c r="D4746" s="144"/>
    </row>
    <row r="4747" spans="4:4">
      <c r="D4747" s="144"/>
    </row>
    <row r="4748" spans="4:4">
      <c r="D4748" s="144"/>
    </row>
    <row r="4749" spans="4:4">
      <c r="D4749" s="144"/>
    </row>
    <row r="4750" spans="4:4">
      <c r="D4750" s="144"/>
    </row>
    <row r="4751" spans="4:4">
      <c r="D4751" s="144"/>
    </row>
    <row r="4752" spans="4:4">
      <c r="D4752" s="144"/>
    </row>
    <row r="4753" spans="4:4">
      <c r="D4753" s="144"/>
    </row>
    <row r="4754" spans="4:4">
      <c r="D4754" s="144"/>
    </row>
    <row r="4755" spans="4:4">
      <c r="D4755" s="144"/>
    </row>
    <row r="4756" spans="4:4">
      <c r="D4756" s="144"/>
    </row>
    <row r="4757" spans="4:4">
      <c r="D4757" s="144"/>
    </row>
    <row r="4758" spans="4:4">
      <c r="D4758" s="144"/>
    </row>
    <row r="4759" spans="4:4">
      <c r="D4759" s="144"/>
    </row>
    <row r="4760" spans="4:4">
      <c r="D4760" s="144"/>
    </row>
    <row r="4761" spans="4:4">
      <c r="D4761" s="144"/>
    </row>
    <row r="4762" spans="4:4">
      <c r="D4762" s="144"/>
    </row>
    <row r="4763" spans="4:4">
      <c r="D4763" s="144"/>
    </row>
    <row r="4764" spans="4:4">
      <c r="D4764" s="144"/>
    </row>
    <row r="4765" spans="4:4">
      <c r="D4765" s="144"/>
    </row>
    <row r="4766" spans="4:4">
      <c r="D4766" s="144"/>
    </row>
    <row r="4767" spans="4:4">
      <c r="D4767" s="144"/>
    </row>
    <row r="4768" spans="4:4">
      <c r="D4768" s="144"/>
    </row>
    <row r="4769" spans="4:4">
      <c r="D4769" s="144"/>
    </row>
    <row r="4770" spans="4:4">
      <c r="D4770" s="144"/>
    </row>
    <row r="4771" spans="4:4">
      <c r="D4771" s="144"/>
    </row>
    <row r="4772" spans="4:4">
      <c r="D4772" s="144"/>
    </row>
    <row r="4773" spans="4:4">
      <c r="D4773" s="144"/>
    </row>
    <row r="4774" spans="4:4">
      <c r="D4774" s="144"/>
    </row>
    <row r="4775" spans="4:4">
      <c r="D4775" s="144"/>
    </row>
    <row r="4776" spans="4:4">
      <c r="D4776" s="144"/>
    </row>
    <row r="4777" spans="4:4">
      <c r="D4777" s="144"/>
    </row>
    <row r="4778" spans="4:4">
      <c r="D4778" s="144"/>
    </row>
    <row r="4779" spans="4:4">
      <c r="D4779" s="144"/>
    </row>
    <row r="4780" spans="4:4">
      <c r="D4780" s="144"/>
    </row>
    <row r="4781" spans="4:4">
      <c r="D4781" s="144"/>
    </row>
    <row r="4782" spans="4:4">
      <c r="D4782" s="144"/>
    </row>
    <row r="4783" spans="4:4">
      <c r="D4783" s="144"/>
    </row>
    <row r="4784" spans="4:4">
      <c r="D4784" s="144"/>
    </row>
    <row r="4785" spans="4:4">
      <c r="D4785" s="144"/>
    </row>
    <row r="4786" spans="4:4">
      <c r="D4786" s="144"/>
    </row>
    <row r="4787" spans="4:4">
      <c r="D4787" s="144"/>
    </row>
    <row r="4788" spans="4:4">
      <c r="D4788" s="144"/>
    </row>
    <row r="4789" spans="4:4">
      <c r="D4789" s="144"/>
    </row>
    <row r="4790" spans="4:4">
      <c r="D4790" s="144"/>
    </row>
    <row r="4791" spans="4:4">
      <c r="D4791" s="144"/>
    </row>
    <row r="4792" spans="4:4">
      <c r="D4792" s="144"/>
    </row>
    <row r="4793" spans="4:4">
      <c r="D4793" s="144"/>
    </row>
    <row r="4794" spans="4:4">
      <c r="D4794" s="144"/>
    </row>
    <row r="4795" spans="4:4">
      <c r="D4795" s="144"/>
    </row>
    <row r="4796" spans="4:4">
      <c r="D4796" s="144"/>
    </row>
    <row r="4797" spans="4:4">
      <c r="D4797" s="144"/>
    </row>
    <row r="4798" spans="4:4">
      <c r="D4798" s="144"/>
    </row>
    <row r="4799" spans="4:4">
      <c r="D4799" s="144"/>
    </row>
    <row r="4800" spans="4:4">
      <c r="D4800" s="144"/>
    </row>
    <row r="4801" spans="4:4">
      <c r="D4801" s="144"/>
    </row>
    <row r="4802" spans="4:4">
      <c r="D4802" s="144"/>
    </row>
    <row r="4803" spans="4:4">
      <c r="D4803" s="144"/>
    </row>
    <row r="4804" spans="4:4">
      <c r="D4804" s="144"/>
    </row>
    <row r="4805" spans="4:4">
      <c r="D4805" s="144"/>
    </row>
    <row r="4806" spans="4:4">
      <c r="D4806" s="144"/>
    </row>
    <row r="4807" spans="4:4">
      <c r="D4807" s="144"/>
    </row>
    <row r="4808" spans="4:4">
      <c r="D4808" s="144"/>
    </row>
    <row r="4809" spans="4:4">
      <c r="D4809" s="144"/>
    </row>
    <row r="4810" spans="4:4">
      <c r="D4810" s="144"/>
    </row>
    <row r="4811" spans="4:4">
      <c r="D4811" s="144"/>
    </row>
    <row r="4812" spans="4:4">
      <c r="D4812" s="144"/>
    </row>
    <row r="4813" spans="4:4">
      <c r="D4813" s="144"/>
    </row>
    <row r="4814" spans="4:4">
      <c r="D4814" s="144"/>
    </row>
    <row r="4815" spans="4:4">
      <c r="D4815" s="144"/>
    </row>
    <row r="4816" spans="4:4">
      <c r="D4816" s="144"/>
    </row>
    <row r="4817" spans="4:4">
      <c r="D4817" s="144"/>
    </row>
    <row r="4818" spans="4:4">
      <c r="D4818" s="144"/>
    </row>
    <row r="4819" spans="4:4">
      <c r="D4819" s="144"/>
    </row>
    <row r="4820" spans="4:4">
      <c r="D4820" s="144"/>
    </row>
    <row r="4821" spans="4:4">
      <c r="D4821" s="144"/>
    </row>
    <row r="4822" spans="4:4">
      <c r="D4822" s="144"/>
    </row>
    <row r="4823" spans="4:4">
      <c r="D4823" s="144"/>
    </row>
    <row r="4824" spans="4:4">
      <c r="D4824" s="144"/>
    </row>
    <row r="4825" spans="4:4">
      <c r="D4825" s="144"/>
    </row>
    <row r="4826" spans="4:4">
      <c r="D4826" s="144"/>
    </row>
    <row r="4827" spans="4:4">
      <c r="D4827" s="144"/>
    </row>
    <row r="4828" spans="4:4">
      <c r="D4828" s="144"/>
    </row>
    <row r="4829" spans="4:4">
      <c r="D4829" s="144"/>
    </row>
    <row r="4830" spans="4:4">
      <c r="D4830" s="144"/>
    </row>
    <row r="4831" spans="4:4">
      <c r="D4831" s="144"/>
    </row>
    <row r="4832" spans="4:4">
      <c r="D4832" s="144"/>
    </row>
    <row r="4833" spans="4:4">
      <c r="D4833" s="144"/>
    </row>
    <row r="4834" spans="4:4">
      <c r="D4834" s="144"/>
    </row>
    <row r="4835" spans="4:4">
      <c r="D4835" s="144"/>
    </row>
    <row r="4836" spans="4:4">
      <c r="D4836" s="144"/>
    </row>
    <row r="4837" spans="4:4">
      <c r="D4837" s="144"/>
    </row>
    <row r="4838" spans="4:4">
      <c r="D4838" s="144"/>
    </row>
    <row r="4839" spans="4:4">
      <c r="D4839" s="144"/>
    </row>
    <row r="4840" spans="4:4">
      <c r="D4840" s="144"/>
    </row>
    <row r="4841" spans="4:4">
      <c r="D4841" s="144"/>
    </row>
    <row r="4842" spans="4:4">
      <c r="D4842" s="144"/>
    </row>
    <row r="4843" spans="4:4">
      <c r="D4843" s="144"/>
    </row>
    <row r="4844" spans="4:4">
      <c r="D4844" s="144"/>
    </row>
    <row r="4845" spans="4:4">
      <c r="D4845" s="144"/>
    </row>
    <row r="4846" spans="4:4">
      <c r="D4846" s="144"/>
    </row>
    <row r="4847" spans="4:4">
      <c r="D4847" s="144"/>
    </row>
    <row r="4848" spans="4:4">
      <c r="D4848" s="144"/>
    </row>
    <row r="4849" spans="4:4">
      <c r="D4849" s="144"/>
    </row>
    <row r="4850" spans="4:4">
      <c r="D4850" s="144"/>
    </row>
    <row r="4851" spans="4:4">
      <c r="D4851" s="144"/>
    </row>
    <row r="4852" spans="4:4">
      <c r="D4852" s="144"/>
    </row>
    <row r="4853" spans="4:4">
      <c r="D4853" s="144"/>
    </row>
    <row r="4854" spans="4:4">
      <c r="D4854" s="144"/>
    </row>
    <row r="4855" spans="4:4">
      <c r="D4855" s="144"/>
    </row>
    <row r="4856" spans="4:4">
      <c r="D4856" s="144"/>
    </row>
    <row r="4857" spans="4:4">
      <c r="D4857" s="144"/>
    </row>
    <row r="4858" spans="4:4">
      <c r="D4858" s="144"/>
    </row>
    <row r="4859" spans="4:4">
      <c r="D4859" s="144"/>
    </row>
    <row r="4860" spans="4:4">
      <c r="D4860" s="144"/>
    </row>
    <row r="4861" spans="4:4">
      <c r="D4861" s="144"/>
    </row>
    <row r="4862" spans="4:4">
      <c r="D4862" s="144"/>
    </row>
    <row r="4863" spans="4:4">
      <c r="D4863" s="144"/>
    </row>
    <row r="4864" spans="4:4">
      <c r="D4864" s="144"/>
    </row>
    <row r="4865" spans="4:4">
      <c r="D4865" s="144"/>
    </row>
    <row r="4866" spans="4:4">
      <c r="D4866" s="144"/>
    </row>
    <row r="4867" spans="4:4">
      <c r="D4867" s="144"/>
    </row>
    <row r="4868" spans="4:4">
      <c r="D4868" s="144"/>
    </row>
    <row r="4869" spans="4:4">
      <c r="D4869" s="144"/>
    </row>
    <row r="4870" spans="4:4">
      <c r="D4870" s="144"/>
    </row>
    <row r="4871" spans="4:4">
      <c r="D4871" s="144"/>
    </row>
    <row r="4872" spans="4:4">
      <c r="D4872" s="144"/>
    </row>
    <row r="4873" spans="4:4">
      <c r="D4873" s="144"/>
    </row>
    <row r="4874" spans="4:4">
      <c r="D4874" s="144"/>
    </row>
    <row r="4875" spans="4:4">
      <c r="D4875" s="144"/>
    </row>
    <row r="4876" spans="4:4">
      <c r="D4876" s="144"/>
    </row>
    <row r="4877" spans="4:4">
      <c r="D4877" s="144"/>
    </row>
    <row r="4878" spans="4:4">
      <c r="D4878" s="144"/>
    </row>
    <row r="4879" spans="4:4">
      <c r="D4879" s="144"/>
    </row>
    <row r="4880" spans="4:4">
      <c r="D4880" s="144"/>
    </row>
    <row r="4881" spans="4:4">
      <c r="D4881" s="144"/>
    </row>
    <row r="4882" spans="4:4">
      <c r="D4882" s="144"/>
    </row>
    <row r="4883" spans="4:4">
      <c r="D4883" s="144"/>
    </row>
    <row r="4884" spans="4:4">
      <c r="D4884" s="144"/>
    </row>
    <row r="4885" spans="4:4">
      <c r="D4885" s="144"/>
    </row>
    <row r="4886" spans="4:4">
      <c r="D4886" s="144"/>
    </row>
    <row r="4887" spans="4:4">
      <c r="D4887" s="144"/>
    </row>
    <row r="4888" spans="4:4">
      <c r="D4888" s="144"/>
    </row>
    <row r="4889" spans="4:4">
      <c r="D4889" s="144"/>
    </row>
    <row r="4890" spans="4:4">
      <c r="D4890" s="144"/>
    </row>
    <row r="4891" spans="4:4">
      <c r="D4891" s="144"/>
    </row>
    <row r="4892" spans="4:4">
      <c r="D4892" s="144"/>
    </row>
    <row r="4893" spans="4:4">
      <c r="D4893" s="144"/>
    </row>
    <row r="4894" spans="4:4">
      <c r="D4894" s="144"/>
    </row>
    <row r="4895" spans="4:4">
      <c r="D4895" s="144"/>
    </row>
    <row r="4896" spans="4:4">
      <c r="D4896" s="144"/>
    </row>
    <row r="4897" spans="4:4">
      <c r="D4897" s="144"/>
    </row>
    <row r="4898" spans="4:4">
      <c r="D4898" s="144"/>
    </row>
    <row r="4899" spans="4:4">
      <c r="D4899" s="144"/>
    </row>
    <row r="4900" spans="4:4">
      <c r="D4900" s="144"/>
    </row>
    <row r="4901" spans="4:4">
      <c r="D4901" s="144"/>
    </row>
    <row r="4902" spans="4:4">
      <c r="D4902" s="144"/>
    </row>
    <row r="4903" spans="4:4">
      <c r="D4903" s="144"/>
    </row>
    <row r="4904" spans="4:4">
      <c r="D4904" s="144"/>
    </row>
    <row r="4905" spans="4:4">
      <c r="D4905" s="144"/>
    </row>
    <row r="4906" spans="4:4">
      <c r="D4906" s="144"/>
    </row>
    <row r="4907" spans="4:4">
      <c r="D4907" s="144"/>
    </row>
    <row r="4908" spans="4:4">
      <c r="D4908" s="144"/>
    </row>
    <row r="4909" spans="4:4">
      <c r="D4909" s="144"/>
    </row>
    <row r="4910" spans="4:4">
      <c r="D4910" s="144"/>
    </row>
    <row r="4911" spans="4:4">
      <c r="D4911" s="144"/>
    </row>
    <row r="4912" spans="4:4">
      <c r="D4912" s="144"/>
    </row>
    <row r="4913" spans="4:4">
      <c r="D4913" s="144"/>
    </row>
    <row r="4914" spans="4:4">
      <c r="D4914" s="144"/>
    </row>
    <row r="4915" spans="4:4">
      <c r="D4915" s="144"/>
    </row>
    <row r="4916" spans="4:4">
      <c r="D4916" s="144"/>
    </row>
    <row r="4917" spans="4:4">
      <c r="D4917" s="144"/>
    </row>
    <row r="4918" spans="4:4">
      <c r="D4918" s="144"/>
    </row>
    <row r="4919" spans="4:4">
      <c r="D4919" s="144"/>
    </row>
    <row r="4920" spans="4:4">
      <c r="D4920" s="144"/>
    </row>
    <row r="4921" spans="4:4">
      <c r="D4921" s="144"/>
    </row>
    <row r="4922" spans="4:4">
      <c r="D4922" s="144"/>
    </row>
    <row r="4923" spans="4:4">
      <c r="D4923" s="144"/>
    </row>
    <row r="4924" spans="4:4">
      <c r="D4924" s="144"/>
    </row>
    <row r="4925" spans="4:4">
      <c r="D4925" s="144"/>
    </row>
    <row r="4926" spans="4:4">
      <c r="D4926" s="144"/>
    </row>
    <row r="4927" spans="4:4">
      <c r="D4927" s="144"/>
    </row>
    <row r="4928" spans="4:4">
      <c r="D4928" s="144"/>
    </row>
    <row r="4929" spans="4:4">
      <c r="D4929" s="144"/>
    </row>
    <row r="4930" spans="4:4">
      <c r="D4930" s="144"/>
    </row>
    <row r="4931" spans="4:4">
      <c r="D4931" s="144"/>
    </row>
    <row r="4932" spans="4:4">
      <c r="D4932" s="144"/>
    </row>
    <row r="4933" spans="4:4">
      <c r="D4933" s="144"/>
    </row>
    <row r="4934" spans="4:4">
      <c r="D4934" s="144"/>
    </row>
    <row r="4935" spans="4:4">
      <c r="D4935" s="144"/>
    </row>
    <row r="4936" spans="4:4">
      <c r="D4936" s="144"/>
    </row>
    <row r="4937" spans="4:4">
      <c r="D4937" s="144"/>
    </row>
    <row r="4938" spans="4:4">
      <c r="D4938" s="144"/>
    </row>
    <row r="4939" spans="4:4">
      <c r="D4939" s="144"/>
    </row>
    <row r="4940" spans="4:4">
      <c r="D4940" s="144"/>
    </row>
    <row r="4941" spans="4:4">
      <c r="D4941" s="144"/>
    </row>
    <row r="4942" spans="4:4">
      <c r="D4942" s="144"/>
    </row>
    <row r="4943" spans="4:4">
      <c r="D4943" s="144"/>
    </row>
    <row r="4944" spans="4:4">
      <c r="D4944" s="144"/>
    </row>
    <row r="4945" spans="4:4">
      <c r="D4945" s="144"/>
    </row>
    <row r="4946" spans="4:4">
      <c r="D4946" s="144"/>
    </row>
    <row r="4947" spans="4:4">
      <c r="D4947" s="144"/>
    </row>
    <row r="4948" spans="4:4">
      <c r="D4948" s="144"/>
    </row>
    <row r="4949" spans="4:4">
      <c r="D4949" s="144"/>
    </row>
    <row r="4950" spans="4:4">
      <c r="D4950" s="144"/>
    </row>
    <row r="4951" spans="4:4">
      <c r="D4951" s="144"/>
    </row>
    <row r="4952" spans="4:4">
      <c r="D4952" s="144"/>
    </row>
    <row r="4953" spans="4:4">
      <c r="D4953" s="144"/>
    </row>
    <row r="4954" spans="4:4">
      <c r="D4954" s="144"/>
    </row>
    <row r="4955" spans="4:4">
      <c r="D4955" s="144"/>
    </row>
    <row r="4956" spans="4:4">
      <c r="D4956" s="144"/>
    </row>
    <row r="4957" spans="4:4">
      <c r="D4957" s="144"/>
    </row>
    <row r="4958" spans="4:4">
      <c r="D4958" s="144"/>
    </row>
    <row r="4959" spans="4:4">
      <c r="D4959" s="144"/>
    </row>
    <row r="4960" spans="4:4">
      <c r="D4960" s="144"/>
    </row>
    <row r="4961" spans="4:4">
      <c r="D4961" s="144"/>
    </row>
    <row r="4962" spans="4:4">
      <c r="D4962" s="144"/>
    </row>
    <row r="4963" spans="4:4">
      <c r="D4963" s="144"/>
    </row>
    <row r="4964" spans="4:4">
      <c r="D4964" s="144"/>
    </row>
    <row r="4965" spans="4:4">
      <c r="D4965" s="144"/>
    </row>
    <row r="4966" spans="4:4">
      <c r="D4966" s="144"/>
    </row>
    <row r="4967" spans="4:4">
      <c r="D4967" s="144"/>
    </row>
    <row r="4968" spans="4:4">
      <c r="D4968" s="144"/>
    </row>
    <row r="4969" spans="4:4">
      <c r="D4969" s="144"/>
    </row>
    <row r="4970" spans="4:4">
      <c r="D4970" s="144"/>
    </row>
    <row r="4971" spans="4:4">
      <c r="D4971" s="144"/>
    </row>
    <row r="4972" spans="4:4">
      <c r="D4972" s="144"/>
    </row>
    <row r="4973" spans="4:4">
      <c r="D4973" s="144"/>
    </row>
    <row r="4974" spans="4:4">
      <c r="D4974" s="144"/>
    </row>
    <row r="4975" spans="4:4">
      <c r="D4975" s="144"/>
    </row>
    <row r="4976" spans="4:4">
      <c r="D4976" s="144"/>
    </row>
    <row r="4977" spans="4:4">
      <c r="D4977" s="144"/>
    </row>
    <row r="4978" spans="4:4">
      <c r="D4978" s="144"/>
    </row>
    <row r="4979" spans="4:4">
      <c r="D4979" s="144"/>
    </row>
    <row r="4980" spans="4:4">
      <c r="D4980" s="144"/>
    </row>
    <row r="4981" spans="4:4">
      <c r="D4981" s="144"/>
    </row>
    <row r="4982" spans="4:4">
      <c r="D4982" s="144"/>
    </row>
    <row r="4983" spans="4:4">
      <c r="D4983" s="144"/>
    </row>
    <row r="4984" spans="4:4">
      <c r="D4984" s="144"/>
    </row>
    <row r="4985" spans="4:4">
      <c r="D4985" s="144"/>
    </row>
    <row r="4986" spans="4:4">
      <c r="D4986" s="144"/>
    </row>
    <row r="4987" spans="4:4">
      <c r="D4987" s="144"/>
    </row>
    <row r="4988" spans="4:4">
      <c r="D4988" s="144"/>
    </row>
    <row r="4989" spans="4:4">
      <c r="D4989" s="144"/>
    </row>
    <row r="4990" spans="4:4">
      <c r="D4990" s="144"/>
    </row>
    <row r="4991" spans="4:4">
      <c r="D4991" s="144"/>
    </row>
    <row r="4992" spans="4:4">
      <c r="D4992" s="144"/>
    </row>
    <row r="4993" spans="4:4">
      <c r="D4993" s="144"/>
    </row>
    <row r="4994" spans="4:4">
      <c r="D4994" s="144"/>
    </row>
    <row r="4995" spans="4:4">
      <c r="D4995" s="144"/>
    </row>
    <row r="4996" spans="4:4">
      <c r="D4996" s="144"/>
    </row>
    <row r="4997" spans="4:4">
      <c r="D4997" s="144"/>
    </row>
    <row r="4998" spans="4:4">
      <c r="D4998" s="144"/>
    </row>
    <row r="4999" spans="4:4">
      <c r="D4999" s="144"/>
    </row>
    <row r="5000" spans="4:4">
      <c r="D5000" s="144"/>
    </row>
    <row r="5001" spans="4:4">
      <c r="D5001" s="144"/>
    </row>
    <row r="5002" spans="4:4">
      <c r="D5002" s="144"/>
    </row>
    <row r="5003" spans="4:4">
      <c r="D5003" s="144"/>
    </row>
    <row r="5004" spans="4:4">
      <c r="D5004" s="144"/>
    </row>
    <row r="5005" spans="4:4">
      <c r="D5005" s="144"/>
    </row>
    <row r="5006" spans="4:4">
      <c r="D5006" s="144"/>
    </row>
    <row r="5007" spans="4:4">
      <c r="D5007" s="144"/>
    </row>
    <row r="5008" spans="4:4">
      <c r="D5008" s="144"/>
    </row>
    <row r="5009" spans="4:4">
      <c r="D5009" s="144"/>
    </row>
    <row r="5010" spans="4:4">
      <c r="D5010" s="144"/>
    </row>
    <row r="5011" spans="4:4">
      <c r="D5011" s="144"/>
    </row>
  </sheetData>
  <sheetProtection algorithmName="SHA-512" hashValue="TbjpDLq6frqYQLH2/Z2r45HF8nXWeGsjzEcRukX9w0bXwupd18eG8PMIZd/A8SC7CHC3xK96/U8re7s0NuVydA==" saltValue="AUEqINZ3Csz+O12kdci5iA==" spinCount="100000" sheet="1" objects="1" scenarios="1" selectLockedCells="1"/>
  <mergeCells count="7">
    <mergeCell ref="A79:K90"/>
    <mergeCell ref="A1:G1"/>
    <mergeCell ref="C2:K2"/>
    <mergeCell ref="C3:K3"/>
    <mergeCell ref="C4:K4"/>
    <mergeCell ref="A76:F76"/>
    <mergeCell ref="A78:C78"/>
  </mergeCells>
  <pageMargins left="0.7" right="0.7" top="0.78740157499999996" bottom="0.78740157499999996" header="0.3" footer="0.3"/>
  <pageSetup paperSize="9" scale="9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M270"/>
  <sheetViews>
    <sheetView showGridLines="0" workbookViewId="0"/>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119</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2833</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ROUND(J132,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ROUND((SUM(BE132:BE269)),  2)</f>
        <v>0</v>
      </c>
      <c r="I33" s="44">
        <v>0.21</v>
      </c>
      <c r="J33" s="40">
        <f>ROUND(((SUM(BE132:BE269))*I33),  2)</f>
        <v>0</v>
      </c>
      <c r="L33" s="20"/>
    </row>
    <row r="34" spans="2:12" s="1" customFormat="1" ht="14.4" customHeight="1">
      <c r="B34" s="20"/>
      <c r="E34" s="16" t="s">
        <v>39</v>
      </c>
      <c r="F34" s="40">
        <f>ROUND((SUM(BF132:BF269)),  2)</f>
        <v>0</v>
      </c>
      <c r="I34" s="44">
        <v>0.12</v>
      </c>
      <c r="J34" s="40">
        <f>ROUND(((SUM(BF132:BF269))*I34),  2)</f>
        <v>0</v>
      </c>
      <c r="L34" s="20"/>
    </row>
    <row r="35" spans="2:12" s="1" customFormat="1" ht="14.4" hidden="1" customHeight="1">
      <c r="B35" s="20"/>
      <c r="E35" s="16" t="s">
        <v>40</v>
      </c>
      <c r="F35" s="40">
        <f>ROUND((SUM(BG132:BG269)),  2)</f>
        <v>0</v>
      </c>
      <c r="I35" s="44">
        <v>0.21</v>
      </c>
      <c r="J35" s="40">
        <f>0</f>
        <v>0</v>
      </c>
      <c r="L35" s="20"/>
    </row>
    <row r="36" spans="2:12" s="1" customFormat="1" ht="14.4" hidden="1" customHeight="1">
      <c r="B36" s="20"/>
      <c r="E36" s="16" t="s">
        <v>41</v>
      </c>
      <c r="F36" s="40">
        <f>ROUND((SUM(BH132:BH269)),  2)</f>
        <v>0</v>
      </c>
      <c r="I36" s="44">
        <v>0.12</v>
      </c>
      <c r="J36" s="40">
        <f>0</f>
        <v>0</v>
      </c>
      <c r="L36" s="20"/>
    </row>
    <row r="37" spans="2:12" s="1" customFormat="1" ht="14.4" hidden="1" customHeight="1">
      <c r="B37" s="20"/>
      <c r="E37" s="16" t="s">
        <v>42</v>
      </c>
      <c r="F37" s="40">
        <f>ROUND((SUM(BI132:BI269)),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SO-04 - Zpevněné areálové plochy a oplocení</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J132</f>
        <v>0</v>
      </c>
      <c r="L96" s="20"/>
      <c r="AU96" s="10" t="s">
        <v>155</v>
      </c>
    </row>
    <row r="97" spans="2:12" s="3" customFormat="1" ht="25.05" customHeight="1">
      <c r="B97" s="56"/>
      <c r="D97" s="57" t="s">
        <v>156</v>
      </c>
      <c r="E97" s="58"/>
      <c r="F97" s="58"/>
      <c r="G97" s="58"/>
      <c r="H97" s="58"/>
      <c r="I97" s="58"/>
      <c r="J97" s="59">
        <f>J133</f>
        <v>0</v>
      </c>
      <c r="L97" s="56"/>
    </row>
    <row r="98" spans="2:12" s="4" customFormat="1" ht="19.95" customHeight="1">
      <c r="B98" s="60"/>
      <c r="D98" s="61" t="s">
        <v>157</v>
      </c>
      <c r="E98" s="62"/>
      <c r="F98" s="62"/>
      <c r="G98" s="62"/>
      <c r="H98" s="62"/>
      <c r="I98" s="62"/>
      <c r="J98" s="63">
        <f>J134</f>
        <v>0</v>
      </c>
      <c r="L98" s="60"/>
    </row>
    <row r="99" spans="2:12" s="4" customFormat="1" ht="19.95" customHeight="1">
      <c r="B99" s="60"/>
      <c r="D99" s="61" t="s">
        <v>441</v>
      </c>
      <c r="E99" s="62"/>
      <c r="F99" s="62"/>
      <c r="G99" s="62"/>
      <c r="H99" s="62"/>
      <c r="I99" s="62"/>
      <c r="J99" s="63">
        <f>J167</f>
        <v>0</v>
      </c>
      <c r="L99" s="60"/>
    </row>
    <row r="100" spans="2:12" s="4" customFormat="1" ht="19.95" customHeight="1">
      <c r="B100" s="60"/>
      <c r="D100" s="61" t="s">
        <v>158</v>
      </c>
      <c r="E100" s="62"/>
      <c r="F100" s="62"/>
      <c r="G100" s="62"/>
      <c r="H100" s="62"/>
      <c r="I100" s="62"/>
      <c r="J100" s="63">
        <f>J177</f>
        <v>0</v>
      </c>
      <c r="L100" s="60"/>
    </row>
    <row r="101" spans="2:12" s="4" customFormat="1" ht="19.95" customHeight="1">
      <c r="B101" s="60"/>
      <c r="D101" s="61" t="s">
        <v>645</v>
      </c>
      <c r="E101" s="62"/>
      <c r="F101" s="62"/>
      <c r="G101" s="62"/>
      <c r="H101" s="62"/>
      <c r="I101" s="62"/>
      <c r="J101" s="63">
        <f>J186</f>
        <v>0</v>
      </c>
      <c r="L101" s="60"/>
    </row>
    <row r="102" spans="2:12" s="4" customFormat="1" ht="19.95" customHeight="1">
      <c r="B102" s="60"/>
      <c r="D102" s="61" t="s">
        <v>442</v>
      </c>
      <c r="E102" s="62"/>
      <c r="F102" s="62"/>
      <c r="G102" s="62"/>
      <c r="H102" s="62"/>
      <c r="I102" s="62"/>
      <c r="J102" s="63">
        <f>J191</f>
        <v>0</v>
      </c>
      <c r="L102" s="60"/>
    </row>
    <row r="103" spans="2:12" s="4" customFormat="1" ht="19.95" customHeight="1">
      <c r="B103" s="60"/>
      <c r="D103" s="61" t="s">
        <v>159</v>
      </c>
      <c r="E103" s="62"/>
      <c r="F103" s="62"/>
      <c r="G103" s="62"/>
      <c r="H103" s="62"/>
      <c r="I103" s="62"/>
      <c r="J103" s="63">
        <f>J226</f>
        <v>0</v>
      </c>
      <c r="L103" s="60"/>
    </row>
    <row r="104" spans="2:12" s="4" customFormat="1" ht="19.95" customHeight="1">
      <c r="B104" s="60"/>
      <c r="D104" s="61" t="s">
        <v>161</v>
      </c>
      <c r="E104" s="62"/>
      <c r="F104" s="62"/>
      <c r="G104" s="62"/>
      <c r="H104" s="62"/>
      <c r="I104" s="62"/>
      <c r="J104" s="63">
        <f>J246</f>
        <v>0</v>
      </c>
      <c r="L104" s="60"/>
    </row>
    <row r="105" spans="2:12" s="3" customFormat="1" ht="25.05" customHeight="1">
      <c r="B105" s="56"/>
      <c r="D105" s="57" t="s">
        <v>162</v>
      </c>
      <c r="E105" s="58"/>
      <c r="F105" s="58"/>
      <c r="G105" s="58"/>
      <c r="H105" s="58"/>
      <c r="I105" s="58"/>
      <c r="J105" s="59">
        <f>J248</f>
        <v>0</v>
      </c>
      <c r="L105" s="56"/>
    </row>
    <row r="106" spans="2:12" s="4" customFormat="1" ht="19.95" customHeight="1">
      <c r="B106" s="60"/>
      <c r="D106" s="61" t="s">
        <v>163</v>
      </c>
      <c r="E106" s="62"/>
      <c r="F106" s="62"/>
      <c r="G106" s="62"/>
      <c r="H106" s="62"/>
      <c r="I106" s="62"/>
      <c r="J106" s="63">
        <f>J249</f>
        <v>0</v>
      </c>
      <c r="L106" s="60"/>
    </row>
    <row r="107" spans="2:12" s="4" customFormat="1" ht="19.95" customHeight="1">
      <c r="B107" s="60"/>
      <c r="D107" s="61" t="s">
        <v>2834</v>
      </c>
      <c r="E107" s="62"/>
      <c r="F107" s="62"/>
      <c r="G107" s="62"/>
      <c r="H107" s="62"/>
      <c r="I107" s="62"/>
      <c r="J107" s="63">
        <f>J258</f>
        <v>0</v>
      </c>
      <c r="L107" s="60"/>
    </row>
    <row r="108" spans="2:12" s="3" customFormat="1" ht="25.05" customHeight="1">
      <c r="B108" s="56"/>
      <c r="D108" s="57" t="s">
        <v>164</v>
      </c>
      <c r="E108" s="58"/>
      <c r="F108" s="58"/>
      <c r="G108" s="58"/>
      <c r="H108" s="58"/>
      <c r="I108" s="58"/>
      <c r="J108" s="59">
        <f>J261</f>
        <v>0</v>
      </c>
      <c r="L108" s="56"/>
    </row>
    <row r="109" spans="2:12" s="4" customFormat="1" ht="19.95" customHeight="1">
      <c r="B109" s="60"/>
      <c r="D109" s="61" t="s">
        <v>165</v>
      </c>
      <c r="E109" s="62"/>
      <c r="F109" s="62"/>
      <c r="G109" s="62"/>
      <c r="H109" s="62"/>
      <c r="I109" s="62"/>
      <c r="J109" s="63">
        <f>J262</f>
        <v>0</v>
      </c>
      <c r="L109" s="60"/>
    </row>
    <row r="110" spans="2:12" s="4" customFormat="1" ht="19.95" customHeight="1">
      <c r="B110" s="60"/>
      <c r="D110" s="61" t="s">
        <v>166</v>
      </c>
      <c r="E110" s="62"/>
      <c r="F110" s="62"/>
      <c r="G110" s="62"/>
      <c r="H110" s="62"/>
      <c r="I110" s="62"/>
      <c r="J110" s="63">
        <f>J264</f>
        <v>0</v>
      </c>
      <c r="L110" s="60"/>
    </row>
    <row r="111" spans="2:12" s="4" customFormat="1" ht="19.95" customHeight="1">
      <c r="B111" s="60"/>
      <c r="D111" s="61" t="s">
        <v>167</v>
      </c>
      <c r="E111" s="62"/>
      <c r="F111" s="62"/>
      <c r="G111" s="62"/>
      <c r="H111" s="62"/>
      <c r="I111" s="62"/>
      <c r="J111" s="63">
        <f>J266</f>
        <v>0</v>
      </c>
      <c r="L111" s="60"/>
    </row>
    <row r="112" spans="2:12" s="4" customFormat="1" ht="19.95" customHeight="1">
      <c r="B112" s="60"/>
      <c r="D112" s="61" t="s">
        <v>168</v>
      </c>
      <c r="E112" s="62"/>
      <c r="F112" s="62"/>
      <c r="G112" s="62"/>
      <c r="H112" s="62"/>
      <c r="I112" s="62"/>
      <c r="J112" s="63">
        <f>J268</f>
        <v>0</v>
      </c>
      <c r="L112" s="60"/>
    </row>
    <row r="113" spans="2:12" s="1" customFormat="1" ht="21.75" customHeight="1">
      <c r="B113" s="20"/>
      <c r="L113" s="20"/>
    </row>
    <row r="114" spans="2:12" s="1" customFormat="1" ht="7.05" customHeight="1">
      <c r="B114" s="26"/>
      <c r="C114" s="27"/>
      <c r="D114" s="27"/>
      <c r="E114" s="27"/>
      <c r="F114" s="27"/>
      <c r="G114" s="27"/>
      <c r="H114" s="27"/>
      <c r="I114" s="27"/>
      <c r="J114" s="27"/>
      <c r="K114" s="27"/>
      <c r="L114" s="20"/>
    </row>
    <row r="118" spans="2:12" s="1" customFormat="1" ht="7.05" customHeight="1">
      <c r="B118" s="28"/>
      <c r="C118" s="29"/>
      <c r="D118" s="29"/>
      <c r="E118" s="29"/>
      <c r="F118" s="29"/>
      <c r="G118" s="29"/>
      <c r="H118" s="29"/>
      <c r="I118" s="29"/>
      <c r="J118" s="29"/>
      <c r="K118" s="29"/>
      <c r="L118" s="20"/>
    </row>
    <row r="119" spans="2:12" s="1" customFormat="1" ht="25.05" customHeight="1">
      <c r="B119" s="20"/>
      <c r="C119" s="14" t="s">
        <v>169</v>
      </c>
      <c r="L119" s="20"/>
    </row>
    <row r="120" spans="2:12" s="1" customFormat="1" ht="7.05" customHeight="1">
      <c r="B120" s="20"/>
      <c r="L120" s="20"/>
    </row>
    <row r="121" spans="2:12" s="1" customFormat="1" ht="12" customHeight="1">
      <c r="B121" s="20"/>
      <c r="C121" s="16" t="s">
        <v>14</v>
      </c>
      <c r="L121" s="20"/>
    </row>
    <row r="122" spans="2:12" s="1" customFormat="1" ht="16.5" customHeight="1">
      <c r="B122" s="20"/>
      <c r="E122" s="865" t="str">
        <f>E7</f>
        <v xml:space="preserve">Rekonstrukce a modernizace fotbalového hřiště SK Union Břevnov </v>
      </c>
      <c r="F122" s="866"/>
      <c r="G122" s="866"/>
      <c r="H122" s="866"/>
      <c r="L122" s="20"/>
    </row>
    <row r="123" spans="2:12" s="1" customFormat="1" ht="12" customHeight="1">
      <c r="B123" s="20"/>
      <c r="C123" s="16" t="s">
        <v>149</v>
      </c>
      <c r="L123" s="20"/>
    </row>
    <row r="124" spans="2:12" s="1" customFormat="1" ht="16.5" customHeight="1">
      <c r="B124" s="20"/>
      <c r="E124" s="863" t="str">
        <f>E9</f>
        <v>SO-04 - Zpevněné areálové plochy a oplocení</v>
      </c>
      <c r="F124" s="864"/>
      <c r="G124" s="864"/>
      <c r="H124" s="864"/>
      <c r="L124" s="20"/>
    </row>
    <row r="125" spans="2:12" s="1" customFormat="1" ht="7.05" customHeight="1">
      <c r="B125" s="20"/>
      <c r="L125" s="20"/>
    </row>
    <row r="126" spans="2:12" s="1" customFormat="1" ht="12" customHeight="1">
      <c r="B126" s="20"/>
      <c r="C126" s="16" t="s">
        <v>17</v>
      </c>
      <c r="F126" s="15" t="str">
        <f>F12</f>
        <v>Praha 6</v>
      </c>
      <c r="I126" s="16" t="s">
        <v>19</v>
      </c>
      <c r="J126" s="30">
        <f>IF(J12="","",J12)</f>
        <v>46065</v>
      </c>
      <c r="L126" s="20"/>
    </row>
    <row r="127" spans="2:12" s="1" customFormat="1" ht="7.05" customHeight="1">
      <c r="B127" s="20"/>
      <c r="L127" s="20"/>
    </row>
    <row r="128" spans="2:12" s="1" customFormat="1" ht="25.65" customHeight="1">
      <c r="B128" s="20"/>
      <c r="C128" s="16" t="s">
        <v>20</v>
      </c>
      <c r="F128" s="15" t="str">
        <f>E15</f>
        <v>Městská část Praha 6</v>
      </c>
      <c r="I128" s="16" t="s">
        <v>26</v>
      </c>
      <c r="J128" s="19" t="str">
        <f>E21</f>
        <v>Sportovní projekty s.r.o.</v>
      </c>
      <c r="L128" s="20"/>
    </row>
    <row r="129" spans="2:65" s="1" customFormat="1" ht="15.15" customHeight="1">
      <c r="B129" s="20"/>
      <c r="C129" s="16" t="s">
        <v>24</v>
      </c>
      <c r="F129" s="15" t="str">
        <f>IF(E18="","",E18)</f>
        <v xml:space="preserve">Vyplň údaj </v>
      </c>
      <c r="I129" s="16" t="s">
        <v>29</v>
      </c>
      <c r="J129" s="19" t="str">
        <f>E24</f>
        <v>F.Pecka</v>
      </c>
      <c r="L129" s="20"/>
    </row>
    <row r="130" spans="2:65" s="1" customFormat="1" ht="10.199999999999999" customHeight="1">
      <c r="B130" s="20"/>
      <c r="L130" s="20"/>
    </row>
    <row r="131" spans="2:65" s="5" customFormat="1" ht="29.25" customHeight="1">
      <c r="B131" s="64"/>
      <c r="C131" s="65" t="s">
        <v>170</v>
      </c>
      <c r="D131" s="66" t="s">
        <v>58</v>
      </c>
      <c r="E131" s="66" t="s">
        <v>54</v>
      </c>
      <c r="F131" s="66" t="s">
        <v>55</v>
      </c>
      <c r="G131" s="66" t="s">
        <v>171</v>
      </c>
      <c r="H131" s="66" t="s">
        <v>172</v>
      </c>
      <c r="I131" s="66" t="s">
        <v>173</v>
      </c>
      <c r="J131" s="67" t="s">
        <v>153</v>
      </c>
      <c r="K131" s="68" t="s">
        <v>174</v>
      </c>
      <c r="L131" s="64"/>
      <c r="M131" s="34" t="s">
        <v>1</v>
      </c>
      <c r="N131" s="35" t="s">
        <v>37</v>
      </c>
      <c r="O131" s="35" t="s">
        <v>175</v>
      </c>
      <c r="P131" s="35" t="s">
        <v>176</v>
      </c>
      <c r="Q131" s="35" t="s">
        <v>177</v>
      </c>
      <c r="R131" s="35" t="s">
        <v>178</v>
      </c>
      <c r="S131" s="35" t="s">
        <v>179</v>
      </c>
      <c r="T131" s="36" t="s">
        <v>180</v>
      </c>
    </row>
    <row r="132" spans="2:65" s="1" customFormat="1" ht="22.8" customHeight="1">
      <c r="B132" s="20"/>
      <c r="C132" s="38" t="s">
        <v>181</v>
      </c>
      <c r="J132" s="69">
        <f>BK132</f>
        <v>0</v>
      </c>
      <c r="L132" s="20"/>
      <c r="M132" s="37"/>
      <c r="N132" s="31"/>
      <c r="O132" s="31"/>
      <c r="P132" s="70">
        <f>P133+P248+P261</f>
        <v>0</v>
      </c>
      <c r="Q132" s="31"/>
      <c r="R132" s="70">
        <f>R133+R248+R261</f>
        <v>1264.76857883</v>
      </c>
      <c r="S132" s="31"/>
      <c r="T132" s="71">
        <f>T133+T248+T261</f>
        <v>0</v>
      </c>
      <c r="AT132" s="10" t="s">
        <v>72</v>
      </c>
      <c r="AU132" s="10" t="s">
        <v>155</v>
      </c>
      <c r="BK132" s="72">
        <f>BK133+BK248+BK261</f>
        <v>0</v>
      </c>
    </row>
    <row r="133" spans="2:65" s="6" customFormat="1" ht="25.95" customHeight="1">
      <c r="B133" s="73"/>
      <c r="D133" s="74" t="s">
        <v>72</v>
      </c>
      <c r="E133" s="75" t="s">
        <v>182</v>
      </c>
      <c r="F133" s="75" t="s">
        <v>183</v>
      </c>
      <c r="I133" s="76"/>
      <c r="J133" s="77">
        <f>BK133</f>
        <v>0</v>
      </c>
      <c r="L133" s="73"/>
      <c r="M133" s="78"/>
      <c r="P133" s="79">
        <f>P134+P167+P177+P186+P191+P226+P246</f>
        <v>0</v>
      </c>
      <c r="R133" s="79">
        <f>R134+R167+R177+R186+R191+R226+R246</f>
        <v>1264.76857883</v>
      </c>
      <c r="T133" s="80">
        <f>T134+T167+T177+T186+T191+T226+T246</f>
        <v>0</v>
      </c>
      <c r="AR133" s="74" t="s">
        <v>81</v>
      </c>
      <c r="AT133" s="81" t="s">
        <v>72</v>
      </c>
      <c r="AU133" s="81" t="s">
        <v>73</v>
      </c>
      <c r="AY133" s="74" t="s">
        <v>184</v>
      </c>
      <c r="BK133" s="82">
        <f>BK134+BK167+BK177+BK186+BK191+BK226+BK246</f>
        <v>0</v>
      </c>
    </row>
    <row r="134" spans="2:65" s="6" customFormat="1" ht="22.8" customHeight="1">
      <c r="B134" s="73"/>
      <c r="D134" s="74" t="s">
        <v>72</v>
      </c>
      <c r="E134" s="83" t="s">
        <v>81</v>
      </c>
      <c r="F134" s="83" t="s">
        <v>185</v>
      </c>
      <c r="I134" s="76"/>
      <c r="J134" s="84">
        <f>BK134</f>
        <v>0</v>
      </c>
      <c r="L134" s="73"/>
      <c r="M134" s="78"/>
      <c r="P134" s="79">
        <f>SUM(P135:P166)</f>
        <v>0</v>
      </c>
      <c r="R134" s="79">
        <f>SUM(R135:R166)</f>
        <v>0.182028</v>
      </c>
      <c r="T134" s="80">
        <f>SUM(T135:T166)</f>
        <v>0</v>
      </c>
      <c r="AR134" s="74" t="s">
        <v>81</v>
      </c>
      <c r="AT134" s="81" t="s">
        <v>72</v>
      </c>
      <c r="AU134" s="81" t="s">
        <v>81</v>
      </c>
      <c r="AY134" s="74" t="s">
        <v>184</v>
      </c>
      <c r="BK134" s="82">
        <f>SUM(BK135:BK166)</f>
        <v>0</v>
      </c>
    </row>
    <row r="135" spans="2:65" s="1" customFormat="1" ht="33" customHeight="1">
      <c r="B135" s="20"/>
      <c r="C135" s="85" t="s">
        <v>81</v>
      </c>
      <c r="D135" s="85" t="s">
        <v>186</v>
      </c>
      <c r="E135" s="86" t="s">
        <v>2835</v>
      </c>
      <c r="F135" s="87" t="s">
        <v>2836</v>
      </c>
      <c r="G135" s="88" t="s">
        <v>267</v>
      </c>
      <c r="H135" s="89">
        <v>98.293999999999997</v>
      </c>
      <c r="I135" s="90"/>
      <c r="J135" s="91">
        <f>ROUND(I135*H135,2)</f>
        <v>0</v>
      </c>
      <c r="K135" s="92"/>
      <c r="L135" s="20"/>
      <c r="M135" s="93" t="s">
        <v>1</v>
      </c>
      <c r="N135" s="94" t="s">
        <v>38</v>
      </c>
      <c r="P135" s="95">
        <f>O135*H135</f>
        <v>0</v>
      </c>
      <c r="Q135" s="95">
        <v>0</v>
      </c>
      <c r="R135" s="95">
        <f>Q135*H135</f>
        <v>0</v>
      </c>
      <c r="S135" s="95">
        <v>0</v>
      </c>
      <c r="T135" s="96">
        <f>S135*H135</f>
        <v>0</v>
      </c>
      <c r="AR135" s="97" t="s">
        <v>190</v>
      </c>
      <c r="AT135" s="97" t="s">
        <v>186</v>
      </c>
      <c r="AU135" s="97" t="s">
        <v>83</v>
      </c>
      <c r="AY135" s="10" t="s">
        <v>184</v>
      </c>
      <c r="BE135" s="98">
        <f>IF(N135="základní",J135,0)</f>
        <v>0</v>
      </c>
      <c r="BF135" s="98">
        <f>IF(N135="snížená",J135,0)</f>
        <v>0</v>
      </c>
      <c r="BG135" s="98">
        <f>IF(N135="zákl. přenesená",J135,0)</f>
        <v>0</v>
      </c>
      <c r="BH135" s="98">
        <f>IF(N135="sníž. přenesená",J135,0)</f>
        <v>0</v>
      </c>
      <c r="BI135" s="98">
        <f>IF(N135="nulová",J135,0)</f>
        <v>0</v>
      </c>
      <c r="BJ135" s="10" t="s">
        <v>81</v>
      </c>
      <c r="BK135" s="98">
        <f>ROUND(I135*H135,2)</f>
        <v>0</v>
      </c>
      <c r="BL135" s="10" t="s">
        <v>190</v>
      </c>
      <c r="BM135" s="97" t="s">
        <v>2837</v>
      </c>
    </row>
    <row r="136" spans="2:65" s="7" customFormat="1">
      <c r="B136" s="99"/>
      <c r="D136" s="100" t="s">
        <v>203</v>
      </c>
      <c r="E136" s="101" t="s">
        <v>1</v>
      </c>
      <c r="F136" s="102" t="s">
        <v>2838</v>
      </c>
      <c r="H136" s="103">
        <v>98.293999999999997</v>
      </c>
      <c r="I136" s="104"/>
      <c r="L136" s="99"/>
      <c r="M136" s="105"/>
      <c r="T136" s="106"/>
      <c r="AT136" s="101" t="s">
        <v>203</v>
      </c>
      <c r="AU136" s="101" t="s">
        <v>83</v>
      </c>
      <c r="AV136" s="7" t="s">
        <v>83</v>
      </c>
      <c r="AW136" s="7" t="s">
        <v>28</v>
      </c>
      <c r="AX136" s="7" t="s">
        <v>81</v>
      </c>
      <c r="AY136" s="101" t="s">
        <v>184</v>
      </c>
    </row>
    <row r="137" spans="2:65" s="1" customFormat="1" ht="33" customHeight="1">
      <c r="B137" s="20"/>
      <c r="C137" s="85" t="s">
        <v>83</v>
      </c>
      <c r="D137" s="85" t="s">
        <v>186</v>
      </c>
      <c r="E137" s="86" t="s">
        <v>2839</v>
      </c>
      <c r="F137" s="87" t="s">
        <v>2840</v>
      </c>
      <c r="G137" s="88" t="s">
        <v>267</v>
      </c>
      <c r="H137" s="89">
        <v>46.783999999999999</v>
      </c>
      <c r="I137" s="90"/>
      <c r="J137" s="91">
        <f>ROUND(I137*H137,2)</f>
        <v>0</v>
      </c>
      <c r="K137" s="92"/>
      <c r="L137" s="20"/>
      <c r="M137" s="93" t="s">
        <v>1</v>
      </c>
      <c r="N137" s="94" t="s">
        <v>38</v>
      </c>
      <c r="P137" s="95">
        <f>O137*H137</f>
        <v>0</v>
      </c>
      <c r="Q137" s="95">
        <v>0</v>
      </c>
      <c r="R137" s="95">
        <f>Q137*H137</f>
        <v>0</v>
      </c>
      <c r="S137" s="95">
        <v>0</v>
      </c>
      <c r="T137" s="96">
        <f>S137*H137</f>
        <v>0</v>
      </c>
      <c r="AR137" s="97" t="s">
        <v>190</v>
      </c>
      <c r="AT137" s="97" t="s">
        <v>186</v>
      </c>
      <c r="AU137" s="97" t="s">
        <v>83</v>
      </c>
      <c r="AY137" s="10" t="s">
        <v>184</v>
      </c>
      <c r="BE137" s="98">
        <f>IF(N137="základní",J137,0)</f>
        <v>0</v>
      </c>
      <c r="BF137" s="98">
        <f>IF(N137="snížená",J137,0)</f>
        <v>0</v>
      </c>
      <c r="BG137" s="98">
        <f>IF(N137="zákl. přenesená",J137,0)</f>
        <v>0</v>
      </c>
      <c r="BH137" s="98">
        <f>IF(N137="sníž. přenesená",J137,0)</f>
        <v>0</v>
      </c>
      <c r="BI137" s="98">
        <f>IF(N137="nulová",J137,0)</f>
        <v>0</v>
      </c>
      <c r="BJ137" s="10" t="s">
        <v>81</v>
      </c>
      <c r="BK137" s="98">
        <f>ROUND(I137*H137,2)</f>
        <v>0</v>
      </c>
      <c r="BL137" s="10" t="s">
        <v>190</v>
      </c>
      <c r="BM137" s="97" t="s">
        <v>2841</v>
      </c>
    </row>
    <row r="138" spans="2:65" s="7" customFormat="1">
      <c r="B138" s="99"/>
      <c r="D138" s="100" t="s">
        <v>203</v>
      </c>
      <c r="E138" s="101" t="s">
        <v>1</v>
      </c>
      <c r="F138" s="102" t="s">
        <v>2842</v>
      </c>
      <c r="H138" s="103">
        <v>46.625999999999998</v>
      </c>
      <c r="I138" s="104"/>
      <c r="L138" s="99"/>
      <c r="M138" s="105"/>
      <c r="T138" s="106"/>
      <c r="AT138" s="101" t="s">
        <v>203</v>
      </c>
      <c r="AU138" s="101" t="s">
        <v>83</v>
      </c>
      <c r="AV138" s="7" t="s">
        <v>83</v>
      </c>
      <c r="AW138" s="7" t="s">
        <v>28</v>
      </c>
      <c r="AX138" s="7" t="s">
        <v>73</v>
      </c>
      <c r="AY138" s="101" t="s">
        <v>184</v>
      </c>
    </row>
    <row r="139" spans="2:65" s="7" customFormat="1">
      <c r="B139" s="99"/>
      <c r="D139" s="100" t="s">
        <v>203</v>
      </c>
      <c r="E139" s="101" t="s">
        <v>1</v>
      </c>
      <c r="F139" s="102" t="s">
        <v>2843</v>
      </c>
      <c r="H139" s="103">
        <v>0.158</v>
      </c>
      <c r="I139" s="104"/>
      <c r="L139" s="99"/>
      <c r="M139" s="105"/>
      <c r="T139" s="106"/>
      <c r="AT139" s="101" t="s">
        <v>203</v>
      </c>
      <c r="AU139" s="101" t="s">
        <v>83</v>
      </c>
      <c r="AV139" s="7" t="s">
        <v>83</v>
      </c>
      <c r="AW139" s="7" t="s">
        <v>28</v>
      </c>
      <c r="AX139" s="7" t="s">
        <v>73</v>
      </c>
      <c r="AY139" s="101" t="s">
        <v>184</v>
      </c>
    </row>
    <row r="140" spans="2:65" s="8" customFormat="1">
      <c r="B140" s="107"/>
      <c r="D140" s="100" t="s">
        <v>203</v>
      </c>
      <c r="E140" s="108" t="s">
        <v>1</v>
      </c>
      <c r="F140" s="109" t="s">
        <v>206</v>
      </c>
      <c r="H140" s="110">
        <v>46.783999999999999</v>
      </c>
      <c r="I140" s="111"/>
      <c r="L140" s="107"/>
      <c r="M140" s="112"/>
      <c r="T140" s="113"/>
      <c r="AT140" s="108" t="s">
        <v>203</v>
      </c>
      <c r="AU140" s="108" t="s">
        <v>83</v>
      </c>
      <c r="AV140" s="8" t="s">
        <v>190</v>
      </c>
      <c r="AW140" s="8" t="s">
        <v>28</v>
      </c>
      <c r="AX140" s="8" t="s">
        <v>81</v>
      </c>
      <c r="AY140" s="108" t="s">
        <v>184</v>
      </c>
    </row>
    <row r="141" spans="2:65" s="1" customFormat="1" ht="33" customHeight="1">
      <c r="B141" s="20"/>
      <c r="C141" s="85" t="s">
        <v>195</v>
      </c>
      <c r="D141" s="85" t="s">
        <v>186</v>
      </c>
      <c r="E141" s="86" t="s">
        <v>2844</v>
      </c>
      <c r="F141" s="87" t="s">
        <v>2845</v>
      </c>
      <c r="G141" s="88" t="s">
        <v>267</v>
      </c>
      <c r="H141" s="89">
        <v>4.9749999999999996</v>
      </c>
      <c r="I141" s="90"/>
      <c r="J141" s="91">
        <f>ROUND(I141*H141,2)</f>
        <v>0</v>
      </c>
      <c r="K141" s="92"/>
      <c r="L141" s="20"/>
      <c r="M141" s="93" t="s">
        <v>1</v>
      </c>
      <c r="N141" s="94" t="s">
        <v>38</v>
      </c>
      <c r="P141" s="95">
        <f>O141*H141</f>
        <v>0</v>
      </c>
      <c r="Q141" s="95">
        <v>0</v>
      </c>
      <c r="R141" s="95">
        <f>Q141*H141</f>
        <v>0</v>
      </c>
      <c r="S141" s="95">
        <v>0</v>
      </c>
      <c r="T141" s="96">
        <f>S141*H141</f>
        <v>0</v>
      </c>
      <c r="AR141" s="97" t="s">
        <v>190</v>
      </c>
      <c r="AT141" s="97" t="s">
        <v>186</v>
      </c>
      <c r="AU141" s="97" t="s">
        <v>83</v>
      </c>
      <c r="AY141" s="10" t="s">
        <v>184</v>
      </c>
      <c r="BE141" s="98">
        <f>IF(N141="základní",J141,0)</f>
        <v>0</v>
      </c>
      <c r="BF141" s="98">
        <f>IF(N141="snížená",J141,0)</f>
        <v>0</v>
      </c>
      <c r="BG141" s="98">
        <f>IF(N141="zákl. přenesená",J141,0)</f>
        <v>0</v>
      </c>
      <c r="BH141" s="98">
        <f>IF(N141="sníž. přenesená",J141,0)</f>
        <v>0</v>
      </c>
      <c r="BI141" s="98">
        <f>IF(N141="nulová",J141,0)</f>
        <v>0</v>
      </c>
      <c r="BJ141" s="10" t="s">
        <v>81</v>
      </c>
      <c r="BK141" s="98">
        <f>ROUND(I141*H141,2)</f>
        <v>0</v>
      </c>
      <c r="BL141" s="10" t="s">
        <v>190</v>
      </c>
      <c r="BM141" s="97" t="s">
        <v>2846</v>
      </c>
    </row>
    <row r="142" spans="2:65" s="9" customFormat="1">
      <c r="B142" s="114"/>
      <c r="D142" s="100" t="s">
        <v>203</v>
      </c>
      <c r="E142" s="115" t="s">
        <v>1</v>
      </c>
      <c r="F142" s="116" t="s">
        <v>456</v>
      </c>
      <c r="H142" s="115" t="s">
        <v>1</v>
      </c>
      <c r="I142" s="117"/>
      <c r="L142" s="114"/>
      <c r="M142" s="118"/>
      <c r="T142" s="119"/>
      <c r="AT142" s="115" t="s">
        <v>203</v>
      </c>
      <c r="AU142" s="115" t="s">
        <v>83</v>
      </c>
      <c r="AV142" s="9" t="s">
        <v>81</v>
      </c>
      <c r="AW142" s="9" t="s">
        <v>28</v>
      </c>
      <c r="AX142" s="9" t="s">
        <v>73</v>
      </c>
      <c r="AY142" s="115" t="s">
        <v>184</v>
      </c>
    </row>
    <row r="143" spans="2:65" s="7" customFormat="1">
      <c r="B143" s="99"/>
      <c r="D143" s="100" t="s">
        <v>203</v>
      </c>
      <c r="E143" s="101" t="s">
        <v>1</v>
      </c>
      <c r="F143" s="102" t="s">
        <v>2847</v>
      </c>
      <c r="H143" s="103">
        <v>0.215</v>
      </c>
      <c r="I143" s="104"/>
      <c r="L143" s="99"/>
      <c r="M143" s="105"/>
      <c r="T143" s="106"/>
      <c r="AT143" s="101" t="s">
        <v>203</v>
      </c>
      <c r="AU143" s="101" t="s">
        <v>83</v>
      </c>
      <c r="AV143" s="7" t="s">
        <v>83</v>
      </c>
      <c r="AW143" s="7" t="s">
        <v>28</v>
      </c>
      <c r="AX143" s="7" t="s">
        <v>73</v>
      </c>
      <c r="AY143" s="101" t="s">
        <v>184</v>
      </c>
    </row>
    <row r="144" spans="2:65" s="7" customFormat="1">
      <c r="B144" s="99"/>
      <c r="D144" s="100" t="s">
        <v>203</v>
      </c>
      <c r="E144" s="101" t="s">
        <v>1</v>
      </c>
      <c r="F144" s="102" t="s">
        <v>2848</v>
      </c>
      <c r="H144" s="103">
        <v>3.504</v>
      </c>
      <c r="I144" s="104"/>
      <c r="L144" s="99"/>
      <c r="M144" s="105"/>
      <c r="T144" s="106"/>
      <c r="AT144" s="101" t="s">
        <v>203</v>
      </c>
      <c r="AU144" s="101" t="s">
        <v>83</v>
      </c>
      <c r="AV144" s="7" t="s">
        <v>83</v>
      </c>
      <c r="AW144" s="7" t="s">
        <v>28</v>
      </c>
      <c r="AX144" s="7" t="s">
        <v>73</v>
      </c>
      <c r="AY144" s="101" t="s">
        <v>184</v>
      </c>
    </row>
    <row r="145" spans="2:65" s="7" customFormat="1">
      <c r="B145" s="99"/>
      <c r="D145" s="100" t="s">
        <v>203</v>
      </c>
      <c r="E145" s="101" t="s">
        <v>1</v>
      </c>
      <c r="F145" s="102" t="s">
        <v>2849</v>
      </c>
      <c r="H145" s="103">
        <v>1.256</v>
      </c>
      <c r="I145" s="104"/>
      <c r="L145" s="99"/>
      <c r="M145" s="105"/>
      <c r="T145" s="106"/>
      <c r="AT145" s="101" t="s">
        <v>203</v>
      </c>
      <c r="AU145" s="101" t="s">
        <v>83</v>
      </c>
      <c r="AV145" s="7" t="s">
        <v>83</v>
      </c>
      <c r="AW145" s="7" t="s">
        <v>28</v>
      </c>
      <c r="AX145" s="7" t="s">
        <v>73</v>
      </c>
      <c r="AY145" s="101" t="s">
        <v>184</v>
      </c>
    </row>
    <row r="146" spans="2:65" s="8" customFormat="1">
      <c r="B146" s="107"/>
      <c r="D146" s="100" t="s">
        <v>203</v>
      </c>
      <c r="E146" s="108" t="s">
        <v>1</v>
      </c>
      <c r="F146" s="109" t="s">
        <v>206</v>
      </c>
      <c r="H146" s="110">
        <v>4.9749999999999996</v>
      </c>
      <c r="I146" s="111"/>
      <c r="L146" s="107"/>
      <c r="M146" s="112"/>
      <c r="T146" s="113"/>
      <c r="AT146" s="108" t="s">
        <v>203</v>
      </c>
      <c r="AU146" s="108" t="s">
        <v>83</v>
      </c>
      <c r="AV146" s="8" t="s">
        <v>190</v>
      </c>
      <c r="AW146" s="8" t="s">
        <v>28</v>
      </c>
      <c r="AX146" s="8" t="s">
        <v>81</v>
      </c>
      <c r="AY146" s="108" t="s">
        <v>184</v>
      </c>
    </row>
    <row r="147" spans="2:65" s="1" customFormat="1" ht="37.799999999999997" customHeight="1">
      <c r="B147" s="20"/>
      <c r="C147" s="85" t="s">
        <v>190</v>
      </c>
      <c r="D147" s="85" t="s">
        <v>186</v>
      </c>
      <c r="E147" s="86" t="s">
        <v>265</v>
      </c>
      <c r="F147" s="87" t="s">
        <v>266</v>
      </c>
      <c r="G147" s="88" t="s">
        <v>267</v>
      </c>
      <c r="H147" s="89">
        <v>150.053</v>
      </c>
      <c r="I147" s="90"/>
      <c r="J147" s="91">
        <f>ROUND(I147*H147,2)</f>
        <v>0</v>
      </c>
      <c r="K147" s="92"/>
      <c r="L147" s="20"/>
      <c r="M147" s="93" t="s">
        <v>1</v>
      </c>
      <c r="N147" s="94" t="s">
        <v>38</v>
      </c>
      <c r="P147" s="95">
        <f>O147*H147</f>
        <v>0</v>
      </c>
      <c r="Q147" s="95">
        <v>0</v>
      </c>
      <c r="R147" s="95">
        <f>Q147*H147</f>
        <v>0</v>
      </c>
      <c r="S147" s="95">
        <v>0</v>
      </c>
      <c r="T147" s="96">
        <f>S147*H147</f>
        <v>0</v>
      </c>
      <c r="AR147" s="97" t="s">
        <v>190</v>
      </c>
      <c r="AT147" s="97" t="s">
        <v>186</v>
      </c>
      <c r="AU147" s="97" t="s">
        <v>83</v>
      </c>
      <c r="AY147" s="10" t="s">
        <v>184</v>
      </c>
      <c r="BE147" s="98">
        <f>IF(N147="základní",J147,0)</f>
        <v>0</v>
      </c>
      <c r="BF147" s="98">
        <f>IF(N147="snížená",J147,0)</f>
        <v>0</v>
      </c>
      <c r="BG147" s="98">
        <f>IF(N147="zákl. přenesená",J147,0)</f>
        <v>0</v>
      </c>
      <c r="BH147" s="98">
        <f>IF(N147="sníž. přenesená",J147,0)</f>
        <v>0</v>
      </c>
      <c r="BI147" s="98">
        <f>IF(N147="nulová",J147,0)</f>
        <v>0</v>
      </c>
      <c r="BJ147" s="10" t="s">
        <v>81</v>
      </c>
      <c r="BK147" s="98">
        <f>ROUND(I147*H147,2)</f>
        <v>0</v>
      </c>
      <c r="BL147" s="10" t="s">
        <v>190</v>
      </c>
      <c r="BM147" s="97" t="s">
        <v>2850</v>
      </c>
    </row>
    <row r="148" spans="2:65" s="7" customFormat="1">
      <c r="B148" s="99"/>
      <c r="D148" s="100" t="s">
        <v>203</v>
      </c>
      <c r="E148" s="101" t="s">
        <v>1</v>
      </c>
      <c r="F148" s="102" t="s">
        <v>2851</v>
      </c>
      <c r="H148" s="103">
        <v>150.053</v>
      </c>
      <c r="I148" s="104"/>
      <c r="L148" s="99"/>
      <c r="M148" s="105"/>
      <c r="T148" s="106"/>
      <c r="AT148" s="101" t="s">
        <v>203</v>
      </c>
      <c r="AU148" s="101" t="s">
        <v>83</v>
      </c>
      <c r="AV148" s="7" t="s">
        <v>83</v>
      </c>
      <c r="AW148" s="7" t="s">
        <v>28</v>
      </c>
      <c r="AX148" s="7" t="s">
        <v>73</v>
      </c>
      <c r="AY148" s="101" t="s">
        <v>184</v>
      </c>
    </row>
    <row r="149" spans="2:65" s="8" customFormat="1">
      <c r="B149" s="107"/>
      <c r="D149" s="100" t="s">
        <v>203</v>
      </c>
      <c r="E149" s="108" t="s">
        <v>1</v>
      </c>
      <c r="F149" s="109" t="s">
        <v>206</v>
      </c>
      <c r="H149" s="110">
        <v>150.053</v>
      </c>
      <c r="I149" s="111"/>
      <c r="L149" s="107"/>
      <c r="M149" s="112"/>
      <c r="T149" s="113"/>
      <c r="AT149" s="108" t="s">
        <v>203</v>
      </c>
      <c r="AU149" s="108" t="s">
        <v>83</v>
      </c>
      <c r="AV149" s="8" t="s">
        <v>190</v>
      </c>
      <c r="AW149" s="8" t="s">
        <v>28</v>
      </c>
      <c r="AX149" s="8" t="s">
        <v>81</v>
      </c>
      <c r="AY149" s="108" t="s">
        <v>184</v>
      </c>
    </row>
    <row r="150" spans="2:65" s="1" customFormat="1" ht="37.799999999999997" customHeight="1">
      <c r="B150" s="20"/>
      <c r="C150" s="85" t="s">
        <v>207</v>
      </c>
      <c r="D150" s="85" t="s">
        <v>186</v>
      </c>
      <c r="E150" s="86" t="s">
        <v>271</v>
      </c>
      <c r="F150" s="87" t="s">
        <v>272</v>
      </c>
      <c r="G150" s="88" t="s">
        <v>267</v>
      </c>
      <c r="H150" s="89">
        <v>1500.53</v>
      </c>
      <c r="I150" s="90"/>
      <c r="J150" s="91">
        <f>ROUND(I150*H150,2)</f>
        <v>0</v>
      </c>
      <c r="K150" s="92"/>
      <c r="L150" s="20"/>
      <c r="M150" s="93" t="s">
        <v>1</v>
      </c>
      <c r="N150" s="94" t="s">
        <v>38</v>
      </c>
      <c r="P150" s="95">
        <f>O150*H150</f>
        <v>0</v>
      </c>
      <c r="Q150" s="95">
        <v>0</v>
      </c>
      <c r="R150" s="95">
        <f>Q150*H150</f>
        <v>0</v>
      </c>
      <c r="S150" s="95">
        <v>0</v>
      </c>
      <c r="T150" s="96">
        <f>S150*H150</f>
        <v>0</v>
      </c>
      <c r="AR150" s="97" t="s">
        <v>190</v>
      </c>
      <c r="AT150" s="97" t="s">
        <v>186</v>
      </c>
      <c r="AU150" s="97" t="s">
        <v>83</v>
      </c>
      <c r="AY150" s="10" t="s">
        <v>184</v>
      </c>
      <c r="BE150" s="98">
        <f>IF(N150="základní",J150,0)</f>
        <v>0</v>
      </c>
      <c r="BF150" s="98">
        <f>IF(N150="snížená",J150,0)</f>
        <v>0</v>
      </c>
      <c r="BG150" s="98">
        <f>IF(N150="zákl. přenesená",J150,0)</f>
        <v>0</v>
      </c>
      <c r="BH150" s="98">
        <f>IF(N150="sníž. přenesená",J150,0)</f>
        <v>0</v>
      </c>
      <c r="BI150" s="98">
        <f>IF(N150="nulová",J150,0)</f>
        <v>0</v>
      </c>
      <c r="BJ150" s="10" t="s">
        <v>81</v>
      </c>
      <c r="BK150" s="98">
        <f>ROUND(I150*H150,2)</f>
        <v>0</v>
      </c>
      <c r="BL150" s="10" t="s">
        <v>190</v>
      </c>
      <c r="BM150" s="97" t="s">
        <v>2852</v>
      </c>
    </row>
    <row r="151" spans="2:65" s="7" customFormat="1">
      <c r="B151" s="99"/>
      <c r="D151" s="100" t="s">
        <v>203</v>
      </c>
      <c r="E151" s="101" t="s">
        <v>1</v>
      </c>
      <c r="F151" s="102" t="s">
        <v>2853</v>
      </c>
      <c r="H151" s="103">
        <v>1500.53</v>
      </c>
      <c r="I151" s="104"/>
      <c r="L151" s="99"/>
      <c r="M151" s="105"/>
      <c r="T151" s="106"/>
      <c r="AT151" s="101" t="s">
        <v>203</v>
      </c>
      <c r="AU151" s="101" t="s">
        <v>83</v>
      </c>
      <c r="AV151" s="7" t="s">
        <v>83</v>
      </c>
      <c r="AW151" s="7" t="s">
        <v>28</v>
      </c>
      <c r="AX151" s="7" t="s">
        <v>81</v>
      </c>
      <c r="AY151" s="101" t="s">
        <v>184</v>
      </c>
    </row>
    <row r="152" spans="2:65" s="1" customFormat="1" ht="33" customHeight="1">
      <c r="B152" s="20"/>
      <c r="C152" s="85" t="s">
        <v>214</v>
      </c>
      <c r="D152" s="85" t="s">
        <v>186</v>
      </c>
      <c r="E152" s="86" t="s">
        <v>276</v>
      </c>
      <c r="F152" s="87" t="s">
        <v>277</v>
      </c>
      <c r="G152" s="88" t="s">
        <v>278</v>
      </c>
      <c r="H152" s="89">
        <v>270.09500000000003</v>
      </c>
      <c r="I152" s="90"/>
      <c r="J152" s="91">
        <f>ROUND(I152*H152,2)</f>
        <v>0</v>
      </c>
      <c r="K152" s="92"/>
      <c r="L152" s="20"/>
      <c r="M152" s="93" t="s">
        <v>1</v>
      </c>
      <c r="N152" s="94" t="s">
        <v>38</v>
      </c>
      <c r="P152" s="95">
        <f>O152*H152</f>
        <v>0</v>
      </c>
      <c r="Q152" s="95">
        <v>0</v>
      </c>
      <c r="R152" s="95">
        <f>Q152*H152</f>
        <v>0</v>
      </c>
      <c r="S152" s="95">
        <v>0</v>
      </c>
      <c r="T152" s="96">
        <f>S152*H152</f>
        <v>0</v>
      </c>
      <c r="AR152" s="97" t="s">
        <v>190</v>
      </c>
      <c r="AT152" s="97" t="s">
        <v>186</v>
      </c>
      <c r="AU152" s="97" t="s">
        <v>83</v>
      </c>
      <c r="AY152" s="10" t="s">
        <v>184</v>
      </c>
      <c r="BE152" s="98">
        <f>IF(N152="základní",J152,0)</f>
        <v>0</v>
      </c>
      <c r="BF152" s="98">
        <f>IF(N152="snížená",J152,0)</f>
        <v>0</v>
      </c>
      <c r="BG152" s="98">
        <f>IF(N152="zákl. přenesená",J152,0)</f>
        <v>0</v>
      </c>
      <c r="BH152" s="98">
        <f>IF(N152="sníž. přenesená",J152,0)</f>
        <v>0</v>
      </c>
      <c r="BI152" s="98">
        <f>IF(N152="nulová",J152,0)</f>
        <v>0</v>
      </c>
      <c r="BJ152" s="10" t="s">
        <v>81</v>
      </c>
      <c r="BK152" s="98">
        <f>ROUND(I152*H152,2)</f>
        <v>0</v>
      </c>
      <c r="BL152" s="10" t="s">
        <v>190</v>
      </c>
      <c r="BM152" s="97" t="s">
        <v>2854</v>
      </c>
    </row>
    <row r="153" spans="2:65" s="7" customFormat="1">
      <c r="B153" s="99"/>
      <c r="D153" s="100" t="s">
        <v>203</v>
      </c>
      <c r="E153" s="101" t="s">
        <v>1</v>
      </c>
      <c r="F153" s="102" t="s">
        <v>2855</v>
      </c>
      <c r="H153" s="103">
        <v>270.09500000000003</v>
      </c>
      <c r="I153" s="104"/>
      <c r="L153" s="99"/>
      <c r="M153" s="105"/>
      <c r="T153" s="106"/>
      <c r="AT153" s="101" t="s">
        <v>203</v>
      </c>
      <c r="AU153" s="101" t="s">
        <v>83</v>
      </c>
      <c r="AV153" s="7" t="s">
        <v>83</v>
      </c>
      <c r="AW153" s="7" t="s">
        <v>28</v>
      </c>
      <c r="AX153" s="7" t="s">
        <v>81</v>
      </c>
      <c r="AY153" s="101" t="s">
        <v>184</v>
      </c>
    </row>
    <row r="154" spans="2:65" s="1" customFormat="1" ht="16.5" customHeight="1">
      <c r="B154" s="20"/>
      <c r="C154" s="85" t="s">
        <v>220</v>
      </c>
      <c r="D154" s="85" t="s">
        <v>186</v>
      </c>
      <c r="E154" s="86" t="s">
        <v>282</v>
      </c>
      <c r="F154" s="87" t="s">
        <v>283</v>
      </c>
      <c r="G154" s="88" t="s">
        <v>267</v>
      </c>
      <c r="H154" s="89">
        <v>150.053</v>
      </c>
      <c r="I154" s="90"/>
      <c r="J154" s="91">
        <f>ROUND(I154*H154,2)</f>
        <v>0</v>
      </c>
      <c r="K154" s="92"/>
      <c r="L154" s="20"/>
      <c r="M154" s="93" t="s">
        <v>1</v>
      </c>
      <c r="N154" s="94" t="s">
        <v>38</v>
      </c>
      <c r="P154" s="95">
        <f>O154*H154</f>
        <v>0</v>
      </c>
      <c r="Q154" s="95">
        <v>0</v>
      </c>
      <c r="R154" s="95">
        <f>Q154*H154</f>
        <v>0</v>
      </c>
      <c r="S154" s="95">
        <v>0</v>
      </c>
      <c r="T154" s="96">
        <f>S154*H154</f>
        <v>0</v>
      </c>
      <c r="AR154" s="97" t="s">
        <v>190</v>
      </c>
      <c r="AT154" s="97" t="s">
        <v>186</v>
      </c>
      <c r="AU154" s="97" t="s">
        <v>83</v>
      </c>
      <c r="AY154" s="10" t="s">
        <v>184</v>
      </c>
      <c r="BE154" s="98">
        <f>IF(N154="základní",J154,0)</f>
        <v>0</v>
      </c>
      <c r="BF154" s="98">
        <f>IF(N154="snížená",J154,0)</f>
        <v>0</v>
      </c>
      <c r="BG154" s="98">
        <f>IF(N154="zákl. přenesená",J154,0)</f>
        <v>0</v>
      </c>
      <c r="BH154" s="98">
        <f>IF(N154="sníž. přenesená",J154,0)</f>
        <v>0</v>
      </c>
      <c r="BI154" s="98">
        <f>IF(N154="nulová",J154,0)</f>
        <v>0</v>
      </c>
      <c r="BJ154" s="10" t="s">
        <v>81</v>
      </c>
      <c r="BK154" s="98">
        <f>ROUND(I154*H154,2)</f>
        <v>0</v>
      </c>
      <c r="BL154" s="10" t="s">
        <v>190</v>
      </c>
      <c r="BM154" s="97" t="s">
        <v>2856</v>
      </c>
    </row>
    <row r="155" spans="2:65" s="7" customFormat="1">
      <c r="B155" s="99"/>
      <c r="D155" s="100" t="s">
        <v>203</v>
      </c>
      <c r="E155" s="101" t="s">
        <v>1</v>
      </c>
      <c r="F155" s="102" t="s">
        <v>2851</v>
      </c>
      <c r="H155" s="103">
        <v>150.053</v>
      </c>
      <c r="I155" s="104"/>
      <c r="L155" s="99"/>
      <c r="M155" s="105"/>
      <c r="T155" s="106"/>
      <c r="AT155" s="101" t="s">
        <v>203</v>
      </c>
      <c r="AU155" s="101" t="s">
        <v>83</v>
      </c>
      <c r="AV155" s="7" t="s">
        <v>83</v>
      </c>
      <c r="AW155" s="7" t="s">
        <v>28</v>
      </c>
      <c r="AX155" s="7" t="s">
        <v>73</v>
      </c>
      <c r="AY155" s="101" t="s">
        <v>184</v>
      </c>
    </row>
    <row r="156" spans="2:65" s="8" customFormat="1">
      <c r="B156" s="107"/>
      <c r="D156" s="100" t="s">
        <v>203</v>
      </c>
      <c r="E156" s="108" t="s">
        <v>1</v>
      </c>
      <c r="F156" s="109" t="s">
        <v>206</v>
      </c>
      <c r="H156" s="110">
        <v>150.053</v>
      </c>
      <c r="I156" s="111"/>
      <c r="L156" s="107"/>
      <c r="M156" s="112"/>
      <c r="T156" s="113"/>
      <c r="AT156" s="108" t="s">
        <v>203</v>
      </c>
      <c r="AU156" s="108" t="s">
        <v>83</v>
      </c>
      <c r="AV156" s="8" t="s">
        <v>190</v>
      </c>
      <c r="AW156" s="8" t="s">
        <v>28</v>
      </c>
      <c r="AX156" s="8" t="s">
        <v>81</v>
      </c>
      <c r="AY156" s="108" t="s">
        <v>184</v>
      </c>
    </row>
    <row r="157" spans="2:65" s="1" customFormat="1" ht="37.799999999999997" customHeight="1">
      <c r="B157" s="20"/>
      <c r="C157" s="85" t="s">
        <v>226</v>
      </c>
      <c r="D157" s="85" t="s">
        <v>186</v>
      </c>
      <c r="E157" s="86" t="s">
        <v>466</v>
      </c>
      <c r="F157" s="87" t="s">
        <v>467</v>
      </c>
      <c r="G157" s="88" t="s">
        <v>201</v>
      </c>
      <c r="H157" s="89">
        <v>1125.3</v>
      </c>
      <c r="I157" s="90"/>
      <c r="J157" s="91">
        <f>ROUND(I157*H157,2)</f>
        <v>0</v>
      </c>
      <c r="K157" s="92"/>
      <c r="L157" s="20"/>
      <c r="M157" s="93" t="s">
        <v>1</v>
      </c>
      <c r="N157" s="94" t="s">
        <v>38</v>
      </c>
      <c r="P157" s="95">
        <f>O157*H157</f>
        <v>0</v>
      </c>
      <c r="Q157" s="95">
        <v>0</v>
      </c>
      <c r="R157" s="95">
        <f>Q157*H157</f>
        <v>0</v>
      </c>
      <c r="S157" s="95">
        <v>0</v>
      </c>
      <c r="T157" s="96">
        <f>S157*H157</f>
        <v>0</v>
      </c>
      <c r="AR157" s="97" t="s">
        <v>190</v>
      </c>
      <c r="AT157" s="97" t="s">
        <v>186</v>
      </c>
      <c r="AU157" s="97" t="s">
        <v>83</v>
      </c>
      <c r="AY157" s="10" t="s">
        <v>184</v>
      </c>
      <c r="BE157" s="98">
        <f>IF(N157="základní",J157,0)</f>
        <v>0</v>
      </c>
      <c r="BF157" s="98">
        <f>IF(N157="snížená",J157,0)</f>
        <v>0</v>
      </c>
      <c r="BG157" s="98">
        <f>IF(N157="zákl. přenesená",J157,0)</f>
        <v>0</v>
      </c>
      <c r="BH157" s="98">
        <f>IF(N157="sníž. přenesená",J157,0)</f>
        <v>0</v>
      </c>
      <c r="BI157" s="98">
        <f>IF(N157="nulová",J157,0)</f>
        <v>0</v>
      </c>
      <c r="BJ157" s="10" t="s">
        <v>81</v>
      </c>
      <c r="BK157" s="98">
        <f>ROUND(I157*H157,2)</f>
        <v>0</v>
      </c>
      <c r="BL157" s="10" t="s">
        <v>190</v>
      </c>
      <c r="BM157" s="97" t="s">
        <v>2857</v>
      </c>
    </row>
    <row r="158" spans="2:65" s="7" customFormat="1">
      <c r="B158" s="99"/>
      <c r="D158" s="100" t="s">
        <v>203</v>
      </c>
      <c r="E158" s="101" t="s">
        <v>1</v>
      </c>
      <c r="F158" s="102" t="s">
        <v>2858</v>
      </c>
      <c r="H158" s="103">
        <v>578.20000000000005</v>
      </c>
      <c r="I158" s="104"/>
      <c r="L158" s="99"/>
      <c r="M158" s="105"/>
      <c r="T158" s="106"/>
      <c r="AT158" s="101" t="s">
        <v>203</v>
      </c>
      <c r="AU158" s="101" t="s">
        <v>83</v>
      </c>
      <c r="AV158" s="7" t="s">
        <v>83</v>
      </c>
      <c r="AW158" s="7" t="s">
        <v>28</v>
      </c>
      <c r="AX158" s="7" t="s">
        <v>73</v>
      </c>
      <c r="AY158" s="101" t="s">
        <v>184</v>
      </c>
    </row>
    <row r="159" spans="2:65" s="7" customFormat="1">
      <c r="B159" s="99"/>
      <c r="D159" s="100" t="s">
        <v>203</v>
      </c>
      <c r="E159" s="101" t="s">
        <v>1</v>
      </c>
      <c r="F159" s="102" t="s">
        <v>2859</v>
      </c>
      <c r="H159" s="103">
        <v>336</v>
      </c>
      <c r="I159" s="104"/>
      <c r="L159" s="99"/>
      <c r="M159" s="105"/>
      <c r="T159" s="106"/>
      <c r="AT159" s="101" t="s">
        <v>203</v>
      </c>
      <c r="AU159" s="101" t="s">
        <v>83</v>
      </c>
      <c r="AV159" s="7" t="s">
        <v>83</v>
      </c>
      <c r="AW159" s="7" t="s">
        <v>28</v>
      </c>
      <c r="AX159" s="7" t="s">
        <v>73</v>
      </c>
      <c r="AY159" s="101" t="s">
        <v>184</v>
      </c>
    </row>
    <row r="160" spans="2:65" s="7" customFormat="1">
      <c r="B160" s="99"/>
      <c r="D160" s="100" t="s">
        <v>203</v>
      </c>
      <c r="E160" s="101" t="s">
        <v>1</v>
      </c>
      <c r="F160" s="102" t="s">
        <v>2860</v>
      </c>
      <c r="H160" s="103">
        <v>211.1</v>
      </c>
      <c r="I160" s="104"/>
      <c r="L160" s="99"/>
      <c r="M160" s="105"/>
      <c r="T160" s="106"/>
      <c r="AT160" s="101" t="s">
        <v>203</v>
      </c>
      <c r="AU160" s="101" t="s">
        <v>83</v>
      </c>
      <c r="AV160" s="7" t="s">
        <v>83</v>
      </c>
      <c r="AW160" s="7" t="s">
        <v>28</v>
      </c>
      <c r="AX160" s="7" t="s">
        <v>73</v>
      </c>
      <c r="AY160" s="101" t="s">
        <v>184</v>
      </c>
    </row>
    <row r="161" spans="2:65" s="8" customFormat="1">
      <c r="B161" s="107"/>
      <c r="D161" s="100" t="s">
        <v>203</v>
      </c>
      <c r="E161" s="108" t="s">
        <v>1</v>
      </c>
      <c r="F161" s="109" t="s">
        <v>206</v>
      </c>
      <c r="H161" s="110">
        <v>1125.3</v>
      </c>
      <c r="I161" s="111"/>
      <c r="L161" s="107"/>
      <c r="M161" s="112"/>
      <c r="T161" s="113"/>
      <c r="AT161" s="108" t="s">
        <v>203</v>
      </c>
      <c r="AU161" s="108" t="s">
        <v>83</v>
      </c>
      <c r="AV161" s="8" t="s">
        <v>190</v>
      </c>
      <c r="AW161" s="8" t="s">
        <v>28</v>
      </c>
      <c r="AX161" s="8" t="s">
        <v>81</v>
      </c>
      <c r="AY161" s="108" t="s">
        <v>184</v>
      </c>
    </row>
    <row r="162" spans="2:65" s="1" customFormat="1" ht="33" customHeight="1">
      <c r="B162" s="20"/>
      <c r="C162" s="85" t="s">
        <v>231</v>
      </c>
      <c r="D162" s="85" t="s">
        <v>186</v>
      </c>
      <c r="E162" s="86" t="s">
        <v>2861</v>
      </c>
      <c r="F162" s="87" t="s">
        <v>2862</v>
      </c>
      <c r="G162" s="88" t="s">
        <v>223</v>
      </c>
      <c r="H162" s="89">
        <v>216.7</v>
      </c>
      <c r="I162" s="90"/>
      <c r="J162" s="91">
        <f>ROUND(I162*H162,2)</f>
        <v>0</v>
      </c>
      <c r="K162" s="92"/>
      <c r="L162" s="20"/>
      <c r="M162" s="93" t="s">
        <v>1</v>
      </c>
      <c r="N162" s="94" t="s">
        <v>38</v>
      </c>
      <c r="P162" s="95">
        <f>O162*H162</f>
        <v>0</v>
      </c>
      <c r="Q162" s="95">
        <v>0</v>
      </c>
      <c r="R162" s="95">
        <f>Q162*H162</f>
        <v>0</v>
      </c>
      <c r="S162" s="95">
        <v>0</v>
      </c>
      <c r="T162" s="96">
        <f>S162*H162</f>
        <v>0</v>
      </c>
      <c r="AR162" s="97" t="s">
        <v>190</v>
      </c>
      <c r="AT162" s="97" t="s">
        <v>186</v>
      </c>
      <c r="AU162" s="97" t="s">
        <v>83</v>
      </c>
      <c r="AY162" s="10" t="s">
        <v>184</v>
      </c>
      <c r="BE162" s="98">
        <f>IF(N162="základní",J162,0)</f>
        <v>0</v>
      </c>
      <c r="BF162" s="98">
        <f>IF(N162="snížená",J162,0)</f>
        <v>0</v>
      </c>
      <c r="BG162" s="98">
        <f>IF(N162="zákl. přenesená",J162,0)</f>
        <v>0</v>
      </c>
      <c r="BH162" s="98">
        <f>IF(N162="sníž. přenesená",J162,0)</f>
        <v>0</v>
      </c>
      <c r="BI162" s="98">
        <f>IF(N162="nulová",J162,0)</f>
        <v>0</v>
      </c>
      <c r="BJ162" s="10" t="s">
        <v>81</v>
      </c>
      <c r="BK162" s="98">
        <f>ROUND(I162*H162,2)</f>
        <v>0</v>
      </c>
      <c r="BL162" s="10" t="s">
        <v>190</v>
      </c>
      <c r="BM162" s="97" t="s">
        <v>2863</v>
      </c>
    </row>
    <row r="163" spans="2:65" s="7" customFormat="1">
      <c r="B163" s="99"/>
      <c r="D163" s="100" t="s">
        <v>203</v>
      </c>
      <c r="E163" s="101" t="s">
        <v>1</v>
      </c>
      <c r="F163" s="102" t="s">
        <v>2864</v>
      </c>
      <c r="H163" s="103">
        <v>216.7</v>
      </c>
      <c r="I163" s="104"/>
      <c r="L163" s="99"/>
      <c r="M163" s="105"/>
      <c r="T163" s="106"/>
      <c r="AT163" s="101" t="s">
        <v>203</v>
      </c>
      <c r="AU163" s="101" t="s">
        <v>83</v>
      </c>
      <c r="AV163" s="7" t="s">
        <v>83</v>
      </c>
      <c r="AW163" s="7" t="s">
        <v>28</v>
      </c>
      <c r="AX163" s="7" t="s">
        <v>81</v>
      </c>
      <c r="AY163" s="101" t="s">
        <v>184</v>
      </c>
    </row>
    <row r="164" spans="2:65" s="1" customFormat="1" ht="24.15" customHeight="1">
      <c r="B164" s="20"/>
      <c r="C164" s="126" t="s">
        <v>235</v>
      </c>
      <c r="D164" s="126" t="s">
        <v>480</v>
      </c>
      <c r="E164" s="127" t="s">
        <v>2865</v>
      </c>
      <c r="F164" s="128" t="s">
        <v>2866</v>
      </c>
      <c r="G164" s="129" t="s">
        <v>201</v>
      </c>
      <c r="H164" s="130">
        <v>182.02799999999999</v>
      </c>
      <c r="I164" s="131"/>
      <c r="J164" s="132">
        <f>ROUND(I164*H164,2)</f>
        <v>0</v>
      </c>
      <c r="K164" s="133"/>
      <c r="L164" s="134"/>
      <c r="M164" s="135" t="s">
        <v>1</v>
      </c>
      <c r="N164" s="136" t="s">
        <v>38</v>
      </c>
      <c r="P164" s="95">
        <f>O164*H164</f>
        <v>0</v>
      </c>
      <c r="Q164" s="95">
        <v>1E-3</v>
      </c>
      <c r="R164" s="95">
        <f>Q164*H164</f>
        <v>0.182028</v>
      </c>
      <c r="S164" s="95">
        <v>0</v>
      </c>
      <c r="T164" s="96">
        <f>S164*H164</f>
        <v>0</v>
      </c>
      <c r="AR164" s="97" t="s">
        <v>226</v>
      </c>
      <c r="AT164" s="97" t="s">
        <v>480</v>
      </c>
      <c r="AU164" s="97" t="s">
        <v>83</v>
      </c>
      <c r="AY164" s="10" t="s">
        <v>184</v>
      </c>
      <c r="BE164" s="98">
        <f>IF(N164="základní",J164,0)</f>
        <v>0</v>
      </c>
      <c r="BF164" s="98">
        <f>IF(N164="snížená",J164,0)</f>
        <v>0</v>
      </c>
      <c r="BG164" s="98">
        <f>IF(N164="zákl. přenesená",J164,0)</f>
        <v>0</v>
      </c>
      <c r="BH164" s="98">
        <f>IF(N164="sníž. přenesená",J164,0)</f>
        <v>0</v>
      </c>
      <c r="BI164" s="98">
        <f>IF(N164="nulová",J164,0)</f>
        <v>0</v>
      </c>
      <c r="BJ164" s="10" t="s">
        <v>81</v>
      </c>
      <c r="BK164" s="98">
        <f>ROUND(I164*H164,2)</f>
        <v>0</v>
      </c>
      <c r="BL164" s="10" t="s">
        <v>190</v>
      </c>
      <c r="BM164" s="97" t="s">
        <v>2867</v>
      </c>
    </row>
    <row r="165" spans="2:65" s="7" customFormat="1">
      <c r="B165" s="99"/>
      <c r="D165" s="100" t="s">
        <v>203</v>
      </c>
      <c r="E165" s="101" t="s">
        <v>1</v>
      </c>
      <c r="F165" s="102" t="s">
        <v>2868</v>
      </c>
      <c r="H165" s="103">
        <v>151.69</v>
      </c>
      <c r="I165" s="104"/>
      <c r="L165" s="99"/>
      <c r="M165" s="105"/>
      <c r="T165" s="106"/>
      <c r="AT165" s="101" t="s">
        <v>203</v>
      </c>
      <c r="AU165" s="101" t="s">
        <v>83</v>
      </c>
      <c r="AV165" s="7" t="s">
        <v>83</v>
      </c>
      <c r="AW165" s="7" t="s">
        <v>28</v>
      </c>
      <c r="AX165" s="7" t="s">
        <v>81</v>
      </c>
      <c r="AY165" s="101" t="s">
        <v>184</v>
      </c>
    </row>
    <row r="166" spans="2:65" s="7" customFormat="1">
      <c r="B166" s="99"/>
      <c r="D166" s="100" t="s">
        <v>203</v>
      </c>
      <c r="F166" s="102" t="s">
        <v>2869</v>
      </c>
      <c r="H166" s="103">
        <v>182.02799999999999</v>
      </c>
      <c r="I166" s="104"/>
      <c r="L166" s="99"/>
      <c r="M166" s="105"/>
      <c r="T166" s="106"/>
      <c r="AT166" s="101" t="s">
        <v>203</v>
      </c>
      <c r="AU166" s="101" t="s">
        <v>83</v>
      </c>
      <c r="AV166" s="7" t="s">
        <v>83</v>
      </c>
      <c r="AW166" s="7" t="s">
        <v>4</v>
      </c>
      <c r="AX166" s="7" t="s">
        <v>81</v>
      </c>
      <c r="AY166" s="101" t="s">
        <v>184</v>
      </c>
    </row>
    <row r="167" spans="2:65" s="6" customFormat="1" ht="22.8" customHeight="1">
      <c r="B167" s="73"/>
      <c r="D167" s="74" t="s">
        <v>72</v>
      </c>
      <c r="E167" s="83" t="s">
        <v>83</v>
      </c>
      <c r="F167" s="83" t="s">
        <v>470</v>
      </c>
      <c r="I167" s="76"/>
      <c r="J167" s="84">
        <f>BK167</f>
        <v>0</v>
      </c>
      <c r="L167" s="73"/>
      <c r="M167" s="78"/>
      <c r="P167" s="79">
        <f>SUM(P168:P176)</f>
        <v>0</v>
      </c>
      <c r="R167" s="79">
        <f>SUM(R168:R176)</f>
        <v>10.150086589999999</v>
      </c>
      <c r="T167" s="80">
        <f>SUM(T168:T176)</f>
        <v>0</v>
      </c>
      <c r="AR167" s="74" t="s">
        <v>81</v>
      </c>
      <c r="AT167" s="81" t="s">
        <v>72</v>
      </c>
      <c r="AU167" s="81" t="s">
        <v>81</v>
      </c>
      <c r="AY167" s="74" t="s">
        <v>184</v>
      </c>
      <c r="BK167" s="82">
        <f>SUM(BK168:BK176)</f>
        <v>0</v>
      </c>
    </row>
    <row r="168" spans="2:65" s="1" customFormat="1" ht="16.5" customHeight="1">
      <c r="B168" s="20"/>
      <c r="C168" s="85" t="s">
        <v>239</v>
      </c>
      <c r="D168" s="85" t="s">
        <v>186</v>
      </c>
      <c r="E168" s="86" t="s">
        <v>2870</v>
      </c>
      <c r="F168" s="87" t="s">
        <v>2871</v>
      </c>
      <c r="G168" s="88" t="s">
        <v>267</v>
      </c>
      <c r="H168" s="89">
        <v>0.158</v>
      </c>
      <c r="I168" s="90"/>
      <c r="J168" s="91">
        <f>ROUND(I168*H168,2)</f>
        <v>0</v>
      </c>
      <c r="K168" s="92"/>
      <c r="L168" s="20"/>
      <c r="M168" s="93" t="s">
        <v>1</v>
      </c>
      <c r="N168" s="94" t="s">
        <v>38</v>
      </c>
      <c r="P168" s="95">
        <f>O168*H168</f>
        <v>0</v>
      </c>
      <c r="Q168" s="95">
        <v>2.5018699999999998</v>
      </c>
      <c r="R168" s="95">
        <f>Q168*H168</f>
        <v>0.39529545999999999</v>
      </c>
      <c r="S168" s="95">
        <v>0</v>
      </c>
      <c r="T168" s="96">
        <f>S168*H168</f>
        <v>0</v>
      </c>
      <c r="AR168" s="97" t="s">
        <v>190</v>
      </c>
      <c r="AT168" s="97" t="s">
        <v>186</v>
      </c>
      <c r="AU168" s="97" t="s">
        <v>83</v>
      </c>
      <c r="AY168" s="10" t="s">
        <v>184</v>
      </c>
      <c r="BE168" s="98">
        <f>IF(N168="základní",J168,0)</f>
        <v>0</v>
      </c>
      <c r="BF168" s="98">
        <f>IF(N168="snížená",J168,0)</f>
        <v>0</v>
      </c>
      <c r="BG168" s="98">
        <f>IF(N168="zákl. přenesená",J168,0)</f>
        <v>0</v>
      </c>
      <c r="BH168" s="98">
        <f>IF(N168="sníž. přenesená",J168,0)</f>
        <v>0</v>
      </c>
      <c r="BI168" s="98">
        <f>IF(N168="nulová",J168,0)</f>
        <v>0</v>
      </c>
      <c r="BJ168" s="10" t="s">
        <v>81</v>
      </c>
      <c r="BK168" s="98">
        <f>ROUND(I168*H168,2)</f>
        <v>0</v>
      </c>
      <c r="BL168" s="10" t="s">
        <v>190</v>
      </c>
      <c r="BM168" s="97" t="s">
        <v>2872</v>
      </c>
    </row>
    <row r="169" spans="2:65" s="7" customFormat="1">
      <c r="B169" s="99"/>
      <c r="D169" s="100" t="s">
        <v>203</v>
      </c>
      <c r="E169" s="101" t="s">
        <v>1</v>
      </c>
      <c r="F169" s="102" t="s">
        <v>2873</v>
      </c>
      <c r="H169" s="103">
        <v>0.158</v>
      </c>
      <c r="I169" s="104"/>
      <c r="L169" s="99"/>
      <c r="M169" s="105"/>
      <c r="T169" s="106"/>
      <c r="AT169" s="101" t="s">
        <v>203</v>
      </c>
      <c r="AU169" s="101" t="s">
        <v>83</v>
      </c>
      <c r="AV169" s="7" t="s">
        <v>83</v>
      </c>
      <c r="AW169" s="7" t="s">
        <v>28</v>
      </c>
      <c r="AX169" s="7" t="s">
        <v>81</v>
      </c>
      <c r="AY169" s="101" t="s">
        <v>184</v>
      </c>
    </row>
    <row r="170" spans="2:65" s="1" customFormat="1" ht="16.5" customHeight="1">
      <c r="B170" s="20"/>
      <c r="C170" s="85" t="s">
        <v>8</v>
      </c>
      <c r="D170" s="85" t="s">
        <v>186</v>
      </c>
      <c r="E170" s="86" t="s">
        <v>498</v>
      </c>
      <c r="F170" s="87" t="s">
        <v>499</v>
      </c>
      <c r="G170" s="88" t="s">
        <v>267</v>
      </c>
      <c r="H170" s="89">
        <v>3.899</v>
      </c>
      <c r="I170" s="90"/>
      <c r="J170" s="91">
        <f>ROUND(I170*H170,2)</f>
        <v>0</v>
      </c>
      <c r="K170" s="92"/>
      <c r="L170" s="20"/>
      <c r="M170" s="93" t="s">
        <v>1</v>
      </c>
      <c r="N170" s="94" t="s">
        <v>38</v>
      </c>
      <c r="P170" s="95">
        <f>O170*H170</f>
        <v>0</v>
      </c>
      <c r="Q170" s="95">
        <v>2.5018699999999998</v>
      </c>
      <c r="R170" s="95">
        <f>Q170*H170</f>
        <v>9.7547911299999992</v>
      </c>
      <c r="S170" s="95">
        <v>0</v>
      </c>
      <c r="T170" s="96">
        <f>S170*H170</f>
        <v>0</v>
      </c>
      <c r="AR170" s="97" t="s">
        <v>190</v>
      </c>
      <c r="AT170" s="97" t="s">
        <v>186</v>
      </c>
      <c r="AU170" s="97" t="s">
        <v>83</v>
      </c>
      <c r="AY170" s="10" t="s">
        <v>184</v>
      </c>
      <c r="BE170" s="98">
        <f>IF(N170="základní",J170,0)</f>
        <v>0</v>
      </c>
      <c r="BF170" s="98">
        <f>IF(N170="snížená",J170,0)</f>
        <v>0</v>
      </c>
      <c r="BG170" s="98">
        <f>IF(N170="zákl. přenesená",J170,0)</f>
        <v>0</v>
      </c>
      <c r="BH170" s="98">
        <f>IF(N170="sníž. přenesená",J170,0)</f>
        <v>0</v>
      </c>
      <c r="BI170" s="98">
        <f>IF(N170="nulová",J170,0)</f>
        <v>0</v>
      </c>
      <c r="BJ170" s="10" t="s">
        <v>81</v>
      </c>
      <c r="BK170" s="98">
        <f>ROUND(I170*H170,2)</f>
        <v>0</v>
      </c>
      <c r="BL170" s="10" t="s">
        <v>190</v>
      </c>
      <c r="BM170" s="97" t="s">
        <v>2874</v>
      </c>
    </row>
    <row r="171" spans="2:65" s="9" customFormat="1">
      <c r="B171" s="114"/>
      <c r="D171" s="100" t="s">
        <v>203</v>
      </c>
      <c r="E171" s="115" t="s">
        <v>1</v>
      </c>
      <c r="F171" s="116" t="s">
        <v>501</v>
      </c>
      <c r="H171" s="115" t="s">
        <v>1</v>
      </c>
      <c r="I171" s="117"/>
      <c r="L171" s="114"/>
      <c r="M171" s="118"/>
      <c r="T171" s="119"/>
      <c r="AT171" s="115" t="s">
        <v>203</v>
      </c>
      <c r="AU171" s="115" t="s">
        <v>83</v>
      </c>
      <c r="AV171" s="9" t="s">
        <v>81</v>
      </c>
      <c r="AW171" s="9" t="s">
        <v>28</v>
      </c>
      <c r="AX171" s="9" t="s">
        <v>73</v>
      </c>
      <c r="AY171" s="115" t="s">
        <v>184</v>
      </c>
    </row>
    <row r="172" spans="2:65" s="7" customFormat="1">
      <c r="B172" s="99"/>
      <c r="D172" s="100" t="s">
        <v>203</v>
      </c>
      <c r="E172" s="101" t="s">
        <v>1</v>
      </c>
      <c r="F172" s="102" t="s">
        <v>2847</v>
      </c>
      <c r="H172" s="103">
        <v>0.215</v>
      </c>
      <c r="I172" s="104"/>
      <c r="L172" s="99"/>
      <c r="M172" s="105"/>
      <c r="T172" s="106"/>
      <c r="AT172" s="101" t="s">
        <v>203</v>
      </c>
      <c r="AU172" s="101" t="s">
        <v>83</v>
      </c>
      <c r="AV172" s="7" t="s">
        <v>83</v>
      </c>
      <c r="AW172" s="7" t="s">
        <v>28</v>
      </c>
      <c r="AX172" s="7" t="s">
        <v>73</v>
      </c>
      <c r="AY172" s="101" t="s">
        <v>184</v>
      </c>
    </row>
    <row r="173" spans="2:65" s="7" customFormat="1">
      <c r="B173" s="99"/>
      <c r="D173" s="100" t="s">
        <v>203</v>
      </c>
      <c r="E173" s="101" t="s">
        <v>1</v>
      </c>
      <c r="F173" s="102" t="s">
        <v>2875</v>
      </c>
      <c r="H173" s="103">
        <v>2.6280000000000001</v>
      </c>
      <c r="I173" s="104"/>
      <c r="L173" s="99"/>
      <c r="M173" s="105"/>
      <c r="T173" s="106"/>
      <c r="AT173" s="101" t="s">
        <v>203</v>
      </c>
      <c r="AU173" s="101" t="s">
        <v>83</v>
      </c>
      <c r="AV173" s="7" t="s">
        <v>83</v>
      </c>
      <c r="AW173" s="7" t="s">
        <v>28</v>
      </c>
      <c r="AX173" s="7" t="s">
        <v>73</v>
      </c>
      <c r="AY173" s="101" t="s">
        <v>184</v>
      </c>
    </row>
    <row r="174" spans="2:65" s="7" customFormat="1">
      <c r="B174" s="99"/>
      <c r="D174" s="100" t="s">
        <v>203</v>
      </c>
      <c r="E174" s="101" t="s">
        <v>1</v>
      </c>
      <c r="F174" s="102" t="s">
        <v>2876</v>
      </c>
      <c r="H174" s="103">
        <v>0.94199999999999995</v>
      </c>
      <c r="I174" s="104"/>
      <c r="L174" s="99"/>
      <c r="M174" s="105"/>
      <c r="T174" s="106"/>
      <c r="AT174" s="101" t="s">
        <v>203</v>
      </c>
      <c r="AU174" s="101" t="s">
        <v>83</v>
      </c>
      <c r="AV174" s="7" t="s">
        <v>83</v>
      </c>
      <c r="AW174" s="7" t="s">
        <v>28</v>
      </c>
      <c r="AX174" s="7" t="s">
        <v>73</v>
      </c>
      <c r="AY174" s="101" t="s">
        <v>184</v>
      </c>
    </row>
    <row r="175" spans="2:65" s="8" customFormat="1">
      <c r="B175" s="107"/>
      <c r="D175" s="100" t="s">
        <v>203</v>
      </c>
      <c r="E175" s="108" t="s">
        <v>1</v>
      </c>
      <c r="F175" s="109" t="s">
        <v>206</v>
      </c>
      <c r="H175" s="110">
        <v>3.7850000000000001</v>
      </c>
      <c r="I175" s="111"/>
      <c r="L175" s="107"/>
      <c r="M175" s="112"/>
      <c r="T175" s="113"/>
      <c r="AT175" s="108" t="s">
        <v>203</v>
      </c>
      <c r="AU175" s="108" t="s">
        <v>83</v>
      </c>
      <c r="AV175" s="8" t="s">
        <v>190</v>
      </c>
      <c r="AW175" s="8" t="s">
        <v>28</v>
      </c>
      <c r="AX175" s="8" t="s">
        <v>81</v>
      </c>
      <c r="AY175" s="108" t="s">
        <v>184</v>
      </c>
    </row>
    <row r="176" spans="2:65" s="7" customFormat="1">
      <c r="B176" s="99"/>
      <c r="D176" s="100" t="s">
        <v>203</v>
      </c>
      <c r="F176" s="102" t="s">
        <v>2877</v>
      </c>
      <c r="H176" s="103">
        <v>3.899</v>
      </c>
      <c r="I176" s="104"/>
      <c r="L176" s="99"/>
      <c r="M176" s="105"/>
      <c r="T176" s="106"/>
      <c r="AT176" s="101" t="s">
        <v>203</v>
      </c>
      <c r="AU176" s="101" t="s">
        <v>83</v>
      </c>
      <c r="AV176" s="7" t="s">
        <v>83</v>
      </c>
      <c r="AW176" s="7" t="s">
        <v>4</v>
      </c>
      <c r="AX176" s="7" t="s">
        <v>81</v>
      </c>
      <c r="AY176" s="101" t="s">
        <v>184</v>
      </c>
    </row>
    <row r="177" spans="2:65" s="6" customFormat="1" ht="22.8" customHeight="1">
      <c r="B177" s="73"/>
      <c r="D177" s="74" t="s">
        <v>72</v>
      </c>
      <c r="E177" s="83" t="s">
        <v>195</v>
      </c>
      <c r="F177" s="83" t="s">
        <v>289</v>
      </c>
      <c r="I177" s="76"/>
      <c r="J177" s="84">
        <f>BK177</f>
        <v>0</v>
      </c>
      <c r="L177" s="73"/>
      <c r="M177" s="78"/>
      <c r="P177" s="79">
        <f>SUM(P178:P185)</f>
        <v>0</v>
      </c>
      <c r="R177" s="79">
        <f>SUM(R178:R185)</f>
        <v>2.1085919999999998</v>
      </c>
      <c r="T177" s="80">
        <f>SUM(T178:T185)</f>
        <v>0</v>
      </c>
      <c r="AR177" s="74" t="s">
        <v>81</v>
      </c>
      <c r="AT177" s="81" t="s">
        <v>72</v>
      </c>
      <c r="AU177" s="81" t="s">
        <v>81</v>
      </c>
      <c r="AY177" s="74" t="s">
        <v>184</v>
      </c>
      <c r="BK177" s="82">
        <f>SUM(BK178:BK185)</f>
        <v>0</v>
      </c>
    </row>
    <row r="178" spans="2:65" s="1" customFormat="1" ht="24.15" customHeight="1">
      <c r="B178" s="20"/>
      <c r="C178" s="85" t="s">
        <v>246</v>
      </c>
      <c r="D178" s="85" t="s">
        <v>186</v>
      </c>
      <c r="E178" s="86" t="s">
        <v>2878</v>
      </c>
      <c r="F178" s="87" t="s">
        <v>2879</v>
      </c>
      <c r="G178" s="88" t="s">
        <v>223</v>
      </c>
      <c r="H178" s="89">
        <v>2.4</v>
      </c>
      <c r="I178" s="90"/>
      <c r="J178" s="91">
        <f>ROUND(I178*H178,2)</f>
        <v>0</v>
      </c>
      <c r="K178" s="92"/>
      <c r="L178" s="20"/>
      <c r="M178" s="93" t="s">
        <v>1</v>
      </c>
      <c r="N178" s="94" t="s">
        <v>38</v>
      </c>
      <c r="P178" s="95">
        <f>O178*H178</f>
        <v>0</v>
      </c>
      <c r="Q178" s="95">
        <v>0.24127000000000001</v>
      </c>
      <c r="R178" s="95">
        <f>Q178*H178</f>
        <v>0.57904800000000001</v>
      </c>
      <c r="S178" s="95">
        <v>0</v>
      </c>
      <c r="T178" s="96">
        <f>S178*H178</f>
        <v>0</v>
      </c>
      <c r="AR178" s="97" t="s">
        <v>190</v>
      </c>
      <c r="AT178" s="97" t="s">
        <v>186</v>
      </c>
      <c r="AU178" s="97" t="s">
        <v>83</v>
      </c>
      <c r="AY178" s="10" t="s">
        <v>184</v>
      </c>
      <c r="BE178" s="98">
        <f>IF(N178="základní",J178,0)</f>
        <v>0</v>
      </c>
      <c r="BF178" s="98">
        <f>IF(N178="snížená",J178,0)</f>
        <v>0</v>
      </c>
      <c r="BG178" s="98">
        <f>IF(N178="zákl. přenesená",J178,0)</f>
        <v>0</v>
      </c>
      <c r="BH178" s="98">
        <f>IF(N178="sníž. přenesená",J178,0)</f>
        <v>0</v>
      </c>
      <c r="BI178" s="98">
        <f>IF(N178="nulová",J178,0)</f>
        <v>0</v>
      </c>
      <c r="BJ178" s="10" t="s">
        <v>81</v>
      </c>
      <c r="BK178" s="98">
        <f>ROUND(I178*H178,2)</f>
        <v>0</v>
      </c>
      <c r="BL178" s="10" t="s">
        <v>190</v>
      </c>
      <c r="BM178" s="97" t="s">
        <v>2880</v>
      </c>
    </row>
    <row r="179" spans="2:65" s="7" customFormat="1">
      <c r="B179" s="99"/>
      <c r="D179" s="100" t="s">
        <v>203</v>
      </c>
      <c r="E179" s="101" t="s">
        <v>1</v>
      </c>
      <c r="F179" s="102" t="s">
        <v>2881</v>
      </c>
      <c r="H179" s="103">
        <v>2.4</v>
      </c>
      <c r="I179" s="104"/>
      <c r="L179" s="99"/>
      <c r="M179" s="105"/>
      <c r="T179" s="106"/>
      <c r="AT179" s="101" t="s">
        <v>203</v>
      </c>
      <c r="AU179" s="101" t="s">
        <v>83</v>
      </c>
      <c r="AV179" s="7" t="s">
        <v>83</v>
      </c>
      <c r="AW179" s="7" t="s">
        <v>28</v>
      </c>
      <c r="AX179" s="7" t="s">
        <v>81</v>
      </c>
      <c r="AY179" s="101" t="s">
        <v>184</v>
      </c>
    </row>
    <row r="180" spans="2:65" s="1" customFormat="1" ht="24.15" customHeight="1">
      <c r="B180" s="20"/>
      <c r="C180" s="126" t="s">
        <v>251</v>
      </c>
      <c r="D180" s="126" t="s">
        <v>480</v>
      </c>
      <c r="E180" s="127" t="s">
        <v>2882</v>
      </c>
      <c r="F180" s="128" t="s">
        <v>2883</v>
      </c>
      <c r="G180" s="129" t="s">
        <v>189</v>
      </c>
      <c r="H180" s="130">
        <v>8.08</v>
      </c>
      <c r="I180" s="131"/>
      <c r="J180" s="132">
        <f>ROUND(I180*H180,2)</f>
        <v>0</v>
      </c>
      <c r="K180" s="133"/>
      <c r="L180" s="134"/>
      <c r="M180" s="135" t="s">
        <v>1</v>
      </c>
      <c r="N180" s="136" t="s">
        <v>38</v>
      </c>
      <c r="P180" s="95">
        <f>O180*H180</f>
        <v>0</v>
      </c>
      <c r="Q180" s="95">
        <v>3.6499999999999998E-2</v>
      </c>
      <c r="R180" s="95">
        <f>Q180*H180</f>
        <v>0.29491999999999996</v>
      </c>
      <c r="S180" s="95">
        <v>0</v>
      </c>
      <c r="T180" s="96">
        <f>S180*H180</f>
        <v>0</v>
      </c>
      <c r="AR180" s="97" t="s">
        <v>226</v>
      </c>
      <c r="AT180" s="97" t="s">
        <v>480</v>
      </c>
      <c r="AU180" s="97" t="s">
        <v>83</v>
      </c>
      <c r="AY180" s="10" t="s">
        <v>184</v>
      </c>
      <c r="BE180" s="98">
        <f>IF(N180="základní",J180,0)</f>
        <v>0</v>
      </c>
      <c r="BF180" s="98">
        <f>IF(N180="snížená",J180,0)</f>
        <v>0</v>
      </c>
      <c r="BG180" s="98">
        <f>IF(N180="zákl. přenesená",J180,0)</f>
        <v>0</v>
      </c>
      <c r="BH180" s="98">
        <f>IF(N180="sníž. přenesená",J180,0)</f>
        <v>0</v>
      </c>
      <c r="BI180" s="98">
        <f>IF(N180="nulová",J180,0)</f>
        <v>0</v>
      </c>
      <c r="BJ180" s="10" t="s">
        <v>81</v>
      </c>
      <c r="BK180" s="98">
        <f>ROUND(I180*H180,2)</f>
        <v>0</v>
      </c>
      <c r="BL180" s="10" t="s">
        <v>190</v>
      </c>
      <c r="BM180" s="97" t="s">
        <v>2884</v>
      </c>
    </row>
    <row r="181" spans="2:65" s="7" customFormat="1">
      <c r="B181" s="99"/>
      <c r="D181" s="100" t="s">
        <v>203</v>
      </c>
      <c r="F181" s="102" t="s">
        <v>2885</v>
      </c>
      <c r="H181" s="103">
        <v>8.08</v>
      </c>
      <c r="I181" s="104"/>
      <c r="L181" s="99"/>
      <c r="M181" s="105"/>
      <c r="T181" s="106"/>
      <c r="AT181" s="101" t="s">
        <v>203</v>
      </c>
      <c r="AU181" s="101" t="s">
        <v>83</v>
      </c>
      <c r="AV181" s="7" t="s">
        <v>83</v>
      </c>
      <c r="AW181" s="7" t="s">
        <v>4</v>
      </c>
      <c r="AX181" s="7" t="s">
        <v>81</v>
      </c>
      <c r="AY181" s="101" t="s">
        <v>184</v>
      </c>
    </row>
    <row r="182" spans="2:65" s="1" customFormat="1" ht="24.15" customHeight="1">
      <c r="B182" s="20"/>
      <c r="C182" s="85" t="s">
        <v>255</v>
      </c>
      <c r="D182" s="85" t="s">
        <v>186</v>
      </c>
      <c r="E182" s="86" t="s">
        <v>2886</v>
      </c>
      <c r="F182" s="87" t="s">
        <v>2887</v>
      </c>
      <c r="G182" s="88" t="s">
        <v>223</v>
      </c>
      <c r="H182" s="89">
        <v>161.6</v>
      </c>
      <c r="I182" s="90"/>
      <c r="J182" s="91">
        <f>ROUND(I182*H182,2)</f>
        <v>0</v>
      </c>
      <c r="K182" s="92"/>
      <c r="L182" s="20"/>
      <c r="M182" s="93" t="s">
        <v>1</v>
      </c>
      <c r="N182" s="94" t="s">
        <v>38</v>
      </c>
      <c r="P182" s="95">
        <f>O182*H182</f>
        <v>0</v>
      </c>
      <c r="Q182" s="95">
        <v>0</v>
      </c>
      <c r="R182" s="95">
        <f>Q182*H182</f>
        <v>0</v>
      </c>
      <c r="S182" s="95">
        <v>0</v>
      </c>
      <c r="T182" s="96">
        <f>S182*H182</f>
        <v>0</v>
      </c>
      <c r="AR182" s="97" t="s">
        <v>190</v>
      </c>
      <c r="AT182" s="97" t="s">
        <v>186</v>
      </c>
      <c r="AU182" s="97" t="s">
        <v>83</v>
      </c>
      <c r="AY182" s="10" t="s">
        <v>184</v>
      </c>
      <c r="BE182" s="98">
        <f>IF(N182="základní",J182,0)</f>
        <v>0</v>
      </c>
      <c r="BF182" s="98">
        <f>IF(N182="snížená",J182,0)</f>
        <v>0</v>
      </c>
      <c r="BG182" s="98">
        <f>IF(N182="zákl. přenesená",J182,0)</f>
        <v>0</v>
      </c>
      <c r="BH182" s="98">
        <f>IF(N182="sníž. přenesená",J182,0)</f>
        <v>0</v>
      </c>
      <c r="BI182" s="98">
        <f>IF(N182="nulová",J182,0)</f>
        <v>0</v>
      </c>
      <c r="BJ182" s="10" t="s">
        <v>81</v>
      </c>
      <c r="BK182" s="98">
        <f>ROUND(I182*H182,2)</f>
        <v>0</v>
      </c>
      <c r="BL182" s="10" t="s">
        <v>190</v>
      </c>
      <c r="BM182" s="97" t="s">
        <v>2888</v>
      </c>
    </row>
    <row r="183" spans="2:65" s="7" customFormat="1">
      <c r="B183" s="99"/>
      <c r="D183" s="100" t="s">
        <v>203</v>
      </c>
      <c r="E183" s="101" t="s">
        <v>1</v>
      </c>
      <c r="F183" s="102" t="s">
        <v>2889</v>
      </c>
      <c r="H183" s="103">
        <v>161.6</v>
      </c>
      <c r="I183" s="104"/>
      <c r="L183" s="99"/>
      <c r="M183" s="105"/>
      <c r="T183" s="106"/>
      <c r="AT183" s="101" t="s">
        <v>203</v>
      </c>
      <c r="AU183" s="101" t="s">
        <v>83</v>
      </c>
      <c r="AV183" s="7" t="s">
        <v>83</v>
      </c>
      <c r="AW183" s="7" t="s">
        <v>28</v>
      </c>
      <c r="AX183" s="7" t="s">
        <v>81</v>
      </c>
      <c r="AY183" s="101" t="s">
        <v>184</v>
      </c>
    </row>
    <row r="184" spans="2:65" s="1" customFormat="1" ht="44.25" customHeight="1">
      <c r="B184" s="20"/>
      <c r="C184" s="126" t="s">
        <v>259</v>
      </c>
      <c r="D184" s="126" t="s">
        <v>480</v>
      </c>
      <c r="E184" s="127" t="s">
        <v>2890</v>
      </c>
      <c r="F184" s="128" t="s">
        <v>2891</v>
      </c>
      <c r="G184" s="129" t="s">
        <v>189</v>
      </c>
      <c r="H184" s="130">
        <v>64.64</v>
      </c>
      <c r="I184" s="131"/>
      <c r="J184" s="132">
        <f>ROUND(I184*H184,2)</f>
        <v>0</v>
      </c>
      <c r="K184" s="133"/>
      <c r="L184" s="134"/>
      <c r="M184" s="135" t="s">
        <v>1</v>
      </c>
      <c r="N184" s="136" t="s">
        <v>38</v>
      </c>
      <c r="P184" s="95">
        <f>O184*H184</f>
        <v>0</v>
      </c>
      <c r="Q184" s="95">
        <v>1.9099999999999999E-2</v>
      </c>
      <c r="R184" s="95">
        <f>Q184*H184</f>
        <v>1.2346239999999999</v>
      </c>
      <c r="S184" s="95">
        <v>0</v>
      </c>
      <c r="T184" s="96">
        <f>S184*H184</f>
        <v>0</v>
      </c>
      <c r="AR184" s="97" t="s">
        <v>226</v>
      </c>
      <c r="AT184" s="97" t="s">
        <v>480</v>
      </c>
      <c r="AU184" s="97" t="s">
        <v>83</v>
      </c>
      <c r="AY184" s="10" t="s">
        <v>184</v>
      </c>
      <c r="BE184" s="98">
        <f>IF(N184="základní",J184,0)</f>
        <v>0</v>
      </c>
      <c r="BF184" s="98">
        <f>IF(N184="snížená",J184,0)</f>
        <v>0</v>
      </c>
      <c r="BG184" s="98">
        <f>IF(N184="zákl. přenesená",J184,0)</f>
        <v>0</v>
      </c>
      <c r="BH184" s="98">
        <f>IF(N184="sníž. přenesená",J184,0)</f>
        <v>0</v>
      </c>
      <c r="BI184" s="98">
        <f>IF(N184="nulová",J184,0)</f>
        <v>0</v>
      </c>
      <c r="BJ184" s="10" t="s">
        <v>81</v>
      </c>
      <c r="BK184" s="98">
        <f>ROUND(I184*H184,2)</f>
        <v>0</v>
      </c>
      <c r="BL184" s="10" t="s">
        <v>190</v>
      </c>
      <c r="BM184" s="97" t="s">
        <v>2892</v>
      </c>
    </row>
    <row r="185" spans="2:65" s="7" customFormat="1">
      <c r="B185" s="99"/>
      <c r="D185" s="100" t="s">
        <v>203</v>
      </c>
      <c r="F185" s="102" t="s">
        <v>2893</v>
      </c>
      <c r="H185" s="103">
        <v>64.64</v>
      </c>
      <c r="I185" s="104"/>
      <c r="L185" s="99"/>
      <c r="M185" s="105"/>
      <c r="T185" s="106"/>
      <c r="AT185" s="101" t="s">
        <v>203</v>
      </c>
      <c r="AU185" s="101" t="s">
        <v>83</v>
      </c>
      <c r="AV185" s="7" t="s">
        <v>83</v>
      </c>
      <c r="AW185" s="7" t="s">
        <v>4</v>
      </c>
      <c r="AX185" s="7" t="s">
        <v>81</v>
      </c>
      <c r="AY185" s="101" t="s">
        <v>184</v>
      </c>
    </row>
    <row r="186" spans="2:65" s="6" customFormat="1" ht="22.8" customHeight="1">
      <c r="B186" s="73"/>
      <c r="D186" s="74" t="s">
        <v>72</v>
      </c>
      <c r="E186" s="83" t="s">
        <v>190</v>
      </c>
      <c r="F186" s="83" t="s">
        <v>942</v>
      </c>
      <c r="I186" s="76"/>
      <c r="J186" s="84">
        <f>BK186</f>
        <v>0</v>
      </c>
      <c r="L186" s="73"/>
      <c r="M186" s="78"/>
      <c r="P186" s="79">
        <f>SUM(P187:P190)</f>
        <v>0</v>
      </c>
      <c r="R186" s="79">
        <f>SUM(R187:R190)</f>
        <v>0.93509999999999993</v>
      </c>
      <c r="T186" s="80">
        <f>SUM(T187:T190)</f>
        <v>0</v>
      </c>
      <c r="AR186" s="74" t="s">
        <v>81</v>
      </c>
      <c r="AT186" s="81" t="s">
        <v>72</v>
      </c>
      <c r="AU186" s="81" t="s">
        <v>81</v>
      </c>
      <c r="AY186" s="74" t="s">
        <v>184</v>
      </c>
      <c r="BK186" s="82">
        <f>SUM(BK187:BK190)</f>
        <v>0</v>
      </c>
    </row>
    <row r="187" spans="2:65" s="1" customFormat="1" ht="24.15" customHeight="1">
      <c r="B187" s="20"/>
      <c r="C187" s="85" t="s">
        <v>264</v>
      </c>
      <c r="D187" s="85" t="s">
        <v>186</v>
      </c>
      <c r="E187" s="86" t="s">
        <v>2894</v>
      </c>
      <c r="F187" s="87" t="s">
        <v>2895</v>
      </c>
      <c r="G187" s="88" t="s">
        <v>223</v>
      </c>
      <c r="H187" s="89">
        <v>6</v>
      </c>
      <c r="I187" s="90"/>
      <c r="J187" s="91">
        <f>ROUND(I187*H187,2)</f>
        <v>0</v>
      </c>
      <c r="K187" s="92"/>
      <c r="L187" s="20"/>
      <c r="M187" s="93" t="s">
        <v>1</v>
      </c>
      <c r="N187" s="94" t="s">
        <v>38</v>
      </c>
      <c r="P187" s="95">
        <f>O187*H187</f>
        <v>0</v>
      </c>
      <c r="Q187" s="95">
        <v>3.465E-2</v>
      </c>
      <c r="R187" s="95">
        <f>Q187*H187</f>
        <v>0.2079</v>
      </c>
      <c r="S187" s="95">
        <v>0</v>
      </c>
      <c r="T187" s="96">
        <f>S187*H187</f>
        <v>0</v>
      </c>
      <c r="AR187" s="97" t="s">
        <v>190</v>
      </c>
      <c r="AT187" s="97" t="s">
        <v>186</v>
      </c>
      <c r="AU187" s="97" t="s">
        <v>83</v>
      </c>
      <c r="AY187" s="10" t="s">
        <v>184</v>
      </c>
      <c r="BE187" s="98">
        <f>IF(N187="základní",J187,0)</f>
        <v>0</v>
      </c>
      <c r="BF187" s="98">
        <f>IF(N187="snížená",J187,0)</f>
        <v>0</v>
      </c>
      <c r="BG187" s="98">
        <f>IF(N187="zákl. přenesená",J187,0)</f>
        <v>0</v>
      </c>
      <c r="BH187" s="98">
        <f>IF(N187="sníž. přenesená",J187,0)</f>
        <v>0</v>
      </c>
      <c r="BI187" s="98">
        <f>IF(N187="nulová",J187,0)</f>
        <v>0</v>
      </c>
      <c r="BJ187" s="10" t="s">
        <v>81</v>
      </c>
      <c r="BK187" s="98">
        <f>ROUND(I187*H187,2)</f>
        <v>0</v>
      </c>
      <c r="BL187" s="10" t="s">
        <v>190</v>
      </c>
      <c r="BM187" s="97" t="s">
        <v>2896</v>
      </c>
    </row>
    <row r="188" spans="2:65" s="7" customFormat="1">
      <c r="B188" s="99"/>
      <c r="D188" s="100" t="s">
        <v>203</v>
      </c>
      <c r="E188" s="101" t="s">
        <v>1</v>
      </c>
      <c r="F188" s="102" t="s">
        <v>2897</v>
      </c>
      <c r="H188" s="103">
        <v>6</v>
      </c>
      <c r="I188" s="104"/>
      <c r="L188" s="99"/>
      <c r="M188" s="105"/>
      <c r="T188" s="106"/>
      <c r="AT188" s="101" t="s">
        <v>203</v>
      </c>
      <c r="AU188" s="101" t="s">
        <v>83</v>
      </c>
      <c r="AV188" s="7" t="s">
        <v>83</v>
      </c>
      <c r="AW188" s="7" t="s">
        <v>28</v>
      </c>
      <c r="AX188" s="7" t="s">
        <v>81</v>
      </c>
      <c r="AY188" s="101" t="s">
        <v>184</v>
      </c>
    </row>
    <row r="189" spans="2:65" s="1" customFormat="1" ht="16.5" customHeight="1">
      <c r="B189" s="20"/>
      <c r="C189" s="126" t="s">
        <v>270</v>
      </c>
      <c r="D189" s="126" t="s">
        <v>480</v>
      </c>
      <c r="E189" s="127" t="s">
        <v>2898</v>
      </c>
      <c r="F189" s="128" t="s">
        <v>2899</v>
      </c>
      <c r="G189" s="129" t="s">
        <v>223</v>
      </c>
      <c r="H189" s="130">
        <v>6.06</v>
      </c>
      <c r="I189" s="131"/>
      <c r="J189" s="132">
        <f>ROUND(I189*H189,2)</f>
        <v>0</v>
      </c>
      <c r="K189" s="133"/>
      <c r="L189" s="134"/>
      <c r="M189" s="135" t="s">
        <v>1</v>
      </c>
      <c r="N189" s="136" t="s">
        <v>38</v>
      </c>
      <c r="P189" s="95">
        <f>O189*H189</f>
        <v>0</v>
      </c>
      <c r="Q189" s="95">
        <v>0.12</v>
      </c>
      <c r="R189" s="95">
        <f>Q189*H189</f>
        <v>0.72719999999999996</v>
      </c>
      <c r="S189" s="95">
        <v>0</v>
      </c>
      <c r="T189" s="96">
        <f>S189*H189</f>
        <v>0</v>
      </c>
      <c r="AR189" s="97" t="s">
        <v>226</v>
      </c>
      <c r="AT189" s="97" t="s">
        <v>480</v>
      </c>
      <c r="AU189" s="97" t="s">
        <v>83</v>
      </c>
      <c r="AY189" s="10" t="s">
        <v>184</v>
      </c>
      <c r="BE189" s="98">
        <f>IF(N189="základní",J189,0)</f>
        <v>0</v>
      </c>
      <c r="BF189" s="98">
        <f>IF(N189="snížená",J189,0)</f>
        <v>0</v>
      </c>
      <c r="BG189" s="98">
        <f>IF(N189="zákl. přenesená",J189,0)</f>
        <v>0</v>
      </c>
      <c r="BH189" s="98">
        <f>IF(N189="sníž. přenesená",J189,0)</f>
        <v>0</v>
      </c>
      <c r="BI189" s="98">
        <f>IF(N189="nulová",J189,0)</f>
        <v>0</v>
      </c>
      <c r="BJ189" s="10" t="s">
        <v>81</v>
      </c>
      <c r="BK189" s="98">
        <f>ROUND(I189*H189,2)</f>
        <v>0</v>
      </c>
      <c r="BL189" s="10" t="s">
        <v>190</v>
      </c>
      <c r="BM189" s="97" t="s">
        <v>2900</v>
      </c>
    </row>
    <row r="190" spans="2:65" s="7" customFormat="1">
      <c r="B190" s="99"/>
      <c r="D190" s="100" t="s">
        <v>203</v>
      </c>
      <c r="F190" s="102" t="s">
        <v>2901</v>
      </c>
      <c r="H190" s="103">
        <v>6.06</v>
      </c>
      <c r="I190" s="104"/>
      <c r="L190" s="99"/>
      <c r="M190" s="105"/>
      <c r="T190" s="106"/>
      <c r="AT190" s="101" t="s">
        <v>203</v>
      </c>
      <c r="AU190" s="101" t="s">
        <v>83</v>
      </c>
      <c r="AV190" s="7" t="s">
        <v>83</v>
      </c>
      <c r="AW190" s="7" t="s">
        <v>4</v>
      </c>
      <c r="AX190" s="7" t="s">
        <v>81</v>
      </c>
      <c r="AY190" s="101" t="s">
        <v>184</v>
      </c>
    </row>
    <row r="191" spans="2:65" s="6" customFormat="1" ht="22.8" customHeight="1">
      <c r="B191" s="73"/>
      <c r="D191" s="74" t="s">
        <v>72</v>
      </c>
      <c r="E191" s="83" t="s">
        <v>207</v>
      </c>
      <c r="F191" s="83" t="s">
        <v>505</v>
      </c>
      <c r="I191" s="76"/>
      <c r="J191" s="84">
        <f>BK191</f>
        <v>0</v>
      </c>
      <c r="L191" s="73"/>
      <c r="M191" s="78"/>
      <c r="P191" s="79">
        <f>SUM(P192:P225)</f>
        <v>0</v>
      </c>
      <c r="R191" s="79">
        <f>SUM(R192:R225)</f>
        <v>1049.5015840000001</v>
      </c>
      <c r="T191" s="80">
        <f>SUM(T192:T225)</f>
        <v>0</v>
      </c>
      <c r="AR191" s="74" t="s">
        <v>81</v>
      </c>
      <c r="AT191" s="81" t="s">
        <v>72</v>
      </c>
      <c r="AU191" s="81" t="s">
        <v>81</v>
      </c>
      <c r="AY191" s="74" t="s">
        <v>184</v>
      </c>
      <c r="BK191" s="82">
        <f>SUM(BK192:BK225)</f>
        <v>0</v>
      </c>
    </row>
    <row r="192" spans="2:65" s="1" customFormat="1" ht="24.15" customHeight="1">
      <c r="B192" s="20"/>
      <c r="C192" s="85" t="s">
        <v>275</v>
      </c>
      <c r="D192" s="85" t="s">
        <v>186</v>
      </c>
      <c r="E192" s="86" t="s">
        <v>1009</v>
      </c>
      <c r="F192" s="87" t="s">
        <v>1010</v>
      </c>
      <c r="G192" s="88" t="s">
        <v>201</v>
      </c>
      <c r="H192" s="89">
        <v>336</v>
      </c>
      <c r="I192" s="90"/>
      <c r="J192" s="91">
        <f>ROUND(I192*H192,2)</f>
        <v>0</v>
      </c>
      <c r="K192" s="92"/>
      <c r="L192" s="20"/>
      <c r="M192" s="93" t="s">
        <v>1</v>
      </c>
      <c r="N192" s="94" t="s">
        <v>38</v>
      </c>
      <c r="P192" s="95">
        <f>O192*H192</f>
        <v>0</v>
      </c>
      <c r="Q192" s="95">
        <v>0.106</v>
      </c>
      <c r="R192" s="95">
        <f>Q192*H192</f>
        <v>35.616</v>
      </c>
      <c r="S192" s="95">
        <v>0</v>
      </c>
      <c r="T192" s="96">
        <f>S192*H192</f>
        <v>0</v>
      </c>
      <c r="AR192" s="97" t="s">
        <v>190</v>
      </c>
      <c r="AT192" s="97" t="s">
        <v>186</v>
      </c>
      <c r="AU192" s="97" t="s">
        <v>83</v>
      </c>
      <c r="AY192" s="10" t="s">
        <v>184</v>
      </c>
      <c r="BE192" s="98">
        <f>IF(N192="základní",J192,0)</f>
        <v>0</v>
      </c>
      <c r="BF192" s="98">
        <f>IF(N192="snížená",J192,0)</f>
        <v>0</v>
      </c>
      <c r="BG192" s="98">
        <f>IF(N192="zákl. přenesená",J192,0)</f>
        <v>0</v>
      </c>
      <c r="BH192" s="98">
        <f>IF(N192="sníž. přenesená",J192,0)</f>
        <v>0</v>
      </c>
      <c r="BI192" s="98">
        <f>IF(N192="nulová",J192,0)</f>
        <v>0</v>
      </c>
      <c r="BJ192" s="10" t="s">
        <v>81</v>
      </c>
      <c r="BK192" s="98">
        <f>ROUND(I192*H192,2)</f>
        <v>0</v>
      </c>
      <c r="BL192" s="10" t="s">
        <v>190</v>
      </c>
      <c r="BM192" s="97" t="s">
        <v>2902</v>
      </c>
    </row>
    <row r="193" spans="2:65" s="7" customFormat="1">
      <c r="B193" s="99"/>
      <c r="D193" s="100" t="s">
        <v>203</v>
      </c>
      <c r="E193" s="101" t="s">
        <v>1</v>
      </c>
      <c r="F193" s="102" t="s">
        <v>2859</v>
      </c>
      <c r="H193" s="103">
        <v>336</v>
      </c>
      <c r="I193" s="104"/>
      <c r="L193" s="99"/>
      <c r="M193" s="105"/>
      <c r="T193" s="106"/>
      <c r="AT193" s="101" t="s">
        <v>203</v>
      </c>
      <c r="AU193" s="101" t="s">
        <v>83</v>
      </c>
      <c r="AV193" s="7" t="s">
        <v>83</v>
      </c>
      <c r="AW193" s="7" t="s">
        <v>28</v>
      </c>
      <c r="AX193" s="7" t="s">
        <v>81</v>
      </c>
      <c r="AY193" s="101" t="s">
        <v>184</v>
      </c>
    </row>
    <row r="194" spans="2:65" s="1" customFormat="1" ht="24.15" customHeight="1">
      <c r="B194" s="20"/>
      <c r="C194" s="85" t="s">
        <v>281</v>
      </c>
      <c r="D194" s="85" t="s">
        <v>186</v>
      </c>
      <c r="E194" s="86" t="s">
        <v>2903</v>
      </c>
      <c r="F194" s="87" t="s">
        <v>2904</v>
      </c>
      <c r="G194" s="88" t="s">
        <v>201</v>
      </c>
      <c r="H194" s="89">
        <v>62.1</v>
      </c>
      <c r="I194" s="90"/>
      <c r="J194" s="91">
        <f>ROUND(I194*H194,2)</f>
        <v>0</v>
      </c>
      <c r="K194" s="92"/>
      <c r="L194" s="20"/>
      <c r="M194" s="93" t="s">
        <v>1</v>
      </c>
      <c r="N194" s="94" t="s">
        <v>38</v>
      </c>
      <c r="P194" s="95">
        <f>O194*H194</f>
        <v>0</v>
      </c>
      <c r="Q194" s="95">
        <v>0.1585</v>
      </c>
      <c r="R194" s="95">
        <f>Q194*H194</f>
        <v>9.8428500000000003</v>
      </c>
      <c r="S194" s="95">
        <v>0</v>
      </c>
      <c r="T194" s="96">
        <f>S194*H194</f>
        <v>0</v>
      </c>
      <c r="AR194" s="97" t="s">
        <v>190</v>
      </c>
      <c r="AT194" s="97" t="s">
        <v>186</v>
      </c>
      <c r="AU194" s="97" t="s">
        <v>83</v>
      </c>
      <c r="AY194" s="10" t="s">
        <v>184</v>
      </c>
      <c r="BE194" s="98">
        <f>IF(N194="základní",J194,0)</f>
        <v>0</v>
      </c>
      <c r="BF194" s="98">
        <f>IF(N194="snížená",J194,0)</f>
        <v>0</v>
      </c>
      <c r="BG194" s="98">
        <f>IF(N194="zákl. přenesená",J194,0)</f>
        <v>0</v>
      </c>
      <c r="BH194" s="98">
        <f>IF(N194="sníž. přenesená",J194,0)</f>
        <v>0</v>
      </c>
      <c r="BI194" s="98">
        <f>IF(N194="nulová",J194,0)</f>
        <v>0</v>
      </c>
      <c r="BJ194" s="10" t="s">
        <v>81</v>
      </c>
      <c r="BK194" s="98">
        <f>ROUND(I194*H194,2)</f>
        <v>0</v>
      </c>
      <c r="BL194" s="10" t="s">
        <v>190</v>
      </c>
      <c r="BM194" s="97" t="s">
        <v>2905</v>
      </c>
    </row>
    <row r="195" spans="2:65" s="7" customFormat="1">
      <c r="B195" s="99"/>
      <c r="D195" s="100" t="s">
        <v>203</v>
      </c>
      <c r="E195" s="101" t="s">
        <v>1</v>
      </c>
      <c r="F195" s="102" t="s">
        <v>2906</v>
      </c>
      <c r="H195" s="103">
        <v>62.1</v>
      </c>
      <c r="I195" s="104"/>
      <c r="L195" s="99"/>
      <c r="M195" s="105"/>
      <c r="T195" s="106"/>
      <c r="AT195" s="101" t="s">
        <v>203</v>
      </c>
      <c r="AU195" s="101" t="s">
        <v>83</v>
      </c>
      <c r="AV195" s="7" t="s">
        <v>83</v>
      </c>
      <c r="AW195" s="7" t="s">
        <v>28</v>
      </c>
      <c r="AX195" s="7" t="s">
        <v>81</v>
      </c>
      <c r="AY195" s="101" t="s">
        <v>184</v>
      </c>
    </row>
    <row r="196" spans="2:65" s="1" customFormat="1" ht="33" customHeight="1">
      <c r="B196" s="20"/>
      <c r="C196" s="85" t="s">
        <v>7</v>
      </c>
      <c r="D196" s="85" t="s">
        <v>186</v>
      </c>
      <c r="E196" s="86" t="s">
        <v>2907</v>
      </c>
      <c r="F196" s="87" t="s">
        <v>2908</v>
      </c>
      <c r="G196" s="88" t="s">
        <v>201</v>
      </c>
      <c r="H196" s="89">
        <v>3</v>
      </c>
      <c r="I196" s="90"/>
      <c r="J196" s="91">
        <f>ROUND(I196*H196,2)</f>
        <v>0</v>
      </c>
      <c r="K196" s="92"/>
      <c r="L196" s="20"/>
      <c r="M196" s="93" t="s">
        <v>1</v>
      </c>
      <c r="N196" s="94" t="s">
        <v>38</v>
      </c>
      <c r="P196" s="95">
        <f>O196*H196</f>
        <v>0</v>
      </c>
      <c r="Q196" s="95">
        <v>0</v>
      </c>
      <c r="R196" s="95">
        <f>Q196*H196</f>
        <v>0</v>
      </c>
      <c r="S196" s="95">
        <v>0</v>
      </c>
      <c r="T196" s="96">
        <f>S196*H196</f>
        <v>0</v>
      </c>
      <c r="AR196" s="97" t="s">
        <v>190</v>
      </c>
      <c r="AT196" s="97" t="s">
        <v>186</v>
      </c>
      <c r="AU196" s="97" t="s">
        <v>83</v>
      </c>
      <c r="AY196" s="10" t="s">
        <v>184</v>
      </c>
      <c r="BE196" s="98">
        <f>IF(N196="základní",J196,0)</f>
        <v>0</v>
      </c>
      <c r="BF196" s="98">
        <f>IF(N196="snížená",J196,0)</f>
        <v>0</v>
      </c>
      <c r="BG196" s="98">
        <f>IF(N196="zákl. přenesená",J196,0)</f>
        <v>0</v>
      </c>
      <c r="BH196" s="98">
        <f>IF(N196="sníž. přenesená",J196,0)</f>
        <v>0</v>
      </c>
      <c r="BI196" s="98">
        <f>IF(N196="nulová",J196,0)</f>
        <v>0</v>
      </c>
      <c r="BJ196" s="10" t="s">
        <v>81</v>
      </c>
      <c r="BK196" s="98">
        <f>ROUND(I196*H196,2)</f>
        <v>0</v>
      </c>
      <c r="BL196" s="10" t="s">
        <v>190</v>
      </c>
      <c r="BM196" s="97" t="s">
        <v>2909</v>
      </c>
    </row>
    <row r="197" spans="2:65" s="7" customFormat="1">
      <c r="B197" s="99"/>
      <c r="D197" s="100" t="s">
        <v>203</v>
      </c>
      <c r="E197" s="101" t="s">
        <v>1</v>
      </c>
      <c r="F197" s="102" t="s">
        <v>2910</v>
      </c>
      <c r="H197" s="103">
        <v>3</v>
      </c>
      <c r="I197" s="104"/>
      <c r="L197" s="99"/>
      <c r="M197" s="105"/>
      <c r="T197" s="106"/>
      <c r="AT197" s="101" t="s">
        <v>203</v>
      </c>
      <c r="AU197" s="101" t="s">
        <v>83</v>
      </c>
      <c r="AV197" s="7" t="s">
        <v>83</v>
      </c>
      <c r="AW197" s="7" t="s">
        <v>28</v>
      </c>
      <c r="AX197" s="7" t="s">
        <v>81</v>
      </c>
      <c r="AY197" s="101" t="s">
        <v>184</v>
      </c>
    </row>
    <row r="198" spans="2:65" s="1" customFormat="1" ht="24.15" customHeight="1">
      <c r="B198" s="20"/>
      <c r="C198" s="85" t="s">
        <v>290</v>
      </c>
      <c r="D198" s="85" t="s">
        <v>186</v>
      </c>
      <c r="E198" s="86" t="s">
        <v>2911</v>
      </c>
      <c r="F198" s="87" t="s">
        <v>2912</v>
      </c>
      <c r="G198" s="88" t="s">
        <v>201</v>
      </c>
      <c r="H198" s="89">
        <v>336</v>
      </c>
      <c r="I198" s="90"/>
      <c r="J198" s="91">
        <f>ROUND(I198*H198,2)</f>
        <v>0</v>
      </c>
      <c r="K198" s="92"/>
      <c r="L198" s="20"/>
      <c r="M198" s="93" t="s">
        <v>1</v>
      </c>
      <c r="N198" s="94" t="s">
        <v>38</v>
      </c>
      <c r="P198" s="95">
        <f>O198*H198</f>
        <v>0</v>
      </c>
      <c r="Q198" s="95">
        <v>0.23</v>
      </c>
      <c r="R198" s="95">
        <f>Q198*H198</f>
        <v>77.28</v>
      </c>
      <c r="S198" s="95">
        <v>0</v>
      </c>
      <c r="T198" s="96">
        <f>S198*H198</f>
        <v>0</v>
      </c>
      <c r="AR198" s="97" t="s">
        <v>190</v>
      </c>
      <c r="AT198" s="97" t="s">
        <v>186</v>
      </c>
      <c r="AU198" s="97" t="s">
        <v>83</v>
      </c>
      <c r="AY198" s="10" t="s">
        <v>184</v>
      </c>
      <c r="BE198" s="98">
        <f>IF(N198="základní",J198,0)</f>
        <v>0</v>
      </c>
      <c r="BF198" s="98">
        <f>IF(N198="snížená",J198,0)</f>
        <v>0</v>
      </c>
      <c r="BG198" s="98">
        <f>IF(N198="zákl. přenesená",J198,0)</f>
        <v>0</v>
      </c>
      <c r="BH198" s="98">
        <f>IF(N198="sníž. přenesená",J198,0)</f>
        <v>0</v>
      </c>
      <c r="BI198" s="98">
        <f>IF(N198="nulová",J198,0)</f>
        <v>0</v>
      </c>
      <c r="BJ198" s="10" t="s">
        <v>81</v>
      </c>
      <c r="BK198" s="98">
        <f>ROUND(I198*H198,2)</f>
        <v>0</v>
      </c>
      <c r="BL198" s="10" t="s">
        <v>190</v>
      </c>
      <c r="BM198" s="97" t="s">
        <v>2913</v>
      </c>
    </row>
    <row r="199" spans="2:65" s="7" customFormat="1">
      <c r="B199" s="99"/>
      <c r="D199" s="100" t="s">
        <v>203</v>
      </c>
      <c r="E199" s="101" t="s">
        <v>1</v>
      </c>
      <c r="F199" s="102" t="s">
        <v>2859</v>
      </c>
      <c r="H199" s="103">
        <v>336</v>
      </c>
      <c r="I199" s="104"/>
      <c r="L199" s="99"/>
      <c r="M199" s="105"/>
      <c r="T199" s="106"/>
      <c r="AT199" s="101" t="s">
        <v>203</v>
      </c>
      <c r="AU199" s="101" t="s">
        <v>83</v>
      </c>
      <c r="AV199" s="7" t="s">
        <v>83</v>
      </c>
      <c r="AW199" s="7" t="s">
        <v>28</v>
      </c>
      <c r="AX199" s="7" t="s">
        <v>81</v>
      </c>
      <c r="AY199" s="101" t="s">
        <v>184</v>
      </c>
    </row>
    <row r="200" spans="2:65" s="1" customFormat="1" ht="24.15" customHeight="1">
      <c r="B200" s="20"/>
      <c r="C200" s="85" t="s">
        <v>295</v>
      </c>
      <c r="D200" s="85" t="s">
        <v>186</v>
      </c>
      <c r="E200" s="86" t="s">
        <v>2914</v>
      </c>
      <c r="F200" s="87" t="s">
        <v>2915</v>
      </c>
      <c r="G200" s="88" t="s">
        <v>201</v>
      </c>
      <c r="H200" s="89">
        <v>3</v>
      </c>
      <c r="I200" s="90"/>
      <c r="J200" s="91">
        <f>ROUND(I200*H200,2)</f>
        <v>0</v>
      </c>
      <c r="K200" s="92"/>
      <c r="L200" s="20"/>
      <c r="M200" s="93" t="s">
        <v>1</v>
      </c>
      <c r="N200" s="94" t="s">
        <v>38</v>
      </c>
      <c r="P200" s="95">
        <f>O200*H200</f>
        <v>0</v>
      </c>
      <c r="Q200" s="95">
        <v>0</v>
      </c>
      <c r="R200" s="95">
        <f>Q200*H200</f>
        <v>0</v>
      </c>
      <c r="S200" s="95">
        <v>0</v>
      </c>
      <c r="T200" s="96">
        <f>S200*H200</f>
        <v>0</v>
      </c>
      <c r="AR200" s="97" t="s">
        <v>190</v>
      </c>
      <c r="AT200" s="97" t="s">
        <v>186</v>
      </c>
      <c r="AU200" s="97" t="s">
        <v>83</v>
      </c>
      <c r="AY200" s="10" t="s">
        <v>184</v>
      </c>
      <c r="BE200" s="98">
        <f>IF(N200="základní",J200,0)</f>
        <v>0</v>
      </c>
      <c r="BF200" s="98">
        <f>IF(N200="snížená",J200,0)</f>
        <v>0</v>
      </c>
      <c r="BG200" s="98">
        <f>IF(N200="zákl. přenesená",J200,0)</f>
        <v>0</v>
      </c>
      <c r="BH200" s="98">
        <f>IF(N200="sníž. přenesená",J200,0)</f>
        <v>0</v>
      </c>
      <c r="BI200" s="98">
        <f>IF(N200="nulová",J200,0)</f>
        <v>0</v>
      </c>
      <c r="BJ200" s="10" t="s">
        <v>81</v>
      </c>
      <c r="BK200" s="98">
        <f>ROUND(I200*H200,2)</f>
        <v>0</v>
      </c>
      <c r="BL200" s="10" t="s">
        <v>190</v>
      </c>
      <c r="BM200" s="97" t="s">
        <v>2916</v>
      </c>
    </row>
    <row r="201" spans="2:65" s="7" customFormat="1">
      <c r="B201" s="99"/>
      <c r="D201" s="100" t="s">
        <v>203</v>
      </c>
      <c r="E201" s="101" t="s">
        <v>1</v>
      </c>
      <c r="F201" s="102" t="s">
        <v>2910</v>
      </c>
      <c r="H201" s="103">
        <v>3</v>
      </c>
      <c r="I201" s="104"/>
      <c r="L201" s="99"/>
      <c r="M201" s="105"/>
      <c r="T201" s="106"/>
      <c r="AT201" s="101" t="s">
        <v>203</v>
      </c>
      <c r="AU201" s="101" t="s">
        <v>83</v>
      </c>
      <c r="AV201" s="7" t="s">
        <v>83</v>
      </c>
      <c r="AW201" s="7" t="s">
        <v>28</v>
      </c>
      <c r="AX201" s="7" t="s">
        <v>81</v>
      </c>
      <c r="AY201" s="101" t="s">
        <v>184</v>
      </c>
    </row>
    <row r="202" spans="2:65" s="1" customFormat="1" ht="24.15" customHeight="1">
      <c r="B202" s="20"/>
      <c r="C202" s="85" t="s">
        <v>300</v>
      </c>
      <c r="D202" s="85" t="s">
        <v>186</v>
      </c>
      <c r="E202" s="86" t="s">
        <v>2917</v>
      </c>
      <c r="F202" s="87" t="s">
        <v>2918</v>
      </c>
      <c r="G202" s="88" t="s">
        <v>201</v>
      </c>
      <c r="H202" s="89">
        <v>578.20000000000005</v>
      </c>
      <c r="I202" s="90"/>
      <c r="J202" s="91">
        <f>ROUND(I202*H202,2)</f>
        <v>0</v>
      </c>
      <c r="K202" s="92"/>
      <c r="L202" s="20"/>
      <c r="M202" s="93" t="s">
        <v>1</v>
      </c>
      <c r="N202" s="94" t="s">
        <v>38</v>
      </c>
      <c r="P202" s="95">
        <f>O202*H202</f>
        <v>0</v>
      </c>
      <c r="Q202" s="95">
        <v>0.34499999999999997</v>
      </c>
      <c r="R202" s="95">
        <f>Q202*H202</f>
        <v>199.47900000000001</v>
      </c>
      <c r="S202" s="95">
        <v>0</v>
      </c>
      <c r="T202" s="96">
        <f>S202*H202</f>
        <v>0</v>
      </c>
      <c r="AR202" s="97" t="s">
        <v>190</v>
      </c>
      <c r="AT202" s="97" t="s">
        <v>186</v>
      </c>
      <c r="AU202" s="97" t="s">
        <v>83</v>
      </c>
      <c r="AY202" s="10" t="s">
        <v>184</v>
      </c>
      <c r="BE202" s="98">
        <f>IF(N202="základní",J202,0)</f>
        <v>0</v>
      </c>
      <c r="BF202" s="98">
        <f>IF(N202="snížená",J202,0)</f>
        <v>0</v>
      </c>
      <c r="BG202" s="98">
        <f>IF(N202="zákl. přenesená",J202,0)</f>
        <v>0</v>
      </c>
      <c r="BH202" s="98">
        <f>IF(N202="sníž. přenesená",J202,0)</f>
        <v>0</v>
      </c>
      <c r="BI202" s="98">
        <f>IF(N202="nulová",J202,0)</f>
        <v>0</v>
      </c>
      <c r="BJ202" s="10" t="s">
        <v>81</v>
      </c>
      <c r="BK202" s="98">
        <f>ROUND(I202*H202,2)</f>
        <v>0</v>
      </c>
      <c r="BL202" s="10" t="s">
        <v>190</v>
      </c>
      <c r="BM202" s="97" t="s">
        <v>2919</v>
      </c>
    </row>
    <row r="203" spans="2:65" s="7" customFormat="1">
      <c r="B203" s="99"/>
      <c r="D203" s="100" t="s">
        <v>203</v>
      </c>
      <c r="E203" s="101" t="s">
        <v>1</v>
      </c>
      <c r="F203" s="102" t="s">
        <v>2858</v>
      </c>
      <c r="H203" s="103">
        <v>578.20000000000005</v>
      </c>
      <c r="I203" s="104"/>
      <c r="L203" s="99"/>
      <c r="M203" s="105"/>
      <c r="T203" s="106"/>
      <c r="AT203" s="101" t="s">
        <v>203</v>
      </c>
      <c r="AU203" s="101" t="s">
        <v>83</v>
      </c>
      <c r="AV203" s="7" t="s">
        <v>83</v>
      </c>
      <c r="AW203" s="7" t="s">
        <v>28</v>
      </c>
      <c r="AX203" s="7" t="s">
        <v>81</v>
      </c>
      <c r="AY203" s="101" t="s">
        <v>184</v>
      </c>
    </row>
    <row r="204" spans="2:65" s="1" customFormat="1" ht="24.15" customHeight="1">
      <c r="B204" s="20"/>
      <c r="C204" s="85" t="s">
        <v>307</v>
      </c>
      <c r="D204" s="85" t="s">
        <v>186</v>
      </c>
      <c r="E204" s="86" t="s">
        <v>2920</v>
      </c>
      <c r="F204" s="87" t="s">
        <v>2921</v>
      </c>
      <c r="G204" s="88" t="s">
        <v>201</v>
      </c>
      <c r="H204" s="89">
        <v>211.1</v>
      </c>
      <c r="I204" s="90"/>
      <c r="J204" s="91">
        <f>ROUND(I204*H204,2)</f>
        <v>0</v>
      </c>
      <c r="K204" s="92"/>
      <c r="L204" s="20"/>
      <c r="M204" s="93" t="s">
        <v>1</v>
      </c>
      <c r="N204" s="94" t="s">
        <v>38</v>
      </c>
      <c r="P204" s="95">
        <f>O204*H204</f>
        <v>0</v>
      </c>
      <c r="Q204" s="95">
        <v>0.55200000000000005</v>
      </c>
      <c r="R204" s="95">
        <f>Q204*H204</f>
        <v>116.52720000000001</v>
      </c>
      <c r="S204" s="95">
        <v>0</v>
      </c>
      <c r="T204" s="96">
        <f>S204*H204</f>
        <v>0</v>
      </c>
      <c r="AR204" s="97" t="s">
        <v>190</v>
      </c>
      <c r="AT204" s="97" t="s">
        <v>186</v>
      </c>
      <c r="AU204" s="97" t="s">
        <v>83</v>
      </c>
      <c r="AY204" s="10" t="s">
        <v>184</v>
      </c>
      <c r="BE204" s="98">
        <f>IF(N204="základní",J204,0)</f>
        <v>0</v>
      </c>
      <c r="BF204" s="98">
        <f>IF(N204="snížená",J204,0)</f>
        <v>0</v>
      </c>
      <c r="BG204" s="98">
        <f>IF(N204="zákl. přenesená",J204,0)</f>
        <v>0</v>
      </c>
      <c r="BH204" s="98">
        <f>IF(N204="sníž. přenesená",J204,0)</f>
        <v>0</v>
      </c>
      <c r="BI204" s="98">
        <f>IF(N204="nulová",J204,0)</f>
        <v>0</v>
      </c>
      <c r="BJ204" s="10" t="s">
        <v>81</v>
      </c>
      <c r="BK204" s="98">
        <f>ROUND(I204*H204,2)</f>
        <v>0</v>
      </c>
      <c r="BL204" s="10" t="s">
        <v>190</v>
      </c>
      <c r="BM204" s="97" t="s">
        <v>2922</v>
      </c>
    </row>
    <row r="205" spans="2:65" s="7" customFormat="1">
      <c r="B205" s="99"/>
      <c r="D205" s="100" t="s">
        <v>203</v>
      </c>
      <c r="E205" s="101" t="s">
        <v>1</v>
      </c>
      <c r="F205" s="102" t="s">
        <v>2860</v>
      </c>
      <c r="H205" s="103">
        <v>211.1</v>
      </c>
      <c r="I205" s="104"/>
      <c r="L205" s="99"/>
      <c r="M205" s="105"/>
      <c r="T205" s="106"/>
      <c r="AT205" s="101" t="s">
        <v>203</v>
      </c>
      <c r="AU205" s="101" t="s">
        <v>83</v>
      </c>
      <c r="AV205" s="7" t="s">
        <v>83</v>
      </c>
      <c r="AW205" s="7" t="s">
        <v>28</v>
      </c>
      <c r="AX205" s="7" t="s">
        <v>81</v>
      </c>
      <c r="AY205" s="101" t="s">
        <v>184</v>
      </c>
    </row>
    <row r="206" spans="2:65" s="1" customFormat="1" ht="24.15" customHeight="1">
      <c r="B206" s="20"/>
      <c r="C206" s="85" t="s">
        <v>312</v>
      </c>
      <c r="D206" s="85" t="s">
        <v>186</v>
      </c>
      <c r="E206" s="86" t="s">
        <v>2923</v>
      </c>
      <c r="F206" s="87" t="s">
        <v>2924</v>
      </c>
      <c r="G206" s="88" t="s">
        <v>201</v>
      </c>
      <c r="H206" s="89">
        <v>578.20000000000005</v>
      </c>
      <c r="I206" s="90"/>
      <c r="J206" s="91">
        <f>ROUND(I206*H206,2)</f>
        <v>0</v>
      </c>
      <c r="K206" s="92"/>
      <c r="L206" s="20"/>
      <c r="M206" s="93" t="s">
        <v>1</v>
      </c>
      <c r="N206" s="94" t="s">
        <v>38</v>
      </c>
      <c r="P206" s="95">
        <f>O206*H206</f>
        <v>0</v>
      </c>
      <c r="Q206" s="95">
        <v>0.55200000000000005</v>
      </c>
      <c r="R206" s="95">
        <f>Q206*H206</f>
        <v>319.16640000000007</v>
      </c>
      <c r="S206" s="95">
        <v>0</v>
      </c>
      <c r="T206" s="96">
        <f>S206*H206</f>
        <v>0</v>
      </c>
      <c r="AR206" s="97" t="s">
        <v>190</v>
      </c>
      <c r="AT206" s="97" t="s">
        <v>186</v>
      </c>
      <c r="AU206" s="97" t="s">
        <v>83</v>
      </c>
      <c r="AY206" s="10" t="s">
        <v>184</v>
      </c>
      <c r="BE206" s="98">
        <f>IF(N206="základní",J206,0)</f>
        <v>0</v>
      </c>
      <c r="BF206" s="98">
        <f>IF(N206="snížená",J206,0)</f>
        <v>0</v>
      </c>
      <c r="BG206" s="98">
        <f>IF(N206="zákl. přenesená",J206,0)</f>
        <v>0</v>
      </c>
      <c r="BH206" s="98">
        <f>IF(N206="sníž. přenesená",J206,0)</f>
        <v>0</v>
      </c>
      <c r="BI206" s="98">
        <f>IF(N206="nulová",J206,0)</f>
        <v>0</v>
      </c>
      <c r="BJ206" s="10" t="s">
        <v>81</v>
      </c>
      <c r="BK206" s="98">
        <f>ROUND(I206*H206,2)</f>
        <v>0</v>
      </c>
      <c r="BL206" s="10" t="s">
        <v>190</v>
      </c>
      <c r="BM206" s="97" t="s">
        <v>2925</v>
      </c>
    </row>
    <row r="207" spans="2:65" s="7" customFormat="1">
      <c r="B207" s="99"/>
      <c r="D207" s="100" t="s">
        <v>203</v>
      </c>
      <c r="E207" s="101" t="s">
        <v>1</v>
      </c>
      <c r="F207" s="102" t="s">
        <v>2858</v>
      </c>
      <c r="H207" s="103">
        <v>578.20000000000005</v>
      </c>
      <c r="I207" s="104"/>
      <c r="L207" s="99"/>
      <c r="M207" s="105"/>
      <c r="T207" s="106"/>
      <c r="AT207" s="101" t="s">
        <v>203</v>
      </c>
      <c r="AU207" s="101" t="s">
        <v>83</v>
      </c>
      <c r="AV207" s="7" t="s">
        <v>83</v>
      </c>
      <c r="AW207" s="7" t="s">
        <v>28</v>
      </c>
      <c r="AX207" s="7" t="s">
        <v>81</v>
      </c>
      <c r="AY207" s="101" t="s">
        <v>184</v>
      </c>
    </row>
    <row r="208" spans="2:65" s="1" customFormat="1" ht="24.15" customHeight="1">
      <c r="B208" s="20"/>
      <c r="C208" s="85" t="s">
        <v>317</v>
      </c>
      <c r="D208" s="85" t="s">
        <v>186</v>
      </c>
      <c r="E208" s="86" t="s">
        <v>2926</v>
      </c>
      <c r="F208" s="87" t="s">
        <v>2927</v>
      </c>
      <c r="G208" s="88" t="s">
        <v>201</v>
      </c>
      <c r="H208" s="89">
        <v>578.20000000000005</v>
      </c>
      <c r="I208" s="90"/>
      <c r="J208" s="91">
        <f>ROUND(I208*H208,2)</f>
        <v>0</v>
      </c>
      <c r="K208" s="92"/>
      <c r="L208" s="20"/>
      <c r="M208" s="93" t="s">
        <v>1</v>
      </c>
      <c r="N208" s="94" t="s">
        <v>38</v>
      </c>
      <c r="P208" s="95">
        <f>O208*H208</f>
        <v>0</v>
      </c>
      <c r="Q208" s="95">
        <v>0.11162</v>
      </c>
      <c r="R208" s="95">
        <f>Q208*H208</f>
        <v>64.538684000000003</v>
      </c>
      <c r="S208" s="95">
        <v>0</v>
      </c>
      <c r="T208" s="96">
        <f>S208*H208</f>
        <v>0</v>
      </c>
      <c r="AR208" s="97" t="s">
        <v>190</v>
      </c>
      <c r="AT208" s="97" t="s">
        <v>186</v>
      </c>
      <c r="AU208" s="97" t="s">
        <v>83</v>
      </c>
      <c r="AY208" s="10" t="s">
        <v>184</v>
      </c>
      <c r="BE208" s="98">
        <f>IF(N208="základní",J208,0)</f>
        <v>0</v>
      </c>
      <c r="BF208" s="98">
        <f>IF(N208="snížená",J208,0)</f>
        <v>0</v>
      </c>
      <c r="BG208" s="98">
        <f>IF(N208="zákl. přenesená",J208,0)</f>
        <v>0</v>
      </c>
      <c r="BH208" s="98">
        <f>IF(N208="sníž. přenesená",J208,0)</f>
        <v>0</v>
      </c>
      <c r="BI208" s="98">
        <f>IF(N208="nulová",J208,0)</f>
        <v>0</v>
      </c>
      <c r="BJ208" s="10" t="s">
        <v>81</v>
      </c>
      <c r="BK208" s="98">
        <f>ROUND(I208*H208,2)</f>
        <v>0</v>
      </c>
      <c r="BL208" s="10" t="s">
        <v>190</v>
      </c>
      <c r="BM208" s="97" t="s">
        <v>2928</v>
      </c>
    </row>
    <row r="209" spans="2:65" s="7" customFormat="1">
      <c r="B209" s="99"/>
      <c r="D209" s="100" t="s">
        <v>203</v>
      </c>
      <c r="E209" s="101" t="s">
        <v>1</v>
      </c>
      <c r="F209" s="102" t="s">
        <v>2858</v>
      </c>
      <c r="H209" s="103">
        <v>578.20000000000005</v>
      </c>
      <c r="I209" s="104"/>
      <c r="L209" s="99"/>
      <c r="M209" s="105"/>
      <c r="T209" s="106"/>
      <c r="AT209" s="101" t="s">
        <v>203</v>
      </c>
      <c r="AU209" s="101" t="s">
        <v>83</v>
      </c>
      <c r="AV209" s="7" t="s">
        <v>83</v>
      </c>
      <c r="AW209" s="7" t="s">
        <v>28</v>
      </c>
      <c r="AX209" s="7" t="s">
        <v>81</v>
      </c>
      <c r="AY209" s="101" t="s">
        <v>184</v>
      </c>
    </row>
    <row r="210" spans="2:65" s="1" customFormat="1" ht="21.75" customHeight="1">
      <c r="B210" s="20"/>
      <c r="C210" s="126" t="s">
        <v>321</v>
      </c>
      <c r="D210" s="126" t="s">
        <v>480</v>
      </c>
      <c r="E210" s="127" t="s">
        <v>2929</v>
      </c>
      <c r="F210" s="128" t="s">
        <v>2930</v>
      </c>
      <c r="G210" s="129" t="s">
        <v>201</v>
      </c>
      <c r="H210" s="130">
        <v>583.98199999999997</v>
      </c>
      <c r="I210" s="131"/>
      <c r="J210" s="132">
        <f>ROUND(I210*H210,2)</f>
        <v>0</v>
      </c>
      <c r="K210" s="133"/>
      <c r="L210" s="134"/>
      <c r="M210" s="135" t="s">
        <v>1</v>
      </c>
      <c r="N210" s="136" t="s">
        <v>38</v>
      </c>
      <c r="P210" s="95">
        <f>O210*H210</f>
        <v>0</v>
      </c>
      <c r="Q210" s="95">
        <v>0.17599999999999999</v>
      </c>
      <c r="R210" s="95">
        <f>Q210*H210</f>
        <v>102.78083199999999</v>
      </c>
      <c r="S210" s="95">
        <v>0</v>
      </c>
      <c r="T210" s="96">
        <f>S210*H210</f>
        <v>0</v>
      </c>
      <c r="AR210" s="97" t="s">
        <v>226</v>
      </c>
      <c r="AT210" s="97" t="s">
        <v>480</v>
      </c>
      <c r="AU210" s="97" t="s">
        <v>83</v>
      </c>
      <c r="AY210" s="10" t="s">
        <v>184</v>
      </c>
      <c r="BE210" s="98">
        <f>IF(N210="základní",J210,0)</f>
        <v>0</v>
      </c>
      <c r="BF210" s="98">
        <f>IF(N210="snížená",J210,0)</f>
        <v>0</v>
      </c>
      <c r="BG210" s="98">
        <f>IF(N210="zákl. přenesená",J210,0)</f>
        <v>0</v>
      </c>
      <c r="BH210" s="98">
        <f>IF(N210="sníž. přenesená",J210,0)</f>
        <v>0</v>
      </c>
      <c r="BI210" s="98">
        <f>IF(N210="nulová",J210,0)</f>
        <v>0</v>
      </c>
      <c r="BJ210" s="10" t="s">
        <v>81</v>
      </c>
      <c r="BK210" s="98">
        <f>ROUND(I210*H210,2)</f>
        <v>0</v>
      </c>
      <c r="BL210" s="10" t="s">
        <v>190</v>
      </c>
      <c r="BM210" s="97" t="s">
        <v>2931</v>
      </c>
    </row>
    <row r="211" spans="2:65" s="7" customFormat="1">
      <c r="B211" s="99"/>
      <c r="D211" s="100" t="s">
        <v>203</v>
      </c>
      <c r="E211" s="101" t="s">
        <v>1</v>
      </c>
      <c r="F211" s="102" t="s">
        <v>2932</v>
      </c>
      <c r="H211" s="103">
        <v>578.20000000000005</v>
      </c>
      <c r="I211" s="104"/>
      <c r="L211" s="99"/>
      <c r="M211" s="105"/>
      <c r="T211" s="106"/>
      <c r="AT211" s="101" t="s">
        <v>203</v>
      </c>
      <c r="AU211" s="101" t="s">
        <v>83</v>
      </c>
      <c r="AV211" s="7" t="s">
        <v>83</v>
      </c>
      <c r="AW211" s="7" t="s">
        <v>28</v>
      </c>
      <c r="AX211" s="7" t="s">
        <v>81</v>
      </c>
      <c r="AY211" s="101" t="s">
        <v>184</v>
      </c>
    </row>
    <row r="212" spans="2:65" s="7" customFormat="1">
      <c r="B212" s="99"/>
      <c r="D212" s="100" t="s">
        <v>203</v>
      </c>
      <c r="F212" s="102" t="s">
        <v>2933</v>
      </c>
      <c r="H212" s="103">
        <v>583.98199999999997</v>
      </c>
      <c r="I212" s="104"/>
      <c r="L212" s="99"/>
      <c r="M212" s="105"/>
      <c r="T212" s="106"/>
      <c r="AT212" s="101" t="s">
        <v>203</v>
      </c>
      <c r="AU212" s="101" t="s">
        <v>83</v>
      </c>
      <c r="AV212" s="7" t="s">
        <v>83</v>
      </c>
      <c r="AW212" s="7" t="s">
        <v>4</v>
      </c>
      <c r="AX212" s="7" t="s">
        <v>81</v>
      </c>
      <c r="AY212" s="101" t="s">
        <v>184</v>
      </c>
    </row>
    <row r="213" spans="2:65" s="1" customFormat="1" ht="24.15" customHeight="1">
      <c r="B213" s="20"/>
      <c r="C213" s="85" t="s">
        <v>325</v>
      </c>
      <c r="D213" s="85" t="s">
        <v>186</v>
      </c>
      <c r="E213" s="86" t="s">
        <v>2934</v>
      </c>
      <c r="F213" s="87" t="s">
        <v>2935</v>
      </c>
      <c r="G213" s="88" t="s">
        <v>201</v>
      </c>
      <c r="H213" s="89">
        <v>211.1</v>
      </c>
      <c r="I213" s="90"/>
      <c r="J213" s="91">
        <f>ROUND(I213*H213,2)</f>
        <v>0</v>
      </c>
      <c r="K213" s="92"/>
      <c r="L213" s="20"/>
      <c r="M213" s="93" t="s">
        <v>1</v>
      </c>
      <c r="N213" s="94" t="s">
        <v>38</v>
      </c>
      <c r="P213" s="95">
        <f>O213*H213</f>
        <v>0</v>
      </c>
      <c r="Q213" s="95">
        <v>9.8000000000000004E-2</v>
      </c>
      <c r="R213" s="95">
        <f>Q213*H213</f>
        <v>20.687799999999999</v>
      </c>
      <c r="S213" s="95">
        <v>0</v>
      </c>
      <c r="T213" s="96">
        <f>S213*H213</f>
        <v>0</v>
      </c>
      <c r="AR213" s="97" t="s">
        <v>190</v>
      </c>
      <c r="AT213" s="97" t="s">
        <v>186</v>
      </c>
      <c r="AU213" s="97" t="s">
        <v>83</v>
      </c>
      <c r="AY213" s="10" t="s">
        <v>184</v>
      </c>
      <c r="BE213" s="98">
        <f>IF(N213="základní",J213,0)</f>
        <v>0</v>
      </c>
      <c r="BF213" s="98">
        <f>IF(N213="snížená",J213,0)</f>
        <v>0</v>
      </c>
      <c r="BG213" s="98">
        <f>IF(N213="zákl. přenesená",J213,0)</f>
        <v>0</v>
      </c>
      <c r="BH213" s="98">
        <f>IF(N213="sníž. přenesená",J213,0)</f>
        <v>0</v>
      </c>
      <c r="BI213" s="98">
        <f>IF(N213="nulová",J213,0)</f>
        <v>0</v>
      </c>
      <c r="BJ213" s="10" t="s">
        <v>81</v>
      </c>
      <c r="BK213" s="98">
        <f>ROUND(I213*H213,2)</f>
        <v>0</v>
      </c>
      <c r="BL213" s="10" t="s">
        <v>190</v>
      </c>
      <c r="BM213" s="97" t="s">
        <v>2936</v>
      </c>
    </row>
    <row r="214" spans="2:65" s="7" customFormat="1">
      <c r="B214" s="99"/>
      <c r="D214" s="100" t="s">
        <v>203</v>
      </c>
      <c r="E214" s="101" t="s">
        <v>1</v>
      </c>
      <c r="F214" s="102" t="s">
        <v>2937</v>
      </c>
      <c r="H214" s="103">
        <v>211.1</v>
      </c>
      <c r="I214" s="104"/>
      <c r="L214" s="99"/>
      <c r="M214" s="105"/>
      <c r="T214" s="106"/>
      <c r="AT214" s="101" t="s">
        <v>203</v>
      </c>
      <c r="AU214" s="101" t="s">
        <v>83</v>
      </c>
      <c r="AV214" s="7" t="s">
        <v>83</v>
      </c>
      <c r="AW214" s="7" t="s">
        <v>28</v>
      </c>
      <c r="AX214" s="7" t="s">
        <v>81</v>
      </c>
      <c r="AY214" s="101" t="s">
        <v>184</v>
      </c>
    </row>
    <row r="215" spans="2:65" s="1" customFormat="1" ht="16.5" customHeight="1">
      <c r="B215" s="20"/>
      <c r="C215" s="126" t="s">
        <v>329</v>
      </c>
      <c r="D215" s="126" t="s">
        <v>480</v>
      </c>
      <c r="E215" s="127" t="s">
        <v>2938</v>
      </c>
      <c r="F215" s="128" t="s">
        <v>2939</v>
      </c>
      <c r="G215" s="129" t="s">
        <v>201</v>
      </c>
      <c r="H215" s="130">
        <v>217.43299999999999</v>
      </c>
      <c r="I215" s="131"/>
      <c r="J215" s="132">
        <f>ROUND(I215*H215,2)</f>
        <v>0</v>
      </c>
      <c r="K215" s="133"/>
      <c r="L215" s="134"/>
      <c r="M215" s="135" t="s">
        <v>1</v>
      </c>
      <c r="N215" s="136" t="s">
        <v>38</v>
      </c>
      <c r="P215" s="95">
        <f>O215*H215</f>
        <v>0</v>
      </c>
      <c r="Q215" s="95">
        <v>0.108</v>
      </c>
      <c r="R215" s="95">
        <f>Q215*H215</f>
        <v>23.482764</v>
      </c>
      <c r="S215" s="95">
        <v>0</v>
      </c>
      <c r="T215" s="96">
        <f>S215*H215</f>
        <v>0</v>
      </c>
      <c r="AR215" s="97" t="s">
        <v>226</v>
      </c>
      <c r="AT215" s="97" t="s">
        <v>480</v>
      </c>
      <c r="AU215" s="97" t="s">
        <v>83</v>
      </c>
      <c r="AY215" s="10" t="s">
        <v>184</v>
      </c>
      <c r="BE215" s="98">
        <f>IF(N215="základní",J215,0)</f>
        <v>0</v>
      </c>
      <c r="BF215" s="98">
        <f>IF(N215="snížená",J215,0)</f>
        <v>0</v>
      </c>
      <c r="BG215" s="98">
        <f>IF(N215="zákl. přenesená",J215,0)</f>
        <v>0</v>
      </c>
      <c r="BH215" s="98">
        <f>IF(N215="sníž. přenesená",J215,0)</f>
        <v>0</v>
      </c>
      <c r="BI215" s="98">
        <f>IF(N215="nulová",J215,0)</f>
        <v>0</v>
      </c>
      <c r="BJ215" s="10" t="s">
        <v>81</v>
      </c>
      <c r="BK215" s="98">
        <f>ROUND(I215*H215,2)</f>
        <v>0</v>
      </c>
      <c r="BL215" s="10" t="s">
        <v>190</v>
      </c>
      <c r="BM215" s="97" t="s">
        <v>2940</v>
      </c>
    </row>
    <row r="216" spans="2:65" s="7" customFormat="1">
      <c r="B216" s="99"/>
      <c r="D216" s="100" t="s">
        <v>203</v>
      </c>
      <c r="F216" s="102" t="s">
        <v>2941</v>
      </c>
      <c r="H216" s="103">
        <v>217.43299999999999</v>
      </c>
      <c r="I216" s="104"/>
      <c r="L216" s="99"/>
      <c r="M216" s="105"/>
      <c r="T216" s="106"/>
      <c r="AT216" s="101" t="s">
        <v>203</v>
      </c>
      <c r="AU216" s="101" t="s">
        <v>83</v>
      </c>
      <c r="AV216" s="7" t="s">
        <v>83</v>
      </c>
      <c r="AW216" s="7" t="s">
        <v>4</v>
      </c>
      <c r="AX216" s="7" t="s">
        <v>81</v>
      </c>
      <c r="AY216" s="101" t="s">
        <v>184</v>
      </c>
    </row>
    <row r="217" spans="2:65" s="1" customFormat="1" ht="33" customHeight="1">
      <c r="B217" s="20"/>
      <c r="C217" s="85" t="s">
        <v>334</v>
      </c>
      <c r="D217" s="85" t="s">
        <v>186</v>
      </c>
      <c r="E217" s="86" t="s">
        <v>1019</v>
      </c>
      <c r="F217" s="87" t="s">
        <v>1020</v>
      </c>
      <c r="G217" s="88" t="s">
        <v>201</v>
      </c>
      <c r="H217" s="89">
        <v>336</v>
      </c>
      <c r="I217" s="90"/>
      <c r="J217" s="91">
        <f>ROUND(I217*H217,2)</f>
        <v>0</v>
      </c>
      <c r="K217" s="92"/>
      <c r="L217" s="20"/>
      <c r="M217" s="93" t="s">
        <v>1</v>
      </c>
      <c r="N217" s="94" t="s">
        <v>38</v>
      </c>
      <c r="P217" s="95">
        <f>O217*H217</f>
        <v>0</v>
      </c>
      <c r="Q217" s="95">
        <v>0.10100000000000001</v>
      </c>
      <c r="R217" s="95">
        <f>Q217*H217</f>
        <v>33.936</v>
      </c>
      <c r="S217" s="95">
        <v>0</v>
      </c>
      <c r="T217" s="96">
        <f>S217*H217</f>
        <v>0</v>
      </c>
      <c r="AR217" s="97" t="s">
        <v>190</v>
      </c>
      <c r="AT217" s="97" t="s">
        <v>186</v>
      </c>
      <c r="AU217" s="97" t="s">
        <v>83</v>
      </c>
      <c r="AY217" s="10" t="s">
        <v>184</v>
      </c>
      <c r="BE217" s="98">
        <f>IF(N217="základní",J217,0)</f>
        <v>0</v>
      </c>
      <c r="BF217" s="98">
        <f>IF(N217="snížená",J217,0)</f>
        <v>0</v>
      </c>
      <c r="BG217" s="98">
        <f>IF(N217="zákl. přenesená",J217,0)</f>
        <v>0</v>
      </c>
      <c r="BH217" s="98">
        <f>IF(N217="sníž. přenesená",J217,0)</f>
        <v>0</v>
      </c>
      <c r="BI217" s="98">
        <f>IF(N217="nulová",J217,0)</f>
        <v>0</v>
      </c>
      <c r="BJ217" s="10" t="s">
        <v>81</v>
      </c>
      <c r="BK217" s="98">
        <f>ROUND(I217*H217,2)</f>
        <v>0</v>
      </c>
      <c r="BL217" s="10" t="s">
        <v>190</v>
      </c>
      <c r="BM217" s="97" t="s">
        <v>2942</v>
      </c>
    </row>
    <row r="218" spans="2:65" s="7" customFormat="1">
      <c r="B218" s="99"/>
      <c r="D218" s="100" t="s">
        <v>203</v>
      </c>
      <c r="E218" s="101" t="s">
        <v>1</v>
      </c>
      <c r="F218" s="102" t="s">
        <v>2943</v>
      </c>
      <c r="H218" s="103">
        <v>336</v>
      </c>
      <c r="I218" s="104"/>
      <c r="L218" s="99"/>
      <c r="M218" s="105"/>
      <c r="T218" s="106"/>
      <c r="AT218" s="101" t="s">
        <v>203</v>
      </c>
      <c r="AU218" s="101" t="s">
        <v>83</v>
      </c>
      <c r="AV218" s="7" t="s">
        <v>83</v>
      </c>
      <c r="AW218" s="7" t="s">
        <v>28</v>
      </c>
      <c r="AX218" s="7" t="s">
        <v>81</v>
      </c>
      <c r="AY218" s="101" t="s">
        <v>184</v>
      </c>
    </row>
    <row r="219" spans="2:65" s="1" customFormat="1" ht="21.75" customHeight="1">
      <c r="B219" s="20"/>
      <c r="C219" s="126" t="s">
        <v>338</v>
      </c>
      <c r="D219" s="126" t="s">
        <v>480</v>
      </c>
      <c r="E219" s="127" t="s">
        <v>1023</v>
      </c>
      <c r="F219" s="128" t="s">
        <v>1024</v>
      </c>
      <c r="G219" s="129" t="s">
        <v>201</v>
      </c>
      <c r="H219" s="130">
        <v>346.08</v>
      </c>
      <c r="I219" s="131"/>
      <c r="J219" s="132">
        <f>ROUND(I219*H219,2)</f>
        <v>0</v>
      </c>
      <c r="K219" s="133"/>
      <c r="L219" s="134"/>
      <c r="M219" s="135" t="s">
        <v>1</v>
      </c>
      <c r="N219" s="136" t="s">
        <v>38</v>
      </c>
      <c r="P219" s="95">
        <f>O219*H219</f>
        <v>0</v>
      </c>
      <c r="Q219" s="95">
        <v>0.13100000000000001</v>
      </c>
      <c r="R219" s="95">
        <f>Q219*H219</f>
        <v>45.336480000000002</v>
      </c>
      <c r="S219" s="95">
        <v>0</v>
      </c>
      <c r="T219" s="96">
        <f>S219*H219</f>
        <v>0</v>
      </c>
      <c r="AR219" s="97" t="s">
        <v>226</v>
      </c>
      <c r="AT219" s="97" t="s">
        <v>480</v>
      </c>
      <c r="AU219" s="97" t="s">
        <v>83</v>
      </c>
      <c r="AY219" s="10" t="s">
        <v>184</v>
      </c>
      <c r="BE219" s="98">
        <f>IF(N219="základní",J219,0)</f>
        <v>0</v>
      </c>
      <c r="BF219" s="98">
        <f>IF(N219="snížená",J219,0)</f>
        <v>0</v>
      </c>
      <c r="BG219" s="98">
        <f>IF(N219="zákl. přenesená",J219,0)</f>
        <v>0</v>
      </c>
      <c r="BH219" s="98">
        <f>IF(N219="sníž. přenesená",J219,0)</f>
        <v>0</v>
      </c>
      <c r="BI219" s="98">
        <f>IF(N219="nulová",J219,0)</f>
        <v>0</v>
      </c>
      <c r="BJ219" s="10" t="s">
        <v>81</v>
      </c>
      <c r="BK219" s="98">
        <f>ROUND(I219*H219,2)</f>
        <v>0</v>
      </c>
      <c r="BL219" s="10" t="s">
        <v>190</v>
      </c>
      <c r="BM219" s="97" t="s">
        <v>2944</v>
      </c>
    </row>
    <row r="220" spans="2:65" s="7" customFormat="1">
      <c r="B220" s="99"/>
      <c r="D220" s="100" t="s">
        <v>203</v>
      </c>
      <c r="E220" s="101" t="s">
        <v>1</v>
      </c>
      <c r="F220" s="102" t="s">
        <v>2859</v>
      </c>
      <c r="H220" s="103">
        <v>336</v>
      </c>
      <c r="I220" s="104"/>
      <c r="L220" s="99"/>
      <c r="M220" s="105"/>
      <c r="T220" s="106"/>
      <c r="AT220" s="101" t="s">
        <v>203</v>
      </c>
      <c r="AU220" s="101" t="s">
        <v>83</v>
      </c>
      <c r="AV220" s="7" t="s">
        <v>83</v>
      </c>
      <c r="AW220" s="7" t="s">
        <v>28</v>
      </c>
      <c r="AX220" s="7" t="s">
        <v>81</v>
      </c>
      <c r="AY220" s="101" t="s">
        <v>184</v>
      </c>
    </row>
    <row r="221" spans="2:65" s="7" customFormat="1">
      <c r="B221" s="99"/>
      <c r="D221" s="100" t="s">
        <v>203</v>
      </c>
      <c r="F221" s="102" t="s">
        <v>2945</v>
      </c>
      <c r="H221" s="103">
        <v>346.08</v>
      </c>
      <c r="I221" s="104"/>
      <c r="L221" s="99"/>
      <c r="M221" s="105"/>
      <c r="T221" s="106"/>
      <c r="AT221" s="101" t="s">
        <v>203</v>
      </c>
      <c r="AU221" s="101" t="s">
        <v>83</v>
      </c>
      <c r="AV221" s="7" t="s">
        <v>83</v>
      </c>
      <c r="AW221" s="7" t="s">
        <v>4</v>
      </c>
      <c r="AX221" s="7" t="s">
        <v>81</v>
      </c>
      <c r="AY221" s="101" t="s">
        <v>184</v>
      </c>
    </row>
    <row r="222" spans="2:65" s="1" customFormat="1" ht="24.15" customHeight="1">
      <c r="B222" s="20"/>
      <c r="C222" s="85" t="s">
        <v>344</v>
      </c>
      <c r="D222" s="85" t="s">
        <v>186</v>
      </c>
      <c r="E222" s="86" t="s">
        <v>2946</v>
      </c>
      <c r="F222" s="87" t="s">
        <v>2947</v>
      </c>
      <c r="G222" s="88" t="s">
        <v>201</v>
      </c>
      <c r="H222" s="89">
        <v>4.32</v>
      </c>
      <c r="I222" s="90"/>
      <c r="J222" s="91">
        <f>ROUND(I222*H222,2)</f>
        <v>0</v>
      </c>
      <c r="K222" s="92"/>
      <c r="L222" s="20"/>
      <c r="M222" s="93" t="s">
        <v>1</v>
      </c>
      <c r="N222" s="94" t="s">
        <v>38</v>
      </c>
      <c r="P222" s="95">
        <f>O222*H222</f>
        <v>0</v>
      </c>
      <c r="Q222" s="95">
        <v>0.06</v>
      </c>
      <c r="R222" s="95">
        <f>Q222*H222</f>
        <v>0.25919999999999999</v>
      </c>
      <c r="S222" s="95">
        <v>0</v>
      </c>
      <c r="T222" s="96">
        <f>S222*H222</f>
        <v>0</v>
      </c>
      <c r="AR222" s="97" t="s">
        <v>190</v>
      </c>
      <c r="AT222" s="97" t="s">
        <v>186</v>
      </c>
      <c r="AU222" s="97" t="s">
        <v>83</v>
      </c>
      <c r="AY222" s="10" t="s">
        <v>184</v>
      </c>
      <c r="BE222" s="98">
        <f>IF(N222="základní",J222,0)</f>
        <v>0</v>
      </c>
      <c r="BF222" s="98">
        <f>IF(N222="snížená",J222,0)</f>
        <v>0</v>
      </c>
      <c r="BG222" s="98">
        <f>IF(N222="zákl. přenesená",J222,0)</f>
        <v>0</v>
      </c>
      <c r="BH222" s="98">
        <f>IF(N222="sníž. přenesená",J222,0)</f>
        <v>0</v>
      </c>
      <c r="BI222" s="98">
        <f>IF(N222="nulová",J222,0)</f>
        <v>0</v>
      </c>
      <c r="BJ222" s="10" t="s">
        <v>81</v>
      </c>
      <c r="BK222" s="98">
        <f>ROUND(I222*H222,2)</f>
        <v>0</v>
      </c>
      <c r="BL222" s="10" t="s">
        <v>190</v>
      </c>
      <c r="BM222" s="97" t="s">
        <v>2948</v>
      </c>
    </row>
    <row r="223" spans="2:65" s="7" customFormat="1">
      <c r="B223" s="99"/>
      <c r="D223" s="100" t="s">
        <v>203</v>
      </c>
      <c r="E223" s="101" t="s">
        <v>1</v>
      </c>
      <c r="F223" s="102" t="s">
        <v>2949</v>
      </c>
      <c r="H223" s="103">
        <v>4.32</v>
      </c>
      <c r="I223" s="104"/>
      <c r="L223" s="99"/>
      <c r="M223" s="105"/>
      <c r="T223" s="106"/>
      <c r="AT223" s="101" t="s">
        <v>203</v>
      </c>
      <c r="AU223" s="101" t="s">
        <v>83</v>
      </c>
      <c r="AV223" s="7" t="s">
        <v>83</v>
      </c>
      <c r="AW223" s="7" t="s">
        <v>28</v>
      </c>
      <c r="AX223" s="7" t="s">
        <v>81</v>
      </c>
      <c r="AY223" s="101" t="s">
        <v>184</v>
      </c>
    </row>
    <row r="224" spans="2:65" s="1" customFormat="1" ht="24.15" customHeight="1">
      <c r="B224" s="20"/>
      <c r="C224" s="126" t="s">
        <v>348</v>
      </c>
      <c r="D224" s="126" t="s">
        <v>480</v>
      </c>
      <c r="E224" s="127" t="s">
        <v>2950</v>
      </c>
      <c r="F224" s="128" t="s">
        <v>2951</v>
      </c>
      <c r="G224" s="129" t="s">
        <v>201</v>
      </c>
      <c r="H224" s="130">
        <v>4.4059999999999997</v>
      </c>
      <c r="I224" s="131"/>
      <c r="J224" s="132">
        <f>ROUND(I224*H224,2)</f>
        <v>0</v>
      </c>
      <c r="K224" s="133"/>
      <c r="L224" s="134"/>
      <c r="M224" s="135" t="s">
        <v>1</v>
      </c>
      <c r="N224" s="136" t="s">
        <v>38</v>
      </c>
      <c r="P224" s="95">
        <f>O224*H224</f>
        <v>0</v>
      </c>
      <c r="Q224" s="95">
        <v>0.129</v>
      </c>
      <c r="R224" s="95">
        <f>Q224*H224</f>
        <v>0.56837399999999993</v>
      </c>
      <c r="S224" s="95">
        <v>0</v>
      </c>
      <c r="T224" s="96">
        <f>S224*H224</f>
        <v>0</v>
      </c>
      <c r="AR224" s="97" t="s">
        <v>226</v>
      </c>
      <c r="AT224" s="97" t="s">
        <v>480</v>
      </c>
      <c r="AU224" s="97" t="s">
        <v>83</v>
      </c>
      <c r="AY224" s="10" t="s">
        <v>184</v>
      </c>
      <c r="BE224" s="98">
        <f>IF(N224="základní",J224,0)</f>
        <v>0</v>
      </c>
      <c r="BF224" s="98">
        <f>IF(N224="snížená",J224,0)</f>
        <v>0</v>
      </c>
      <c r="BG224" s="98">
        <f>IF(N224="zákl. přenesená",J224,0)</f>
        <v>0</v>
      </c>
      <c r="BH224" s="98">
        <f>IF(N224="sníž. přenesená",J224,0)</f>
        <v>0</v>
      </c>
      <c r="BI224" s="98">
        <f>IF(N224="nulová",J224,0)</f>
        <v>0</v>
      </c>
      <c r="BJ224" s="10" t="s">
        <v>81</v>
      </c>
      <c r="BK224" s="98">
        <f>ROUND(I224*H224,2)</f>
        <v>0</v>
      </c>
      <c r="BL224" s="10" t="s">
        <v>190</v>
      </c>
      <c r="BM224" s="97" t="s">
        <v>2952</v>
      </c>
    </row>
    <row r="225" spans="2:65" s="7" customFormat="1">
      <c r="B225" s="99"/>
      <c r="D225" s="100" t="s">
        <v>203</v>
      </c>
      <c r="F225" s="102" t="s">
        <v>2953</v>
      </c>
      <c r="H225" s="103">
        <v>4.4059999999999997</v>
      </c>
      <c r="I225" s="104"/>
      <c r="L225" s="99"/>
      <c r="M225" s="105"/>
      <c r="T225" s="106"/>
      <c r="AT225" s="101" t="s">
        <v>203</v>
      </c>
      <c r="AU225" s="101" t="s">
        <v>83</v>
      </c>
      <c r="AV225" s="7" t="s">
        <v>83</v>
      </c>
      <c r="AW225" s="7" t="s">
        <v>4</v>
      </c>
      <c r="AX225" s="7" t="s">
        <v>81</v>
      </c>
      <c r="AY225" s="101" t="s">
        <v>184</v>
      </c>
    </row>
    <row r="226" spans="2:65" s="6" customFormat="1" ht="22.8" customHeight="1">
      <c r="B226" s="73"/>
      <c r="D226" s="74" t="s">
        <v>72</v>
      </c>
      <c r="E226" s="83" t="s">
        <v>231</v>
      </c>
      <c r="F226" s="83" t="s">
        <v>294</v>
      </c>
      <c r="I226" s="76"/>
      <c r="J226" s="84">
        <f>BK226</f>
        <v>0</v>
      </c>
      <c r="L226" s="73"/>
      <c r="M226" s="78"/>
      <c r="P226" s="79">
        <f>SUM(P227:P245)</f>
        <v>0</v>
      </c>
      <c r="R226" s="79">
        <f>SUM(R227:R245)</f>
        <v>201.89118823999999</v>
      </c>
      <c r="T226" s="80">
        <f>SUM(T227:T245)</f>
        <v>0</v>
      </c>
      <c r="AR226" s="74" t="s">
        <v>81</v>
      </c>
      <c r="AT226" s="81" t="s">
        <v>72</v>
      </c>
      <c r="AU226" s="81" t="s">
        <v>81</v>
      </c>
      <c r="AY226" s="74" t="s">
        <v>184</v>
      </c>
      <c r="BK226" s="82">
        <f>SUM(BK227:BK245)</f>
        <v>0</v>
      </c>
    </row>
    <row r="227" spans="2:65" s="1" customFormat="1" ht="24.15" customHeight="1">
      <c r="B227" s="20"/>
      <c r="C227" s="85" t="s">
        <v>352</v>
      </c>
      <c r="D227" s="85" t="s">
        <v>186</v>
      </c>
      <c r="E227" s="86" t="s">
        <v>2954</v>
      </c>
      <c r="F227" s="87" t="s">
        <v>2955</v>
      </c>
      <c r="G227" s="88" t="s">
        <v>223</v>
      </c>
      <c r="H227" s="89">
        <v>249.762</v>
      </c>
      <c r="I227" s="90"/>
      <c r="J227" s="91">
        <f>ROUND(I227*H227,2)</f>
        <v>0</v>
      </c>
      <c r="K227" s="92"/>
      <c r="L227" s="20"/>
      <c r="M227" s="93" t="s">
        <v>1</v>
      </c>
      <c r="N227" s="94" t="s">
        <v>38</v>
      </c>
      <c r="P227" s="95">
        <f>O227*H227</f>
        <v>0</v>
      </c>
      <c r="Q227" s="95">
        <v>2.0000000000000001E-4</v>
      </c>
      <c r="R227" s="95">
        <f>Q227*H227</f>
        <v>4.9952400000000001E-2</v>
      </c>
      <c r="S227" s="95">
        <v>0</v>
      </c>
      <c r="T227" s="96">
        <f>S227*H227</f>
        <v>0</v>
      </c>
      <c r="AR227" s="97" t="s">
        <v>190</v>
      </c>
      <c r="AT227" s="97" t="s">
        <v>186</v>
      </c>
      <c r="AU227" s="97" t="s">
        <v>83</v>
      </c>
      <c r="AY227" s="10" t="s">
        <v>184</v>
      </c>
      <c r="BE227" s="98">
        <f>IF(N227="základní",J227,0)</f>
        <v>0</v>
      </c>
      <c r="BF227" s="98">
        <f>IF(N227="snížená",J227,0)</f>
        <v>0</v>
      </c>
      <c r="BG227" s="98">
        <f>IF(N227="zákl. přenesená",J227,0)</f>
        <v>0</v>
      </c>
      <c r="BH227" s="98">
        <f>IF(N227="sníž. přenesená",J227,0)</f>
        <v>0</v>
      </c>
      <c r="BI227" s="98">
        <f>IF(N227="nulová",J227,0)</f>
        <v>0</v>
      </c>
      <c r="BJ227" s="10" t="s">
        <v>81</v>
      </c>
      <c r="BK227" s="98">
        <f>ROUND(I227*H227,2)</f>
        <v>0</v>
      </c>
      <c r="BL227" s="10" t="s">
        <v>190</v>
      </c>
      <c r="BM227" s="97" t="s">
        <v>2956</v>
      </c>
    </row>
    <row r="228" spans="2:65" s="7" customFormat="1">
      <c r="B228" s="99"/>
      <c r="D228" s="100" t="s">
        <v>203</v>
      </c>
      <c r="E228" s="101" t="s">
        <v>1</v>
      </c>
      <c r="F228" s="102" t="s">
        <v>2957</v>
      </c>
      <c r="H228" s="103">
        <v>41.762</v>
      </c>
      <c r="I228" s="104"/>
      <c r="L228" s="99"/>
      <c r="M228" s="105"/>
      <c r="T228" s="106"/>
      <c r="AT228" s="101" t="s">
        <v>203</v>
      </c>
      <c r="AU228" s="101" t="s">
        <v>83</v>
      </c>
      <c r="AV228" s="7" t="s">
        <v>83</v>
      </c>
      <c r="AW228" s="7" t="s">
        <v>28</v>
      </c>
      <c r="AX228" s="7" t="s">
        <v>73</v>
      </c>
      <c r="AY228" s="101" t="s">
        <v>184</v>
      </c>
    </row>
    <row r="229" spans="2:65" s="7" customFormat="1">
      <c r="B229" s="99"/>
      <c r="D229" s="100" t="s">
        <v>203</v>
      </c>
      <c r="E229" s="101" t="s">
        <v>1</v>
      </c>
      <c r="F229" s="102" t="s">
        <v>2958</v>
      </c>
      <c r="H229" s="103">
        <v>43.2</v>
      </c>
      <c r="I229" s="104"/>
      <c r="L229" s="99"/>
      <c r="M229" s="105"/>
      <c r="T229" s="106"/>
      <c r="AT229" s="101" t="s">
        <v>203</v>
      </c>
      <c r="AU229" s="101" t="s">
        <v>83</v>
      </c>
      <c r="AV229" s="7" t="s">
        <v>83</v>
      </c>
      <c r="AW229" s="7" t="s">
        <v>28</v>
      </c>
      <c r="AX229" s="7" t="s">
        <v>73</v>
      </c>
      <c r="AY229" s="101" t="s">
        <v>184</v>
      </c>
    </row>
    <row r="230" spans="2:65" s="7" customFormat="1">
      <c r="B230" s="99"/>
      <c r="D230" s="100" t="s">
        <v>203</v>
      </c>
      <c r="E230" s="101" t="s">
        <v>1</v>
      </c>
      <c r="F230" s="102" t="s">
        <v>2959</v>
      </c>
      <c r="H230" s="103">
        <v>164.8</v>
      </c>
      <c r="I230" s="104"/>
      <c r="L230" s="99"/>
      <c r="M230" s="105"/>
      <c r="T230" s="106"/>
      <c r="AT230" s="101" t="s">
        <v>203</v>
      </c>
      <c r="AU230" s="101" t="s">
        <v>83</v>
      </c>
      <c r="AV230" s="7" t="s">
        <v>83</v>
      </c>
      <c r="AW230" s="7" t="s">
        <v>28</v>
      </c>
      <c r="AX230" s="7" t="s">
        <v>73</v>
      </c>
      <c r="AY230" s="101" t="s">
        <v>184</v>
      </c>
    </row>
    <row r="231" spans="2:65" s="8" customFormat="1">
      <c r="B231" s="107"/>
      <c r="D231" s="100" t="s">
        <v>203</v>
      </c>
      <c r="E231" s="108" t="s">
        <v>1</v>
      </c>
      <c r="F231" s="109" t="s">
        <v>206</v>
      </c>
      <c r="H231" s="110">
        <v>249.762</v>
      </c>
      <c r="I231" s="111"/>
      <c r="L231" s="107"/>
      <c r="M231" s="112"/>
      <c r="T231" s="113"/>
      <c r="AT231" s="108" t="s">
        <v>203</v>
      </c>
      <c r="AU231" s="108" t="s">
        <v>83</v>
      </c>
      <c r="AV231" s="8" t="s">
        <v>190</v>
      </c>
      <c r="AW231" s="8" t="s">
        <v>28</v>
      </c>
      <c r="AX231" s="8" t="s">
        <v>81</v>
      </c>
      <c r="AY231" s="108" t="s">
        <v>184</v>
      </c>
    </row>
    <row r="232" spans="2:65" s="1" customFormat="1" ht="33" customHeight="1">
      <c r="B232" s="20"/>
      <c r="C232" s="85" t="s">
        <v>357</v>
      </c>
      <c r="D232" s="85" t="s">
        <v>186</v>
      </c>
      <c r="E232" s="86" t="s">
        <v>2960</v>
      </c>
      <c r="F232" s="87" t="s">
        <v>2961</v>
      </c>
      <c r="G232" s="88" t="s">
        <v>223</v>
      </c>
      <c r="H232" s="89">
        <v>93.63</v>
      </c>
      <c r="I232" s="90"/>
      <c r="J232" s="91">
        <f>ROUND(I232*H232,2)</f>
        <v>0</v>
      </c>
      <c r="K232" s="92"/>
      <c r="L232" s="20"/>
      <c r="M232" s="93" t="s">
        <v>1</v>
      </c>
      <c r="N232" s="94" t="s">
        <v>38</v>
      </c>
      <c r="P232" s="95">
        <f>O232*H232</f>
        <v>0</v>
      </c>
      <c r="Q232" s="95">
        <v>0.15540000000000001</v>
      </c>
      <c r="R232" s="95">
        <f>Q232*H232</f>
        <v>14.550102000000001</v>
      </c>
      <c r="S232" s="95">
        <v>0</v>
      </c>
      <c r="T232" s="96">
        <f>S232*H232</f>
        <v>0</v>
      </c>
      <c r="AR232" s="97" t="s">
        <v>190</v>
      </c>
      <c r="AT232" s="97" t="s">
        <v>186</v>
      </c>
      <c r="AU232" s="97" t="s">
        <v>83</v>
      </c>
      <c r="AY232" s="10" t="s">
        <v>184</v>
      </c>
      <c r="BE232" s="98">
        <f>IF(N232="základní",J232,0)</f>
        <v>0</v>
      </c>
      <c r="BF232" s="98">
        <f>IF(N232="snížená",J232,0)</f>
        <v>0</v>
      </c>
      <c r="BG232" s="98">
        <f>IF(N232="zákl. přenesená",J232,0)</f>
        <v>0</v>
      </c>
      <c r="BH232" s="98">
        <f>IF(N232="sníž. přenesená",J232,0)</f>
        <v>0</v>
      </c>
      <c r="BI232" s="98">
        <f>IF(N232="nulová",J232,0)</f>
        <v>0</v>
      </c>
      <c r="BJ232" s="10" t="s">
        <v>81</v>
      </c>
      <c r="BK232" s="98">
        <f>ROUND(I232*H232,2)</f>
        <v>0</v>
      </c>
      <c r="BL232" s="10" t="s">
        <v>190</v>
      </c>
      <c r="BM232" s="97" t="s">
        <v>2962</v>
      </c>
    </row>
    <row r="233" spans="2:65" s="7" customFormat="1">
      <c r="B233" s="99"/>
      <c r="D233" s="100" t="s">
        <v>203</v>
      </c>
      <c r="E233" s="101" t="s">
        <v>1</v>
      </c>
      <c r="F233" s="102" t="s">
        <v>2963</v>
      </c>
      <c r="H233" s="103">
        <v>50.58</v>
      </c>
      <c r="I233" s="104"/>
      <c r="L233" s="99"/>
      <c r="M233" s="105"/>
      <c r="T233" s="106"/>
      <c r="AT233" s="101" t="s">
        <v>203</v>
      </c>
      <c r="AU233" s="101" t="s">
        <v>83</v>
      </c>
      <c r="AV233" s="7" t="s">
        <v>83</v>
      </c>
      <c r="AW233" s="7" t="s">
        <v>28</v>
      </c>
      <c r="AX233" s="7" t="s">
        <v>73</v>
      </c>
      <c r="AY233" s="101" t="s">
        <v>184</v>
      </c>
    </row>
    <row r="234" spans="2:65" s="7" customFormat="1">
      <c r="B234" s="99"/>
      <c r="D234" s="100" t="s">
        <v>203</v>
      </c>
      <c r="E234" s="101" t="s">
        <v>1</v>
      </c>
      <c r="F234" s="102" t="s">
        <v>2964</v>
      </c>
      <c r="H234" s="103">
        <v>43.05</v>
      </c>
      <c r="I234" s="104"/>
      <c r="L234" s="99"/>
      <c r="M234" s="105"/>
      <c r="T234" s="106"/>
      <c r="AT234" s="101" t="s">
        <v>203</v>
      </c>
      <c r="AU234" s="101" t="s">
        <v>83</v>
      </c>
      <c r="AV234" s="7" t="s">
        <v>83</v>
      </c>
      <c r="AW234" s="7" t="s">
        <v>28</v>
      </c>
      <c r="AX234" s="7" t="s">
        <v>73</v>
      </c>
      <c r="AY234" s="101" t="s">
        <v>184</v>
      </c>
    </row>
    <row r="235" spans="2:65" s="8" customFormat="1">
      <c r="B235" s="107"/>
      <c r="D235" s="100" t="s">
        <v>203</v>
      </c>
      <c r="E235" s="108" t="s">
        <v>1</v>
      </c>
      <c r="F235" s="109" t="s">
        <v>206</v>
      </c>
      <c r="H235" s="110">
        <v>93.63</v>
      </c>
      <c r="I235" s="111"/>
      <c r="L235" s="107"/>
      <c r="M235" s="112"/>
      <c r="T235" s="113"/>
      <c r="AT235" s="108" t="s">
        <v>203</v>
      </c>
      <c r="AU235" s="108" t="s">
        <v>83</v>
      </c>
      <c r="AV235" s="8" t="s">
        <v>190</v>
      </c>
      <c r="AW235" s="8" t="s">
        <v>28</v>
      </c>
      <c r="AX235" s="8" t="s">
        <v>81</v>
      </c>
      <c r="AY235" s="108" t="s">
        <v>184</v>
      </c>
    </row>
    <row r="236" spans="2:65" s="1" customFormat="1" ht="16.5" customHeight="1">
      <c r="B236" s="20"/>
      <c r="C236" s="126" t="s">
        <v>362</v>
      </c>
      <c r="D236" s="126" t="s">
        <v>480</v>
      </c>
      <c r="E236" s="127" t="s">
        <v>2965</v>
      </c>
      <c r="F236" s="128" t="s">
        <v>2966</v>
      </c>
      <c r="G236" s="129" t="s">
        <v>223</v>
      </c>
      <c r="H236" s="130">
        <v>95.503</v>
      </c>
      <c r="I236" s="131"/>
      <c r="J236" s="132">
        <f>ROUND(I236*H236,2)</f>
        <v>0</v>
      </c>
      <c r="K236" s="133"/>
      <c r="L236" s="134"/>
      <c r="M236" s="135" t="s">
        <v>1</v>
      </c>
      <c r="N236" s="136" t="s">
        <v>38</v>
      </c>
      <c r="P236" s="95">
        <f>O236*H236</f>
        <v>0</v>
      </c>
      <c r="Q236" s="95">
        <v>0.08</v>
      </c>
      <c r="R236" s="95">
        <f>Q236*H236</f>
        <v>7.6402400000000004</v>
      </c>
      <c r="S236" s="95">
        <v>0</v>
      </c>
      <c r="T236" s="96">
        <f>S236*H236</f>
        <v>0</v>
      </c>
      <c r="AR236" s="97" t="s">
        <v>226</v>
      </c>
      <c r="AT236" s="97" t="s">
        <v>480</v>
      </c>
      <c r="AU236" s="97" t="s">
        <v>83</v>
      </c>
      <c r="AY236" s="10" t="s">
        <v>184</v>
      </c>
      <c r="BE236" s="98">
        <f>IF(N236="základní",J236,0)</f>
        <v>0</v>
      </c>
      <c r="BF236" s="98">
        <f>IF(N236="snížená",J236,0)</f>
        <v>0</v>
      </c>
      <c r="BG236" s="98">
        <f>IF(N236="zákl. přenesená",J236,0)</f>
        <v>0</v>
      </c>
      <c r="BH236" s="98">
        <f>IF(N236="sníž. přenesená",J236,0)</f>
        <v>0</v>
      </c>
      <c r="BI236" s="98">
        <f>IF(N236="nulová",J236,0)</f>
        <v>0</v>
      </c>
      <c r="BJ236" s="10" t="s">
        <v>81</v>
      </c>
      <c r="BK236" s="98">
        <f>ROUND(I236*H236,2)</f>
        <v>0</v>
      </c>
      <c r="BL236" s="10" t="s">
        <v>190</v>
      </c>
      <c r="BM236" s="97" t="s">
        <v>2967</v>
      </c>
    </row>
    <row r="237" spans="2:65" s="7" customFormat="1">
      <c r="B237" s="99"/>
      <c r="D237" s="100" t="s">
        <v>203</v>
      </c>
      <c r="F237" s="102" t="s">
        <v>2968</v>
      </c>
      <c r="H237" s="103">
        <v>95.503</v>
      </c>
      <c r="I237" s="104"/>
      <c r="L237" s="99"/>
      <c r="M237" s="105"/>
      <c r="T237" s="106"/>
      <c r="AT237" s="101" t="s">
        <v>203</v>
      </c>
      <c r="AU237" s="101" t="s">
        <v>83</v>
      </c>
      <c r="AV237" s="7" t="s">
        <v>83</v>
      </c>
      <c r="AW237" s="7" t="s">
        <v>4</v>
      </c>
      <c r="AX237" s="7" t="s">
        <v>81</v>
      </c>
      <c r="AY237" s="101" t="s">
        <v>184</v>
      </c>
    </row>
    <row r="238" spans="2:65" s="1" customFormat="1" ht="33" customHeight="1">
      <c r="B238" s="20"/>
      <c r="C238" s="85" t="s">
        <v>367</v>
      </c>
      <c r="D238" s="85" t="s">
        <v>186</v>
      </c>
      <c r="E238" s="86" t="s">
        <v>2969</v>
      </c>
      <c r="F238" s="87" t="s">
        <v>2970</v>
      </c>
      <c r="G238" s="88" t="s">
        <v>223</v>
      </c>
      <c r="H238" s="89">
        <v>424.44</v>
      </c>
      <c r="I238" s="90"/>
      <c r="J238" s="91">
        <f>ROUND(I238*H238,2)</f>
        <v>0</v>
      </c>
      <c r="K238" s="92"/>
      <c r="L238" s="20"/>
      <c r="M238" s="93" t="s">
        <v>1</v>
      </c>
      <c r="N238" s="94" t="s">
        <v>38</v>
      </c>
      <c r="P238" s="95">
        <f>O238*H238</f>
        <v>0</v>
      </c>
      <c r="Q238" s="95">
        <v>0.1295</v>
      </c>
      <c r="R238" s="95">
        <f>Q238*H238</f>
        <v>54.964980000000004</v>
      </c>
      <c r="S238" s="95">
        <v>0</v>
      </c>
      <c r="T238" s="96">
        <f>S238*H238</f>
        <v>0</v>
      </c>
      <c r="AR238" s="97" t="s">
        <v>190</v>
      </c>
      <c r="AT238" s="97" t="s">
        <v>186</v>
      </c>
      <c r="AU238" s="97" t="s">
        <v>83</v>
      </c>
      <c r="AY238" s="10" t="s">
        <v>184</v>
      </c>
      <c r="BE238" s="98">
        <f>IF(N238="základní",J238,0)</f>
        <v>0</v>
      </c>
      <c r="BF238" s="98">
        <f>IF(N238="snížená",J238,0)</f>
        <v>0</v>
      </c>
      <c r="BG238" s="98">
        <f>IF(N238="zákl. přenesená",J238,0)</f>
        <v>0</v>
      </c>
      <c r="BH238" s="98">
        <f>IF(N238="sníž. přenesená",J238,0)</f>
        <v>0</v>
      </c>
      <c r="BI238" s="98">
        <f>IF(N238="nulová",J238,0)</f>
        <v>0</v>
      </c>
      <c r="BJ238" s="10" t="s">
        <v>81</v>
      </c>
      <c r="BK238" s="98">
        <f>ROUND(I238*H238,2)</f>
        <v>0</v>
      </c>
      <c r="BL238" s="10" t="s">
        <v>190</v>
      </c>
      <c r="BM238" s="97" t="s">
        <v>2971</v>
      </c>
    </row>
    <row r="239" spans="2:65" s="7" customFormat="1" ht="30.6">
      <c r="B239" s="99"/>
      <c r="D239" s="100" t="s">
        <v>203</v>
      </c>
      <c r="E239" s="101" t="s">
        <v>1</v>
      </c>
      <c r="F239" s="102" t="s">
        <v>2972</v>
      </c>
      <c r="H239" s="103">
        <v>150.595</v>
      </c>
      <c r="I239" s="104"/>
      <c r="L239" s="99"/>
      <c r="M239" s="105"/>
      <c r="T239" s="106"/>
      <c r="AT239" s="101" t="s">
        <v>203</v>
      </c>
      <c r="AU239" s="101" t="s">
        <v>83</v>
      </c>
      <c r="AV239" s="7" t="s">
        <v>83</v>
      </c>
      <c r="AW239" s="7" t="s">
        <v>28</v>
      </c>
      <c r="AX239" s="7" t="s">
        <v>73</v>
      </c>
      <c r="AY239" s="101" t="s">
        <v>184</v>
      </c>
    </row>
    <row r="240" spans="2:65" s="7" customFormat="1">
      <c r="B240" s="99"/>
      <c r="D240" s="100" t="s">
        <v>203</v>
      </c>
      <c r="E240" s="101" t="s">
        <v>1</v>
      </c>
      <c r="F240" s="102" t="s">
        <v>2973</v>
      </c>
      <c r="H240" s="103">
        <v>273.84500000000003</v>
      </c>
      <c r="I240" s="104"/>
      <c r="L240" s="99"/>
      <c r="M240" s="105"/>
      <c r="T240" s="106"/>
      <c r="AT240" s="101" t="s">
        <v>203</v>
      </c>
      <c r="AU240" s="101" t="s">
        <v>83</v>
      </c>
      <c r="AV240" s="7" t="s">
        <v>83</v>
      </c>
      <c r="AW240" s="7" t="s">
        <v>28</v>
      </c>
      <c r="AX240" s="7" t="s">
        <v>73</v>
      </c>
      <c r="AY240" s="101" t="s">
        <v>184</v>
      </c>
    </row>
    <row r="241" spans="2:65" s="8" customFormat="1">
      <c r="B241" s="107"/>
      <c r="D241" s="100" t="s">
        <v>203</v>
      </c>
      <c r="E241" s="108" t="s">
        <v>1</v>
      </c>
      <c r="F241" s="109" t="s">
        <v>206</v>
      </c>
      <c r="H241" s="110">
        <v>424.44000000000005</v>
      </c>
      <c r="I241" s="111"/>
      <c r="L241" s="107"/>
      <c r="M241" s="112"/>
      <c r="T241" s="113"/>
      <c r="AT241" s="108" t="s">
        <v>203</v>
      </c>
      <c r="AU241" s="108" t="s">
        <v>83</v>
      </c>
      <c r="AV241" s="8" t="s">
        <v>190</v>
      </c>
      <c r="AW241" s="8" t="s">
        <v>28</v>
      </c>
      <c r="AX241" s="8" t="s">
        <v>81</v>
      </c>
      <c r="AY241" s="108" t="s">
        <v>184</v>
      </c>
    </row>
    <row r="242" spans="2:65" s="1" customFormat="1" ht="16.5" customHeight="1">
      <c r="B242" s="20"/>
      <c r="C242" s="126" t="s">
        <v>372</v>
      </c>
      <c r="D242" s="126" t="s">
        <v>480</v>
      </c>
      <c r="E242" s="127" t="s">
        <v>2974</v>
      </c>
      <c r="F242" s="128" t="s">
        <v>2975</v>
      </c>
      <c r="G242" s="129" t="s">
        <v>223</v>
      </c>
      <c r="H242" s="130">
        <v>432.92899999999997</v>
      </c>
      <c r="I242" s="131"/>
      <c r="J242" s="132">
        <f>ROUND(I242*H242,2)</f>
        <v>0</v>
      </c>
      <c r="K242" s="133"/>
      <c r="L242" s="134"/>
      <c r="M242" s="135" t="s">
        <v>1</v>
      </c>
      <c r="N242" s="136" t="s">
        <v>38</v>
      </c>
      <c r="P242" s="95">
        <f>O242*H242</f>
        <v>0</v>
      </c>
      <c r="Q242" s="95">
        <v>4.4999999999999998E-2</v>
      </c>
      <c r="R242" s="95">
        <f>Q242*H242</f>
        <v>19.481804999999998</v>
      </c>
      <c r="S242" s="95">
        <v>0</v>
      </c>
      <c r="T242" s="96">
        <f>S242*H242</f>
        <v>0</v>
      </c>
      <c r="AR242" s="97" t="s">
        <v>226</v>
      </c>
      <c r="AT242" s="97" t="s">
        <v>480</v>
      </c>
      <c r="AU242" s="97" t="s">
        <v>83</v>
      </c>
      <c r="AY242" s="10" t="s">
        <v>184</v>
      </c>
      <c r="BE242" s="98">
        <f>IF(N242="základní",J242,0)</f>
        <v>0</v>
      </c>
      <c r="BF242" s="98">
        <f>IF(N242="snížená",J242,0)</f>
        <v>0</v>
      </c>
      <c r="BG242" s="98">
        <f>IF(N242="zákl. přenesená",J242,0)</f>
        <v>0</v>
      </c>
      <c r="BH242" s="98">
        <f>IF(N242="sníž. přenesená",J242,0)</f>
        <v>0</v>
      </c>
      <c r="BI242" s="98">
        <f>IF(N242="nulová",J242,0)</f>
        <v>0</v>
      </c>
      <c r="BJ242" s="10" t="s">
        <v>81</v>
      </c>
      <c r="BK242" s="98">
        <f>ROUND(I242*H242,2)</f>
        <v>0</v>
      </c>
      <c r="BL242" s="10" t="s">
        <v>190</v>
      </c>
      <c r="BM242" s="97" t="s">
        <v>2976</v>
      </c>
    </row>
    <row r="243" spans="2:65" s="7" customFormat="1">
      <c r="B243" s="99"/>
      <c r="D243" s="100" t="s">
        <v>203</v>
      </c>
      <c r="F243" s="102" t="s">
        <v>2977</v>
      </c>
      <c r="H243" s="103">
        <v>432.92899999999997</v>
      </c>
      <c r="I243" s="104"/>
      <c r="L243" s="99"/>
      <c r="M243" s="105"/>
      <c r="T243" s="106"/>
      <c r="AT243" s="101" t="s">
        <v>203</v>
      </c>
      <c r="AU243" s="101" t="s">
        <v>83</v>
      </c>
      <c r="AV243" s="7" t="s">
        <v>83</v>
      </c>
      <c r="AW243" s="7" t="s">
        <v>4</v>
      </c>
      <c r="AX243" s="7" t="s">
        <v>81</v>
      </c>
      <c r="AY243" s="101" t="s">
        <v>184</v>
      </c>
    </row>
    <row r="244" spans="2:65" s="1" customFormat="1" ht="16.5" customHeight="1">
      <c r="B244" s="20"/>
      <c r="C244" s="85" t="s">
        <v>377</v>
      </c>
      <c r="D244" s="85" t="s">
        <v>186</v>
      </c>
      <c r="E244" s="86" t="s">
        <v>552</v>
      </c>
      <c r="F244" s="87" t="s">
        <v>553</v>
      </c>
      <c r="G244" s="88" t="s">
        <v>267</v>
      </c>
      <c r="H244" s="89">
        <v>46.625999999999998</v>
      </c>
      <c r="I244" s="90"/>
      <c r="J244" s="91">
        <f>ROUND(I244*H244,2)</f>
        <v>0</v>
      </c>
      <c r="K244" s="92"/>
      <c r="L244" s="20"/>
      <c r="M244" s="93" t="s">
        <v>1</v>
      </c>
      <c r="N244" s="94" t="s">
        <v>38</v>
      </c>
      <c r="P244" s="95">
        <f>O244*H244</f>
        <v>0</v>
      </c>
      <c r="Q244" s="95">
        <v>2.2563399999999998</v>
      </c>
      <c r="R244" s="95">
        <f>Q244*H244</f>
        <v>105.20410883999999</v>
      </c>
      <c r="S244" s="95">
        <v>0</v>
      </c>
      <c r="T244" s="96">
        <f>S244*H244</f>
        <v>0</v>
      </c>
      <c r="AR244" s="97" t="s">
        <v>190</v>
      </c>
      <c r="AT244" s="97" t="s">
        <v>186</v>
      </c>
      <c r="AU244" s="97" t="s">
        <v>83</v>
      </c>
      <c r="AY244" s="10" t="s">
        <v>184</v>
      </c>
      <c r="BE244" s="98">
        <f>IF(N244="základní",J244,0)</f>
        <v>0</v>
      </c>
      <c r="BF244" s="98">
        <f>IF(N244="snížená",J244,0)</f>
        <v>0</v>
      </c>
      <c r="BG244" s="98">
        <f>IF(N244="zákl. přenesená",J244,0)</f>
        <v>0</v>
      </c>
      <c r="BH244" s="98">
        <f>IF(N244="sníž. přenesená",J244,0)</f>
        <v>0</v>
      </c>
      <c r="BI244" s="98">
        <f>IF(N244="nulová",J244,0)</f>
        <v>0</v>
      </c>
      <c r="BJ244" s="10" t="s">
        <v>81</v>
      </c>
      <c r="BK244" s="98">
        <f>ROUND(I244*H244,2)</f>
        <v>0</v>
      </c>
      <c r="BL244" s="10" t="s">
        <v>190</v>
      </c>
      <c r="BM244" s="97" t="s">
        <v>2978</v>
      </c>
    </row>
    <row r="245" spans="2:65" s="7" customFormat="1">
      <c r="B245" s="99"/>
      <c r="D245" s="100" t="s">
        <v>203</v>
      </c>
      <c r="E245" s="101" t="s">
        <v>1</v>
      </c>
      <c r="F245" s="102" t="s">
        <v>2842</v>
      </c>
      <c r="H245" s="103">
        <v>46.625999999999998</v>
      </c>
      <c r="I245" s="104"/>
      <c r="L245" s="99"/>
      <c r="M245" s="105"/>
      <c r="T245" s="106"/>
      <c r="AT245" s="101" t="s">
        <v>203</v>
      </c>
      <c r="AU245" s="101" t="s">
        <v>83</v>
      </c>
      <c r="AV245" s="7" t="s">
        <v>83</v>
      </c>
      <c r="AW245" s="7" t="s">
        <v>28</v>
      </c>
      <c r="AX245" s="7" t="s">
        <v>81</v>
      </c>
      <c r="AY245" s="101" t="s">
        <v>184</v>
      </c>
    </row>
    <row r="246" spans="2:65" s="6" customFormat="1" ht="22.8" customHeight="1">
      <c r="B246" s="73"/>
      <c r="D246" s="74" t="s">
        <v>72</v>
      </c>
      <c r="E246" s="83" t="s">
        <v>393</v>
      </c>
      <c r="F246" s="83" t="s">
        <v>394</v>
      </c>
      <c r="I246" s="76"/>
      <c r="J246" s="84">
        <f>BK246</f>
        <v>0</v>
      </c>
      <c r="L246" s="73"/>
      <c r="M246" s="78"/>
      <c r="P246" s="79">
        <f>P247</f>
        <v>0</v>
      </c>
      <c r="R246" s="79">
        <f>R247</f>
        <v>0</v>
      </c>
      <c r="T246" s="80">
        <f>T247</f>
        <v>0</v>
      </c>
      <c r="AR246" s="74" t="s">
        <v>81</v>
      </c>
      <c r="AT246" s="81" t="s">
        <v>72</v>
      </c>
      <c r="AU246" s="81" t="s">
        <v>81</v>
      </c>
      <c r="AY246" s="74" t="s">
        <v>184</v>
      </c>
      <c r="BK246" s="82">
        <f>BK247</f>
        <v>0</v>
      </c>
    </row>
    <row r="247" spans="2:65" s="1" customFormat="1" ht="24.15" customHeight="1">
      <c r="B247" s="20"/>
      <c r="C247" s="85" t="s">
        <v>382</v>
      </c>
      <c r="D247" s="85" t="s">
        <v>186</v>
      </c>
      <c r="E247" s="86" t="s">
        <v>2979</v>
      </c>
      <c r="F247" s="87" t="s">
        <v>2980</v>
      </c>
      <c r="G247" s="88" t="s">
        <v>278</v>
      </c>
      <c r="H247" s="89">
        <v>1264.769</v>
      </c>
      <c r="I247" s="90"/>
      <c r="J247" s="91">
        <f>ROUND(I247*H247,2)</f>
        <v>0</v>
      </c>
      <c r="K247" s="92"/>
      <c r="L247" s="20"/>
      <c r="M247" s="93" t="s">
        <v>1</v>
      </c>
      <c r="N247" s="94" t="s">
        <v>38</v>
      </c>
      <c r="P247" s="95">
        <f>O247*H247</f>
        <v>0</v>
      </c>
      <c r="Q247" s="95">
        <v>0</v>
      </c>
      <c r="R247" s="95">
        <f>Q247*H247</f>
        <v>0</v>
      </c>
      <c r="S247" s="95">
        <v>0</v>
      </c>
      <c r="T247" s="96">
        <f>S247*H247</f>
        <v>0</v>
      </c>
      <c r="AR247" s="97" t="s">
        <v>190</v>
      </c>
      <c r="AT247" s="97" t="s">
        <v>186</v>
      </c>
      <c r="AU247" s="97" t="s">
        <v>83</v>
      </c>
      <c r="AY247" s="10" t="s">
        <v>184</v>
      </c>
      <c r="BE247" s="98">
        <f>IF(N247="základní",J247,0)</f>
        <v>0</v>
      </c>
      <c r="BF247" s="98">
        <f>IF(N247="snížená",J247,0)</f>
        <v>0</v>
      </c>
      <c r="BG247" s="98">
        <f>IF(N247="zákl. přenesená",J247,0)</f>
        <v>0</v>
      </c>
      <c r="BH247" s="98">
        <f>IF(N247="sníž. přenesená",J247,0)</f>
        <v>0</v>
      </c>
      <c r="BI247" s="98">
        <f>IF(N247="nulová",J247,0)</f>
        <v>0</v>
      </c>
      <c r="BJ247" s="10" t="s">
        <v>81</v>
      </c>
      <c r="BK247" s="98">
        <f>ROUND(I247*H247,2)</f>
        <v>0</v>
      </c>
      <c r="BL247" s="10" t="s">
        <v>190</v>
      </c>
      <c r="BM247" s="97" t="s">
        <v>2981</v>
      </c>
    </row>
    <row r="248" spans="2:65" s="6" customFormat="1" ht="25.95" customHeight="1">
      <c r="B248" s="73"/>
      <c r="D248" s="74" t="s">
        <v>72</v>
      </c>
      <c r="E248" s="75" t="s">
        <v>399</v>
      </c>
      <c r="F248" s="75" t="s">
        <v>400</v>
      </c>
      <c r="I248" s="76"/>
      <c r="J248" s="77">
        <f>BK248</f>
        <v>0</v>
      </c>
      <c r="L248" s="73"/>
      <c r="M248" s="78"/>
      <c r="P248" s="79">
        <f>P249+P258</f>
        <v>0</v>
      </c>
      <c r="R248" s="79">
        <f>R249+R258</f>
        <v>0</v>
      </c>
      <c r="T248" s="80">
        <f>T249+T258</f>
        <v>0</v>
      </c>
      <c r="AR248" s="74" t="s">
        <v>83</v>
      </c>
      <c r="AT248" s="81" t="s">
        <v>72</v>
      </c>
      <c r="AU248" s="81" t="s">
        <v>73</v>
      </c>
      <c r="AY248" s="74" t="s">
        <v>184</v>
      </c>
      <c r="BK248" s="82">
        <f>BK249+BK258</f>
        <v>0</v>
      </c>
    </row>
    <row r="249" spans="2:65" s="6" customFormat="1" ht="22.8" customHeight="1">
      <c r="B249" s="73"/>
      <c r="D249" s="74" t="s">
        <v>72</v>
      </c>
      <c r="E249" s="83" t="s">
        <v>401</v>
      </c>
      <c r="F249" s="83" t="s">
        <v>402</v>
      </c>
      <c r="I249" s="76"/>
      <c r="J249" s="84">
        <f>BK249</f>
        <v>0</v>
      </c>
      <c r="L249" s="73"/>
      <c r="M249" s="78"/>
      <c r="P249" s="79">
        <f>SUM(P250:P257)</f>
        <v>0</v>
      </c>
      <c r="R249" s="79">
        <f>SUM(R250:R257)</f>
        <v>0</v>
      </c>
      <c r="T249" s="80">
        <f>SUM(T250:T257)</f>
        <v>0</v>
      </c>
      <c r="AR249" s="74" t="s">
        <v>83</v>
      </c>
      <c r="AT249" s="81" t="s">
        <v>72</v>
      </c>
      <c r="AU249" s="81" t="s">
        <v>81</v>
      </c>
      <c r="AY249" s="74" t="s">
        <v>184</v>
      </c>
      <c r="BK249" s="82">
        <f>SUM(BK250:BK257)</f>
        <v>0</v>
      </c>
    </row>
    <row r="250" spans="2:65" s="1" customFormat="1" ht="24.15" customHeight="1">
      <c r="B250" s="20"/>
      <c r="C250" s="85" t="s">
        <v>387</v>
      </c>
      <c r="D250" s="85" t="s">
        <v>186</v>
      </c>
      <c r="E250" s="86" t="s">
        <v>2982</v>
      </c>
      <c r="F250" s="87" t="s">
        <v>2983</v>
      </c>
      <c r="G250" s="88" t="s">
        <v>563</v>
      </c>
      <c r="H250" s="89">
        <v>1</v>
      </c>
      <c r="I250" s="90"/>
      <c r="J250" s="91">
        <f t="shared" ref="J250:J255" si="0">ROUND(I250*H250,2)</f>
        <v>0</v>
      </c>
      <c r="K250" s="92"/>
      <c r="L250" s="20"/>
      <c r="M250" s="93" t="s">
        <v>1</v>
      </c>
      <c r="N250" s="94" t="s">
        <v>38</v>
      </c>
      <c r="P250" s="95">
        <f t="shared" ref="P250:P255" si="1">O250*H250</f>
        <v>0</v>
      </c>
      <c r="Q250" s="95">
        <v>0</v>
      </c>
      <c r="R250" s="95">
        <f t="shared" ref="R250:R255" si="2">Q250*H250</f>
        <v>0</v>
      </c>
      <c r="S250" s="95">
        <v>0</v>
      </c>
      <c r="T250" s="96">
        <f t="shared" ref="T250:T255" si="3">S250*H250</f>
        <v>0</v>
      </c>
      <c r="AR250" s="97" t="s">
        <v>259</v>
      </c>
      <c r="AT250" s="97" t="s">
        <v>186</v>
      </c>
      <c r="AU250" s="97" t="s">
        <v>83</v>
      </c>
      <c r="AY250" s="10" t="s">
        <v>184</v>
      </c>
      <c r="BE250" s="98">
        <f t="shared" ref="BE250:BE255" si="4">IF(N250="základní",J250,0)</f>
        <v>0</v>
      </c>
      <c r="BF250" s="98">
        <f t="shared" ref="BF250:BF255" si="5">IF(N250="snížená",J250,0)</f>
        <v>0</v>
      </c>
      <c r="BG250" s="98">
        <f t="shared" ref="BG250:BG255" si="6">IF(N250="zákl. přenesená",J250,0)</f>
        <v>0</v>
      </c>
      <c r="BH250" s="98">
        <f t="shared" ref="BH250:BH255" si="7">IF(N250="sníž. přenesená",J250,0)</f>
        <v>0</v>
      </c>
      <c r="BI250" s="98">
        <f t="shared" ref="BI250:BI255" si="8">IF(N250="nulová",J250,0)</f>
        <v>0</v>
      </c>
      <c r="BJ250" s="10" t="s">
        <v>81</v>
      </c>
      <c r="BK250" s="98">
        <f t="shared" ref="BK250:BK255" si="9">ROUND(I250*H250,2)</f>
        <v>0</v>
      </c>
      <c r="BL250" s="10" t="s">
        <v>259</v>
      </c>
      <c r="BM250" s="97" t="s">
        <v>2984</v>
      </c>
    </row>
    <row r="251" spans="2:65" s="1" customFormat="1" ht="24.15" customHeight="1">
      <c r="B251" s="20"/>
      <c r="C251" s="85" t="s">
        <v>395</v>
      </c>
      <c r="D251" s="85" t="s">
        <v>186</v>
      </c>
      <c r="E251" s="86" t="s">
        <v>2985</v>
      </c>
      <c r="F251" s="87" t="s">
        <v>2986</v>
      </c>
      <c r="G251" s="88" t="s">
        <v>563</v>
      </c>
      <c r="H251" s="89">
        <v>1</v>
      </c>
      <c r="I251" s="90"/>
      <c r="J251" s="91">
        <f t="shared" si="0"/>
        <v>0</v>
      </c>
      <c r="K251" s="92"/>
      <c r="L251" s="20"/>
      <c r="M251" s="93" t="s">
        <v>1</v>
      </c>
      <c r="N251" s="94" t="s">
        <v>38</v>
      </c>
      <c r="P251" s="95">
        <f t="shared" si="1"/>
        <v>0</v>
      </c>
      <c r="Q251" s="95">
        <v>0</v>
      </c>
      <c r="R251" s="95">
        <f t="shared" si="2"/>
        <v>0</v>
      </c>
      <c r="S251" s="95">
        <v>0</v>
      </c>
      <c r="T251" s="96">
        <f t="shared" si="3"/>
        <v>0</v>
      </c>
      <c r="AR251" s="97" t="s">
        <v>259</v>
      </c>
      <c r="AT251" s="97" t="s">
        <v>186</v>
      </c>
      <c r="AU251" s="97" t="s">
        <v>83</v>
      </c>
      <c r="AY251" s="10" t="s">
        <v>184</v>
      </c>
      <c r="BE251" s="98">
        <f t="shared" si="4"/>
        <v>0</v>
      </c>
      <c r="BF251" s="98">
        <f t="shared" si="5"/>
        <v>0</v>
      </c>
      <c r="BG251" s="98">
        <f t="shared" si="6"/>
        <v>0</v>
      </c>
      <c r="BH251" s="98">
        <f t="shared" si="7"/>
        <v>0</v>
      </c>
      <c r="BI251" s="98">
        <f t="shared" si="8"/>
        <v>0</v>
      </c>
      <c r="BJ251" s="10" t="s">
        <v>81</v>
      </c>
      <c r="BK251" s="98">
        <f t="shared" si="9"/>
        <v>0</v>
      </c>
      <c r="BL251" s="10" t="s">
        <v>259</v>
      </c>
      <c r="BM251" s="97" t="s">
        <v>2987</v>
      </c>
    </row>
    <row r="252" spans="2:65" s="1" customFormat="1" ht="24.15" customHeight="1">
      <c r="B252" s="20"/>
      <c r="C252" s="85" t="s">
        <v>403</v>
      </c>
      <c r="D252" s="85" t="s">
        <v>186</v>
      </c>
      <c r="E252" s="86" t="s">
        <v>2988</v>
      </c>
      <c r="F252" s="87" t="s">
        <v>2989</v>
      </c>
      <c r="G252" s="88" t="s">
        <v>563</v>
      </c>
      <c r="H252" s="89">
        <v>1</v>
      </c>
      <c r="I252" s="90"/>
      <c r="J252" s="91">
        <f t="shared" si="0"/>
        <v>0</v>
      </c>
      <c r="K252" s="92"/>
      <c r="L252" s="20"/>
      <c r="M252" s="93" t="s">
        <v>1</v>
      </c>
      <c r="N252" s="94" t="s">
        <v>38</v>
      </c>
      <c r="P252" s="95">
        <f t="shared" si="1"/>
        <v>0</v>
      </c>
      <c r="Q252" s="95">
        <v>0</v>
      </c>
      <c r="R252" s="95">
        <f t="shared" si="2"/>
        <v>0</v>
      </c>
      <c r="S252" s="95">
        <v>0</v>
      </c>
      <c r="T252" s="96">
        <f t="shared" si="3"/>
        <v>0</v>
      </c>
      <c r="AR252" s="97" t="s">
        <v>259</v>
      </c>
      <c r="AT252" s="97" t="s">
        <v>186</v>
      </c>
      <c r="AU252" s="97" t="s">
        <v>83</v>
      </c>
      <c r="AY252" s="10" t="s">
        <v>184</v>
      </c>
      <c r="BE252" s="98">
        <f t="shared" si="4"/>
        <v>0</v>
      </c>
      <c r="BF252" s="98">
        <f t="shared" si="5"/>
        <v>0</v>
      </c>
      <c r="BG252" s="98">
        <f t="shared" si="6"/>
        <v>0</v>
      </c>
      <c r="BH252" s="98">
        <f t="shared" si="7"/>
        <v>0</v>
      </c>
      <c r="BI252" s="98">
        <f t="shared" si="8"/>
        <v>0</v>
      </c>
      <c r="BJ252" s="10" t="s">
        <v>81</v>
      </c>
      <c r="BK252" s="98">
        <f t="shared" si="9"/>
        <v>0</v>
      </c>
      <c r="BL252" s="10" t="s">
        <v>259</v>
      </c>
      <c r="BM252" s="97" t="s">
        <v>2990</v>
      </c>
    </row>
    <row r="253" spans="2:65" s="1" customFormat="1" ht="37.799999999999997" customHeight="1">
      <c r="B253" s="20"/>
      <c r="C253" s="85" t="s">
        <v>415</v>
      </c>
      <c r="D253" s="85" t="s">
        <v>186</v>
      </c>
      <c r="E253" s="86" t="s">
        <v>2991</v>
      </c>
      <c r="F253" s="87" t="s">
        <v>2992</v>
      </c>
      <c r="G253" s="88" t="s">
        <v>563</v>
      </c>
      <c r="H253" s="89">
        <v>2</v>
      </c>
      <c r="I253" s="90"/>
      <c r="J253" s="91">
        <f t="shared" si="0"/>
        <v>0</v>
      </c>
      <c r="K253" s="92"/>
      <c r="L253" s="20"/>
      <c r="M253" s="93" t="s">
        <v>1</v>
      </c>
      <c r="N253" s="94" t="s">
        <v>38</v>
      </c>
      <c r="P253" s="95">
        <f t="shared" si="1"/>
        <v>0</v>
      </c>
      <c r="Q253" s="95">
        <v>0</v>
      </c>
      <c r="R253" s="95">
        <f t="shared" si="2"/>
        <v>0</v>
      </c>
      <c r="S253" s="95">
        <v>0</v>
      </c>
      <c r="T253" s="96">
        <f t="shared" si="3"/>
        <v>0</v>
      </c>
      <c r="AR253" s="97" t="s">
        <v>259</v>
      </c>
      <c r="AT253" s="97" t="s">
        <v>186</v>
      </c>
      <c r="AU253" s="97" t="s">
        <v>83</v>
      </c>
      <c r="AY253" s="10" t="s">
        <v>184</v>
      </c>
      <c r="BE253" s="98">
        <f t="shared" si="4"/>
        <v>0</v>
      </c>
      <c r="BF253" s="98">
        <f t="shared" si="5"/>
        <v>0</v>
      </c>
      <c r="BG253" s="98">
        <f t="shared" si="6"/>
        <v>0</v>
      </c>
      <c r="BH253" s="98">
        <f t="shared" si="7"/>
        <v>0</v>
      </c>
      <c r="BI253" s="98">
        <f t="shared" si="8"/>
        <v>0</v>
      </c>
      <c r="BJ253" s="10" t="s">
        <v>81</v>
      </c>
      <c r="BK253" s="98">
        <f t="shared" si="9"/>
        <v>0</v>
      </c>
      <c r="BL253" s="10" t="s">
        <v>259</v>
      </c>
      <c r="BM253" s="97" t="s">
        <v>2993</v>
      </c>
    </row>
    <row r="254" spans="2:65" s="1" customFormat="1" ht="24.15" customHeight="1">
      <c r="B254" s="20"/>
      <c r="C254" s="85" t="s">
        <v>423</v>
      </c>
      <c r="D254" s="85" t="s">
        <v>186</v>
      </c>
      <c r="E254" s="86" t="s">
        <v>566</v>
      </c>
      <c r="F254" s="87" t="s">
        <v>2994</v>
      </c>
      <c r="G254" s="88" t="s">
        <v>563</v>
      </c>
      <c r="H254" s="89">
        <v>70</v>
      </c>
      <c r="I254" s="90"/>
      <c r="J254" s="91">
        <f t="shared" si="0"/>
        <v>0</v>
      </c>
      <c r="K254" s="92"/>
      <c r="L254" s="20"/>
      <c r="M254" s="93" t="s">
        <v>1</v>
      </c>
      <c r="N254" s="94" t="s">
        <v>38</v>
      </c>
      <c r="P254" s="95">
        <f t="shared" si="1"/>
        <v>0</v>
      </c>
      <c r="Q254" s="95">
        <v>0</v>
      </c>
      <c r="R254" s="95">
        <f t="shared" si="2"/>
        <v>0</v>
      </c>
      <c r="S254" s="95">
        <v>0</v>
      </c>
      <c r="T254" s="96">
        <f t="shared" si="3"/>
        <v>0</v>
      </c>
      <c r="AR254" s="97" t="s">
        <v>259</v>
      </c>
      <c r="AT254" s="97" t="s">
        <v>186</v>
      </c>
      <c r="AU254" s="97" t="s">
        <v>83</v>
      </c>
      <c r="AY254" s="10" t="s">
        <v>184</v>
      </c>
      <c r="BE254" s="98">
        <f t="shared" si="4"/>
        <v>0</v>
      </c>
      <c r="BF254" s="98">
        <f t="shared" si="5"/>
        <v>0</v>
      </c>
      <c r="BG254" s="98">
        <f t="shared" si="6"/>
        <v>0</v>
      </c>
      <c r="BH254" s="98">
        <f t="shared" si="7"/>
        <v>0</v>
      </c>
      <c r="BI254" s="98">
        <f t="shared" si="8"/>
        <v>0</v>
      </c>
      <c r="BJ254" s="10" t="s">
        <v>81</v>
      </c>
      <c r="BK254" s="98">
        <f t="shared" si="9"/>
        <v>0</v>
      </c>
      <c r="BL254" s="10" t="s">
        <v>259</v>
      </c>
      <c r="BM254" s="97" t="s">
        <v>2995</v>
      </c>
    </row>
    <row r="255" spans="2:65" s="1" customFormat="1" ht="16.5" customHeight="1">
      <c r="B255" s="20"/>
      <c r="C255" s="85" t="s">
        <v>429</v>
      </c>
      <c r="D255" s="85" t="s">
        <v>186</v>
      </c>
      <c r="E255" s="86" t="s">
        <v>573</v>
      </c>
      <c r="F255" s="87" t="s">
        <v>574</v>
      </c>
      <c r="G255" s="88" t="s">
        <v>563</v>
      </c>
      <c r="H255" s="89">
        <v>70</v>
      </c>
      <c r="I255" s="90"/>
      <c r="J255" s="91">
        <f t="shared" si="0"/>
        <v>0</v>
      </c>
      <c r="K255" s="92"/>
      <c r="L255" s="20"/>
      <c r="M255" s="93" t="s">
        <v>1</v>
      </c>
      <c r="N255" s="94" t="s">
        <v>38</v>
      </c>
      <c r="P255" s="95">
        <f t="shared" si="1"/>
        <v>0</v>
      </c>
      <c r="Q255" s="95">
        <v>0</v>
      </c>
      <c r="R255" s="95">
        <f t="shared" si="2"/>
        <v>0</v>
      </c>
      <c r="S255" s="95">
        <v>0</v>
      </c>
      <c r="T255" s="96">
        <f t="shared" si="3"/>
        <v>0</v>
      </c>
      <c r="AR255" s="97" t="s">
        <v>259</v>
      </c>
      <c r="AT255" s="97" t="s">
        <v>186</v>
      </c>
      <c r="AU255" s="97" t="s">
        <v>83</v>
      </c>
      <c r="AY255" s="10" t="s">
        <v>184</v>
      </c>
      <c r="BE255" s="98">
        <f t="shared" si="4"/>
        <v>0</v>
      </c>
      <c r="BF255" s="98">
        <f t="shared" si="5"/>
        <v>0</v>
      </c>
      <c r="BG255" s="98">
        <f t="shared" si="6"/>
        <v>0</v>
      </c>
      <c r="BH255" s="98">
        <f t="shared" si="7"/>
        <v>0</v>
      </c>
      <c r="BI255" s="98">
        <f t="shared" si="8"/>
        <v>0</v>
      </c>
      <c r="BJ255" s="10" t="s">
        <v>81</v>
      </c>
      <c r="BK255" s="98">
        <f t="shared" si="9"/>
        <v>0</v>
      </c>
      <c r="BL255" s="10" t="s">
        <v>259</v>
      </c>
      <c r="BM255" s="97" t="s">
        <v>2996</v>
      </c>
    </row>
    <row r="256" spans="2:65" s="7" customFormat="1">
      <c r="B256" s="99"/>
      <c r="D256" s="100" t="s">
        <v>203</v>
      </c>
      <c r="E256" s="101" t="s">
        <v>1</v>
      </c>
      <c r="F256" s="102" t="s">
        <v>1195</v>
      </c>
      <c r="H256" s="103">
        <v>70</v>
      </c>
      <c r="I256" s="104"/>
      <c r="L256" s="99"/>
      <c r="M256" s="105"/>
      <c r="T256" s="106"/>
      <c r="AT256" s="101" t="s">
        <v>203</v>
      </c>
      <c r="AU256" s="101" t="s">
        <v>83</v>
      </c>
      <c r="AV256" s="7" t="s">
        <v>83</v>
      </c>
      <c r="AW256" s="7" t="s">
        <v>28</v>
      </c>
      <c r="AX256" s="7" t="s">
        <v>81</v>
      </c>
      <c r="AY256" s="101" t="s">
        <v>184</v>
      </c>
    </row>
    <row r="257" spans="2:65" s="1" customFormat="1" ht="24.15" customHeight="1">
      <c r="B257" s="20"/>
      <c r="C257" s="85" t="s">
        <v>434</v>
      </c>
      <c r="D257" s="85" t="s">
        <v>186</v>
      </c>
      <c r="E257" s="86" t="s">
        <v>606</v>
      </c>
      <c r="F257" s="87" t="s">
        <v>607</v>
      </c>
      <c r="G257" s="88" t="s">
        <v>425</v>
      </c>
      <c r="H257" s="120"/>
      <c r="I257" s="90"/>
      <c r="J257" s="91">
        <f>ROUND(I257*H257,2)</f>
        <v>0</v>
      </c>
      <c r="K257" s="92"/>
      <c r="L257" s="20"/>
      <c r="M257" s="93" t="s">
        <v>1</v>
      </c>
      <c r="N257" s="94" t="s">
        <v>38</v>
      </c>
      <c r="P257" s="95">
        <f>O257*H257</f>
        <v>0</v>
      </c>
      <c r="Q257" s="95">
        <v>0</v>
      </c>
      <c r="R257" s="95">
        <f>Q257*H257</f>
        <v>0</v>
      </c>
      <c r="S257" s="95">
        <v>0</v>
      </c>
      <c r="T257" s="96">
        <f>S257*H257</f>
        <v>0</v>
      </c>
      <c r="AR257" s="97" t="s">
        <v>259</v>
      </c>
      <c r="AT257" s="97" t="s">
        <v>186</v>
      </c>
      <c r="AU257" s="97" t="s">
        <v>83</v>
      </c>
      <c r="AY257" s="10" t="s">
        <v>184</v>
      </c>
      <c r="BE257" s="98">
        <f>IF(N257="základní",J257,0)</f>
        <v>0</v>
      </c>
      <c r="BF257" s="98">
        <f>IF(N257="snížená",J257,0)</f>
        <v>0</v>
      </c>
      <c r="BG257" s="98">
        <f>IF(N257="zákl. přenesená",J257,0)</f>
        <v>0</v>
      </c>
      <c r="BH257" s="98">
        <f>IF(N257="sníž. přenesená",J257,0)</f>
        <v>0</v>
      </c>
      <c r="BI257" s="98">
        <f>IF(N257="nulová",J257,0)</f>
        <v>0</v>
      </c>
      <c r="BJ257" s="10" t="s">
        <v>81</v>
      </c>
      <c r="BK257" s="98">
        <f>ROUND(I257*H257,2)</f>
        <v>0</v>
      </c>
      <c r="BL257" s="10" t="s">
        <v>259</v>
      </c>
      <c r="BM257" s="97" t="s">
        <v>2997</v>
      </c>
    </row>
    <row r="258" spans="2:65" s="6" customFormat="1" ht="22.8" customHeight="1">
      <c r="B258" s="73"/>
      <c r="D258" s="74" t="s">
        <v>72</v>
      </c>
      <c r="E258" s="83" t="s">
        <v>609</v>
      </c>
      <c r="F258" s="83" t="s">
        <v>2998</v>
      </c>
      <c r="I258" s="76"/>
      <c r="J258" s="84">
        <f>BK258</f>
        <v>0</v>
      </c>
      <c r="L258" s="73"/>
      <c r="M258" s="78"/>
      <c r="P258" s="79">
        <f>SUM(P259:P260)</f>
        <v>0</v>
      </c>
      <c r="R258" s="79">
        <f>SUM(R259:R260)</f>
        <v>0</v>
      </c>
      <c r="T258" s="80">
        <f>SUM(T259:T260)</f>
        <v>0</v>
      </c>
      <c r="AR258" s="74" t="s">
        <v>83</v>
      </c>
      <c r="AT258" s="81" t="s">
        <v>72</v>
      </c>
      <c r="AU258" s="81" t="s">
        <v>81</v>
      </c>
      <c r="AY258" s="74" t="s">
        <v>184</v>
      </c>
      <c r="BK258" s="82">
        <f>SUM(BK259:BK260)</f>
        <v>0</v>
      </c>
    </row>
    <row r="259" spans="2:65" s="1" customFormat="1" ht="24.15" customHeight="1">
      <c r="B259" s="20"/>
      <c r="C259" s="85" t="s">
        <v>631</v>
      </c>
      <c r="D259" s="85" t="s">
        <v>186</v>
      </c>
      <c r="E259" s="86" t="s">
        <v>2999</v>
      </c>
      <c r="F259" s="87" t="s">
        <v>3000</v>
      </c>
      <c r="G259" s="88" t="s">
        <v>563</v>
      </c>
      <c r="H259" s="89">
        <v>8</v>
      </c>
      <c r="I259" s="90"/>
      <c r="J259" s="91">
        <f>ROUND(I259*H259,2)</f>
        <v>0</v>
      </c>
      <c r="K259" s="92"/>
      <c r="L259" s="20"/>
      <c r="M259" s="93" t="s">
        <v>1</v>
      </c>
      <c r="N259" s="94" t="s">
        <v>38</v>
      </c>
      <c r="P259" s="95">
        <f>O259*H259</f>
        <v>0</v>
      </c>
      <c r="Q259" s="95">
        <v>0</v>
      </c>
      <c r="R259" s="95">
        <f>Q259*H259</f>
        <v>0</v>
      </c>
      <c r="S259" s="95">
        <v>0</v>
      </c>
      <c r="T259" s="96">
        <f>S259*H259</f>
        <v>0</v>
      </c>
      <c r="AR259" s="97" t="s">
        <v>259</v>
      </c>
      <c r="AT259" s="97" t="s">
        <v>186</v>
      </c>
      <c r="AU259" s="97" t="s">
        <v>83</v>
      </c>
      <c r="AY259" s="10" t="s">
        <v>184</v>
      </c>
      <c r="BE259" s="98">
        <f>IF(N259="základní",J259,0)</f>
        <v>0</v>
      </c>
      <c r="BF259" s="98">
        <f>IF(N259="snížená",J259,0)</f>
        <v>0</v>
      </c>
      <c r="BG259" s="98">
        <f>IF(N259="zákl. přenesená",J259,0)</f>
        <v>0</v>
      </c>
      <c r="BH259" s="98">
        <f>IF(N259="sníž. přenesená",J259,0)</f>
        <v>0</v>
      </c>
      <c r="BI259" s="98">
        <f>IF(N259="nulová",J259,0)</f>
        <v>0</v>
      </c>
      <c r="BJ259" s="10" t="s">
        <v>81</v>
      </c>
      <c r="BK259" s="98">
        <f>ROUND(I259*H259,2)</f>
        <v>0</v>
      </c>
      <c r="BL259" s="10" t="s">
        <v>259</v>
      </c>
      <c r="BM259" s="97" t="s">
        <v>3001</v>
      </c>
    </row>
    <row r="260" spans="2:65" s="1" customFormat="1" ht="37.799999999999997" customHeight="1">
      <c r="B260" s="20"/>
      <c r="C260" s="85" t="s">
        <v>633</v>
      </c>
      <c r="D260" s="85" t="s">
        <v>186</v>
      </c>
      <c r="E260" s="86" t="s">
        <v>3002</v>
      </c>
      <c r="F260" s="87" t="s">
        <v>3003</v>
      </c>
      <c r="G260" s="88" t="s">
        <v>496</v>
      </c>
      <c r="H260" s="89">
        <v>1</v>
      </c>
      <c r="I260" s="90"/>
      <c r="J260" s="91">
        <f>ROUND(I260*H260,2)</f>
        <v>0</v>
      </c>
      <c r="K260" s="92"/>
      <c r="L260" s="20"/>
      <c r="M260" s="93" t="s">
        <v>1</v>
      </c>
      <c r="N260" s="94" t="s">
        <v>38</v>
      </c>
      <c r="P260" s="95">
        <f>O260*H260</f>
        <v>0</v>
      </c>
      <c r="Q260" s="95">
        <v>0</v>
      </c>
      <c r="R260" s="95">
        <f>Q260*H260</f>
        <v>0</v>
      </c>
      <c r="S260" s="95">
        <v>0</v>
      </c>
      <c r="T260" s="96">
        <f>S260*H260</f>
        <v>0</v>
      </c>
      <c r="AR260" s="97" t="s">
        <v>259</v>
      </c>
      <c r="AT260" s="97" t="s">
        <v>186</v>
      </c>
      <c r="AU260" s="97" t="s">
        <v>83</v>
      </c>
      <c r="AY260" s="10" t="s">
        <v>184</v>
      </c>
      <c r="BE260" s="98">
        <f>IF(N260="základní",J260,0)</f>
        <v>0</v>
      </c>
      <c r="BF260" s="98">
        <f>IF(N260="snížená",J260,0)</f>
        <v>0</v>
      </c>
      <c r="BG260" s="98">
        <f>IF(N260="zákl. přenesená",J260,0)</f>
        <v>0</v>
      </c>
      <c r="BH260" s="98">
        <f>IF(N260="sníž. přenesená",J260,0)</f>
        <v>0</v>
      </c>
      <c r="BI260" s="98">
        <f>IF(N260="nulová",J260,0)</f>
        <v>0</v>
      </c>
      <c r="BJ260" s="10" t="s">
        <v>81</v>
      </c>
      <c r="BK260" s="98">
        <f>ROUND(I260*H260,2)</f>
        <v>0</v>
      </c>
      <c r="BL260" s="10" t="s">
        <v>259</v>
      </c>
      <c r="BM260" s="97" t="s">
        <v>3004</v>
      </c>
    </row>
    <row r="261" spans="2:65" s="6" customFormat="1" ht="25.95" customHeight="1">
      <c r="B261" s="73"/>
      <c r="D261" s="74" t="s">
        <v>72</v>
      </c>
      <c r="E261" s="75" t="s">
        <v>411</v>
      </c>
      <c r="F261" s="75" t="s">
        <v>412</v>
      </c>
      <c r="I261" s="76"/>
      <c r="J261" s="77">
        <f>BK261</f>
        <v>0</v>
      </c>
      <c r="L261" s="73"/>
      <c r="M261" s="78"/>
      <c r="P261" s="79">
        <f>P262+P264+P266+P268</f>
        <v>0</v>
      </c>
      <c r="R261" s="79">
        <f>R262+R264+R266+R268</f>
        <v>0</v>
      </c>
      <c r="T261" s="80">
        <f>T262+T264+T266+T268</f>
        <v>0</v>
      </c>
      <c r="AR261" s="74" t="s">
        <v>207</v>
      </c>
      <c r="AT261" s="81" t="s">
        <v>72</v>
      </c>
      <c r="AU261" s="81" t="s">
        <v>73</v>
      </c>
      <c r="AY261" s="74" t="s">
        <v>184</v>
      </c>
      <c r="BK261" s="82">
        <f>BK262+BK264+BK266+BK268</f>
        <v>0</v>
      </c>
    </row>
    <row r="262" spans="2:65" s="6" customFormat="1" ht="22.8" customHeight="1">
      <c r="B262" s="73"/>
      <c r="D262" s="74" t="s">
        <v>72</v>
      </c>
      <c r="E262" s="83" t="s">
        <v>413</v>
      </c>
      <c r="F262" s="83" t="s">
        <v>414</v>
      </c>
      <c r="I262" s="76"/>
      <c r="J262" s="84">
        <f>BK262</f>
        <v>0</v>
      </c>
      <c r="L262" s="73"/>
      <c r="M262" s="78"/>
      <c r="P262" s="79">
        <f>P263</f>
        <v>0</v>
      </c>
      <c r="R262" s="79">
        <f>R263</f>
        <v>0</v>
      </c>
      <c r="T262" s="80">
        <f>T263</f>
        <v>0</v>
      </c>
      <c r="AR262" s="74" t="s">
        <v>207</v>
      </c>
      <c r="AT262" s="81" t="s">
        <v>72</v>
      </c>
      <c r="AU262" s="81" t="s">
        <v>81</v>
      </c>
      <c r="AY262" s="74" t="s">
        <v>184</v>
      </c>
      <c r="BK262" s="82">
        <f>BK263</f>
        <v>0</v>
      </c>
    </row>
    <row r="263" spans="2:65" s="1" customFormat="1" ht="21.75" customHeight="1">
      <c r="B263" s="20"/>
      <c r="C263" s="85" t="s">
        <v>635</v>
      </c>
      <c r="D263" s="85" t="s">
        <v>186</v>
      </c>
      <c r="E263" s="86" t="s">
        <v>416</v>
      </c>
      <c r="F263" s="87" t="s">
        <v>417</v>
      </c>
      <c r="G263" s="88" t="s">
        <v>418</v>
      </c>
      <c r="H263" s="89">
        <v>24</v>
      </c>
      <c r="I263" s="90"/>
      <c r="J263" s="91">
        <f>ROUND(I263*H263,2)</f>
        <v>0</v>
      </c>
      <c r="K263" s="92"/>
      <c r="L263" s="20"/>
      <c r="M263" s="93" t="s">
        <v>1</v>
      </c>
      <c r="N263" s="94" t="s">
        <v>38</v>
      </c>
      <c r="P263" s="95">
        <f>O263*H263</f>
        <v>0</v>
      </c>
      <c r="Q263" s="95">
        <v>0</v>
      </c>
      <c r="R263" s="95">
        <f>Q263*H263</f>
        <v>0</v>
      </c>
      <c r="S263" s="95">
        <v>0</v>
      </c>
      <c r="T263" s="96">
        <f>S263*H263</f>
        <v>0</v>
      </c>
      <c r="AR263" s="97" t="s">
        <v>419</v>
      </c>
      <c r="AT263" s="97" t="s">
        <v>186</v>
      </c>
      <c r="AU263" s="97" t="s">
        <v>83</v>
      </c>
      <c r="AY263" s="10" t="s">
        <v>184</v>
      </c>
      <c r="BE263" s="98">
        <f>IF(N263="základní",J263,0)</f>
        <v>0</v>
      </c>
      <c r="BF263" s="98">
        <f>IF(N263="snížená",J263,0)</f>
        <v>0</v>
      </c>
      <c r="BG263" s="98">
        <f>IF(N263="zákl. přenesená",J263,0)</f>
        <v>0</v>
      </c>
      <c r="BH263" s="98">
        <f>IF(N263="sníž. přenesená",J263,0)</f>
        <v>0</v>
      </c>
      <c r="BI263" s="98">
        <f>IF(N263="nulová",J263,0)</f>
        <v>0</v>
      </c>
      <c r="BJ263" s="10" t="s">
        <v>81</v>
      </c>
      <c r="BK263" s="98">
        <f>ROUND(I263*H263,2)</f>
        <v>0</v>
      </c>
      <c r="BL263" s="10" t="s">
        <v>419</v>
      </c>
      <c r="BM263" s="97" t="s">
        <v>3005</v>
      </c>
    </row>
    <row r="264" spans="2:65" s="6" customFormat="1" ht="22.8" customHeight="1">
      <c r="B264" s="73"/>
      <c r="D264" s="74" t="s">
        <v>72</v>
      </c>
      <c r="E264" s="83" t="s">
        <v>421</v>
      </c>
      <c r="F264" s="83" t="s">
        <v>422</v>
      </c>
      <c r="I264" s="76"/>
      <c r="J264" s="84">
        <f>BK264</f>
        <v>0</v>
      </c>
      <c r="L264" s="73"/>
      <c r="M264" s="78"/>
      <c r="P264" s="79">
        <f>P265</f>
        <v>0</v>
      </c>
      <c r="R264" s="79">
        <f>R265</f>
        <v>0</v>
      </c>
      <c r="T264" s="80">
        <f>T265</f>
        <v>0</v>
      </c>
      <c r="AR264" s="74" t="s">
        <v>207</v>
      </c>
      <c r="AT264" s="81" t="s">
        <v>72</v>
      </c>
      <c r="AU264" s="81" t="s">
        <v>81</v>
      </c>
      <c r="AY264" s="74" t="s">
        <v>184</v>
      </c>
      <c r="BK264" s="82">
        <f>BK265</f>
        <v>0</v>
      </c>
    </row>
    <row r="265" spans="2:65" s="1" customFormat="1" ht="16.5" customHeight="1">
      <c r="B265" s="20"/>
      <c r="C265" s="85" t="s">
        <v>445</v>
      </c>
      <c r="D265" s="85" t="s">
        <v>186</v>
      </c>
      <c r="E265" s="86" t="s">
        <v>424</v>
      </c>
      <c r="F265" s="87" t="s">
        <v>422</v>
      </c>
      <c r="G265" s="88" t="s">
        <v>425</v>
      </c>
      <c r="H265" s="120"/>
      <c r="I265" s="90"/>
      <c r="J265" s="91">
        <f>ROUND(I265*H265,2)</f>
        <v>0</v>
      </c>
      <c r="K265" s="92"/>
      <c r="L265" s="20"/>
      <c r="M265" s="93" t="s">
        <v>1</v>
      </c>
      <c r="N265" s="94" t="s">
        <v>38</v>
      </c>
      <c r="P265" s="95">
        <f>O265*H265</f>
        <v>0</v>
      </c>
      <c r="Q265" s="95">
        <v>0</v>
      </c>
      <c r="R265" s="95">
        <f>Q265*H265</f>
        <v>0</v>
      </c>
      <c r="S265" s="95">
        <v>0</v>
      </c>
      <c r="T265" s="96">
        <f>S265*H265</f>
        <v>0</v>
      </c>
      <c r="AR265" s="97" t="s">
        <v>419</v>
      </c>
      <c r="AT265" s="97" t="s">
        <v>186</v>
      </c>
      <c r="AU265" s="97" t="s">
        <v>83</v>
      </c>
      <c r="AY265" s="10" t="s">
        <v>184</v>
      </c>
      <c r="BE265" s="98">
        <f>IF(N265="základní",J265,0)</f>
        <v>0</v>
      </c>
      <c r="BF265" s="98">
        <f>IF(N265="snížená",J265,0)</f>
        <v>0</v>
      </c>
      <c r="BG265" s="98">
        <f>IF(N265="zákl. přenesená",J265,0)</f>
        <v>0</v>
      </c>
      <c r="BH265" s="98">
        <f>IF(N265="sníž. přenesená",J265,0)</f>
        <v>0</v>
      </c>
      <c r="BI265" s="98">
        <f>IF(N265="nulová",J265,0)</f>
        <v>0</v>
      </c>
      <c r="BJ265" s="10" t="s">
        <v>81</v>
      </c>
      <c r="BK265" s="98">
        <f>ROUND(I265*H265,2)</f>
        <v>0</v>
      </c>
      <c r="BL265" s="10" t="s">
        <v>419</v>
      </c>
      <c r="BM265" s="97" t="s">
        <v>3006</v>
      </c>
    </row>
    <row r="266" spans="2:65" s="6" customFormat="1" ht="22.8" customHeight="1">
      <c r="B266" s="73"/>
      <c r="D266" s="74" t="s">
        <v>72</v>
      </c>
      <c r="E266" s="83" t="s">
        <v>427</v>
      </c>
      <c r="F266" s="83" t="s">
        <v>428</v>
      </c>
      <c r="I266" s="76"/>
      <c r="J266" s="84">
        <f>BK266</f>
        <v>0</v>
      </c>
      <c r="L266" s="73"/>
      <c r="M266" s="78"/>
      <c r="P266" s="79">
        <f>P267</f>
        <v>0</v>
      </c>
      <c r="R266" s="79">
        <f>R267</f>
        <v>0</v>
      </c>
      <c r="T266" s="80">
        <f>T267</f>
        <v>0</v>
      </c>
      <c r="AR266" s="74" t="s">
        <v>207</v>
      </c>
      <c r="AT266" s="81" t="s">
        <v>72</v>
      </c>
      <c r="AU266" s="81" t="s">
        <v>81</v>
      </c>
      <c r="AY266" s="74" t="s">
        <v>184</v>
      </c>
      <c r="BK266" s="82">
        <f>BK267</f>
        <v>0</v>
      </c>
    </row>
    <row r="267" spans="2:65" s="1" customFormat="1" ht="16.5" customHeight="1">
      <c r="B267" s="20"/>
      <c r="C267" s="85" t="s">
        <v>452</v>
      </c>
      <c r="D267" s="85" t="s">
        <v>186</v>
      </c>
      <c r="E267" s="86" t="s">
        <v>430</v>
      </c>
      <c r="F267" s="87" t="s">
        <v>428</v>
      </c>
      <c r="G267" s="88" t="s">
        <v>425</v>
      </c>
      <c r="H267" s="120"/>
      <c r="I267" s="90"/>
      <c r="J267" s="91">
        <f>ROUND(I267*H267,2)</f>
        <v>0</v>
      </c>
      <c r="K267" s="92"/>
      <c r="L267" s="20"/>
      <c r="M267" s="93" t="s">
        <v>1</v>
      </c>
      <c r="N267" s="94" t="s">
        <v>38</v>
      </c>
      <c r="P267" s="95">
        <f>O267*H267</f>
        <v>0</v>
      </c>
      <c r="Q267" s="95">
        <v>0</v>
      </c>
      <c r="R267" s="95">
        <f>Q267*H267</f>
        <v>0</v>
      </c>
      <c r="S267" s="95">
        <v>0</v>
      </c>
      <c r="T267" s="96">
        <f>S267*H267</f>
        <v>0</v>
      </c>
      <c r="AR267" s="97" t="s">
        <v>419</v>
      </c>
      <c r="AT267" s="97" t="s">
        <v>186</v>
      </c>
      <c r="AU267" s="97" t="s">
        <v>83</v>
      </c>
      <c r="AY267" s="10" t="s">
        <v>184</v>
      </c>
      <c r="BE267" s="98">
        <f>IF(N267="základní",J267,0)</f>
        <v>0</v>
      </c>
      <c r="BF267" s="98">
        <f>IF(N267="snížená",J267,0)</f>
        <v>0</v>
      </c>
      <c r="BG267" s="98">
        <f>IF(N267="zákl. přenesená",J267,0)</f>
        <v>0</v>
      </c>
      <c r="BH267" s="98">
        <f>IF(N267="sníž. přenesená",J267,0)</f>
        <v>0</v>
      </c>
      <c r="BI267" s="98">
        <f>IF(N267="nulová",J267,0)</f>
        <v>0</v>
      </c>
      <c r="BJ267" s="10" t="s">
        <v>81</v>
      </c>
      <c r="BK267" s="98">
        <f>ROUND(I267*H267,2)</f>
        <v>0</v>
      </c>
      <c r="BL267" s="10" t="s">
        <v>419</v>
      </c>
      <c r="BM267" s="97" t="s">
        <v>3007</v>
      </c>
    </row>
    <row r="268" spans="2:65" s="6" customFormat="1" ht="22.8" customHeight="1">
      <c r="B268" s="73"/>
      <c r="D268" s="74" t="s">
        <v>72</v>
      </c>
      <c r="E268" s="83" t="s">
        <v>432</v>
      </c>
      <c r="F268" s="83" t="s">
        <v>433</v>
      </c>
      <c r="I268" s="76"/>
      <c r="J268" s="84">
        <f>BK268</f>
        <v>0</v>
      </c>
      <c r="L268" s="73"/>
      <c r="M268" s="78"/>
      <c r="P268" s="79">
        <f>P269</f>
        <v>0</v>
      </c>
      <c r="R268" s="79">
        <f>R269</f>
        <v>0</v>
      </c>
      <c r="T268" s="80">
        <f>T269</f>
        <v>0</v>
      </c>
      <c r="AR268" s="74" t="s">
        <v>207</v>
      </c>
      <c r="AT268" s="81" t="s">
        <v>72</v>
      </c>
      <c r="AU268" s="81" t="s">
        <v>81</v>
      </c>
      <c r="AY268" s="74" t="s">
        <v>184</v>
      </c>
      <c r="BK268" s="82">
        <f>BK269</f>
        <v>0</v>
      </c>
    </row>
    <row r="269" spans="2:65" s="1" customFormat="1" ht="16.5" customHeight="1">
      <c r="B269" s="20"/>
      <c r="C269" s="85" t="s">
        <v>1008</v>
      </c>
      <c r="D269" s="85" t="s">
        <v>186</v>
      </c>
      <c r="E269" s="86" t="s">
        <v>435</v>
      </c>
      <c r="F269" s="87" t="s">
        <v>436</v>
      </c>
      <c r="G269" s="88" t="s">
        <v>425</v>
      </c>
      <c r="H269" s="120"/>
      <c r="I269" s="90"/>
      <c r="J269" s="91">
        <f>ROUND(I269*H269,2)</f>
        <v>0</v>
      </c>
      <c r="K269" s="92"/>
      <c r="L269" s="20"/>
      <c r="M269" s="121" t="s">
        <v>1</v>
      </c>
      <c r="N269" s="122" t="s">
        <v>38</v>
      </c>
      <c r="O269" s="123"/>
      <c r="P269" s="124">
        <f>O269*H269</f>
        <v>0</v>
      </c>
      <c r="Q269" s="124">
        <v>0</v>
      </c>
      <c r="R269" s="124">
        <f>Q269*H269</f>
        <v>0</v>
      </c>
      <c r="S269" s="124">
        <v>0</v>
      </c>
      <c r="T269" s="125">
        <f>S269*H269</f>
        <v>0</v>
      </c>
      <c r="AR269" s="97" t="s">
        <v>419</v>
      </c>
      <c r="AT269" s="97" t="s">
        <v>186</v>
      </c>
      <c r="AU269" s="97" t="s">
        <v>83</v>
      </c>
      <c r="AY269" s="10" t="s">
        <v>184</v>
      </c>
      <c r="BE269" s="98">
        <f>IF(N269="základní",J269,0)</f>
        <v>0</v>
      </c>
      <c r="BF269" s="98">
        <f>IF(N269="snížená",J269,0)</f>
        <v>0</v>
      </c>
      <c r="BG269" s="98">
        <f>IF(N269="zákl. přenesená",J269,0)</f>
        <v>0</v>
      </c>
      <c r="BH269" s="98">
        <f>IF(N269="sníž. přenesená",J269,0)</f>
        <v>0</v>
      </c>
      <c r="BI269" s="98">
        <f>IF(N269="nulová",J269,0)</f>
        <v>0</v>
      </c>
      <c r="BJ269" s="10" t="s">
        <v>81</v>
      </c>
      <c r="BK269" s="98">
        <f>ROUND(I269*H269,2)</f>
        <v>0</v>
      </c>
      <c r="BL269" s="10" t="s">
        <v>419</v>
      </c>
      <c r="BM269" s="97" t="s">
        <v>3008</v>
      </c>
    </row>
    <row r="270" spans="2:65" s="1" customFormat="1" ht="7.05" customHeight="1">
      <c r="B270" s="26"/>
      <c r="C270" s="27"/>
      <c r="D270" s="27"/>
      <c r="E270" s="27"/>
      <c r="F270" s="27"/>
      <c r="G270" s="27"/>
      <c r="H270" s="27"/>
      <c r="I270" s="27"/>
      <c r="J270" s="27"/>
      <c r="K270" s="27"/>
      <c r="L270" s="20"/>
    </row>
  </sheetData>
  <sheetProtection algorithmName="SHA-512" hashValue="bTHnTUwZX66R8Zl1YvszRkjhxikXedhn4ic/ouUQ1zpnXmV/slzKx4ECjv02zyF5Ed+5Lm8KJ9Av3hxlN3FTFg==" saltValue="YDzd9Gja1pXkAvAZt3eVVnmC2ALGtawsIAR2vGAG/gj2th+ksUB5Oc6yP473fCI1heUbmYP5296HLJxiLPz4xg==" spinCount="100000" sheet="1" objects="1" scenarios="1" formatColumns="0" formatRows="0" autoFilter="0"/>
  <autoFilter ref="C131:K269" xr:uid="{00000000-0009-0000-0000-00000B000000}"/>
  <mergeCells count="9">
    <mergeCell ref="E87:H87"/>
    <mergeCell ref="E122:H122"/>
    <mergeCell ref="E124:H124"/>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M387"/>
  <sheetViews>
    <sheetView showGridLines="0" workbookViewId="0"/>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122</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3009</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ROUND(J126,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ROUND((SUM(BE126:BE386)),  2)</f>
        <v>0</v>
      </c>
      <c r="I33" s="44">
        <v>0.21</v>
      </c>
      <c r="J33" s="40">
        <f>ROUND(((SUM(BE126:BE386))*I33),  2)</f>
        <v>0</v>
      </c>
      <c r="L33" s="20"/>
    </row>
    <row r="34" spans="2:12" s="1" customFormat="1" ht="14.4" customHeight="1">
      <c r="B34" s="20"/>
      <c r="E34" s="16" t="s">
        <v>39</v>
      </c>
      <c r="F34" s="40">
        <f>ROUND((SUM(BF126:BF386)),  2)</f>
        <v>0</v>
      </c>
      <c r="I34" s="44">
        <v>0.12</v>
      </c>
      <c r="J34" s="40">
        <f>ROUND(((SUM(BF126:BF386))*I34),  2)</f>
        <v>0</v>
      </c>
      <c r="L34" s="20"/>
    </row>
    <row r="35" spans="2:12" s="1" customFormat="1" ht="14.4" hidden="1" customHeight="1">
      <c r="B35" s="20"/>
      <c r="E35" s="16" t="s">
        <v>40</v>
      </c>
      <c r="F35" s="40">
        <f>ROUND((SUM(BG126:BG386)),  2)</f>
        <v>0</v>
      </c>
      <c r="I35" s="44">
        <v>0.21</v>
      </c>
      <c r="J35" s="40">
        <f>0</f>
        <v>0</v>
      </c>
      <c r="L35" s="20"/>
    </row>
    <row r="36" spans="2:12" s="1" customFormat="1" ht="14.4" hidden="1" customHeight="1">
      <c r="B36" s="20"/>
      <c r="E36" s="16" t="s">
        <v>41</v>
      </c>
      <c r="F36" s="40">
        <f>ROUND((SUM(BH126:BH386)),  2)</f>
        <v>0</v>
      </c>
      <c r="I36" s="44">
        <v>0.12</v>
      </c>
      <c r="J36" s="40">
        <f>0</f>
        <v>0</v>
      </c>
      <c r="L36" s="20"/>
    </row>
    <row r="37" spans="2:12" s="1" customFormat="1" ht="14.4" hidden="1" customHeight="1">
      <c r="B37" s="20"/>
      <c r="E37" s="16" t="s">
        <v>42</v>
      </c>
      <c r="F37" s="40">
        <f>ROUND((SUM(BI126:BI386)),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SO-05 - Komunikace a parkoviště</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J126</f>
        <v>0</v>
      </c>
      <c r="L96" s="20"/>
      <c r="AU96" s="10" t="s">
        <v>155</v>
      </c>
    </row>
    <row r="97" spans="2:12" s="3" customFormat="1" ht="25.05" customHeight="1">
      <c r="B97" s="56"/>
      <c r="D97" s="57" t="s">
        <v>156</v>
      </c>
      <c r="E97" s="58"/>
      <c r="F97" s="58"/>
      <c r="G97" s="58"/>
      <c r="H97" s="58"/>
      <c r="I97" s="58"/>
      <c r="J97" s="59">
        <f>J127</f>
        <v>0</v>
      </c>
      <c r="L97" s="56"/>
    </row>
    <row r="98" spans="2:12" s="4" customFormat="1" ht="19.95" customHeight="1">
      <c r="B98" s="60"/>
      <c r="D98" s="61" t="s">
        <v>157</v>
      </c>
      <c r="E98" s="62"/>
      <c r="F98" s="62"/>
      <c r="G98" s="62"/>
      <c r="H98" s="62"/>
      <c r="I98" s="62"/>
      <c r="J98" s="63">
        <f>J128</f>
        <v>0</v>
      </c>
      <c r="L98" s="60"/>
    </row>
    <row r="99" spans="2:12" s="4" customFormat="1" ht="19.95" customHeight="1">
      <c r="B99" s="60"/>
      <c r="D99" s="61" t="s">
        <v>441</v>
      </c>
      <c r="E99" s="62"/>
      <c r="F99" s="62"/>
      <c r="G99" s="62"/>
      <c r="H99" s="62"/>
      <c r="I99" s="62"/>
      <c r="J99" s="63">
        <f>J217</f>
        <v>0</v>
      </c>
      <c r="L99" s="60"/>
    </row>
    <row r="100" spans="2:12" s="4" customFormat="1" ht="19.95" customHeight="1">
      <c r="B100" s="60"/>
      <c r="D100" s="61" t="s">
        <v>442</v>
      </c>
      <c r="E100" s="62"/>
      <c r="F100" s="62"/>
      <c r="G100" s="62"/>
      <c r="H100" s="62"/>
      <c r="I100" s="62"/>
      <c r="J100" s="63">
        <f>J244</f>
        <v>0</v>
      </c>
      <c r="L100" s="60"/>
    </row>
    <row r="101" spans="2:12" s="4" customFormat="1" ht="19.95" customHeight="1">
      <c r="B101" s="60"/>
      <c r="D101" s="61" t="s">
        <v>159</v>
      </c>
      <c r="E101" s="62"/>
      <c r="F101" s="62"/>
      <c r="G101" s="62"/>
      <c r="H101" s="62"/>
      <c r="I101" s="62"/>
      <c r="J101" s="63">
        <f>J368</f>
        <v>0</v>
      </c>
      <c r="L101" s="60"/>
    </row>
    <row r="102" spans="2:12" s="3" customFormat="1" ht="25.05" customHeight="1">
      <c r="B102" s="56"/>
      <c r="D102" s="57" t="s">
        <v>164</v>
      </c>
      <c r="E102" s="58"/>
      <c r="F102" s="58"/>
      <c r="G102" s="58"/>
      <c r="H102" s="58"/>
      <c r="I102" s="58"/>
      <c r="J102" s="59">
        <f>J378</f>
        <v>0</v>
      </c>
      <c r="L102" s="56"/>
    </row>
    <row r="103" spans="2:12" s="4" customFormat="1" ht="19.95" customHeight="1">
      <c r="B103" s="60"/>
      <c r="D103" s="61" t="s">
        <v>165</v>
      </c>
      <c r="E103" s="62"/>
      <c r="F103" s="62"/>
      <c r="G103" s="62"/>
      <c r="H103" s="62"/>
      <c r="I103" s="62"/>
      <c r="J103" s="63">
        <f>J379</f>
        <v>0</v>
      </c>
      <c r="L103" s="60"/>
    </row>
    <row r="104" spans="2:12" s="4" customFormat="1" ht="19.95" customHeight="1">
      <c r="B104" s="60"/>
      <c r="D104" s="61" t="s">
        <v>166</v>
      </c>
      <c r="E104" s="62"/>
      <c r="F104" s="62"/>
      <c r="G104" s="62"/>
      <c r="H104" s="62"/>
      <c r="I104" s="62"/>
      <c r="J104" s="63">
        <f>J381</f>
        <v>0</v>
      </c>
      <c r="L104" s="60"/>
    </row>
    <row r="105" spans="2:12" s="4" customFormat="1" ht="19.95" customHeight="1">
      <c r="B105" s="60"/>
      <c r="D105" s="61" t="s">
        <v>167</v>
      </c>
      <c r="E105" s="62"/>
      <c r="F105" s="62"/>
      <c r="G105" s="62"/>
      <c r="H105" s="62"/>
      <c r="I105" s="62"/>
      <c r="J105" s="63">
        <f>J383</f>
        <v>0</v>
      </c>
      <c r="L105" s="60"/>
    </row>
    <row r="106" spans="2:12" s="4" customFormat="1" ht="19.95" customHeight="1">
      <c r="B106" s="60"/>
      <c r="D106" s="61" t="s">
        <v>168</v>
      </c>
      <c r="E106" s="62"/>
      <c r="F106" s="62"/>
      <c r="G106" s="62"/>
      <c r="H106" s="62"/>
      <c r="I106" s="62"/>
      <c r="J106" s="63">
        <f>J385</f>
        <v>0</v>
      </c>
      <c r="L106" s="60"/>
    </row>
    <row r="107" spans="2:12" s="1" customFormat="1" ht="21.75" customHeight="1">
      <c r="B107" s="20"/>
      <c r="L107" s="20"/>
    </row>
    <row r="108" spans="2:12" s="1" customFormat="1" ht="7.05" customHeight="1">
      <c r="B108" s="26"/>
      <c r="C108" s="27"/>
      <c r="D108" s="27"/>
      <c r="E108" s="27"/>
      <c r="F108" s="27"/>
      <c r="G108" s="27"/>
      <c r="H108" s="27"/>
      <c r="I108" s="27"/>
      <c r="J108" s="27"/>
      <c r="K108" s="27"/>
      <c r="L108" s="20"/>
    </row>
    <row r="112" spans="2:12" s="1" customFormat="1" ht="7.05" customHeight="1">
      <c r="B112" s="28"/>
      <c r="C112" s="29"/>
      <c r="D112" s="29"/>
      <c r="E112" s="29"/>
      <c r="F112" s="29"/>
      <c r="G112" s="29"/>
      <c r="H112" s="29"/>
      <c r="I112" s="29"/>
      <c r="J112" s="29"/>
      <c r="K112" s="29"/>
      <c r="L112" s="20"/>
    </row>
    <row r="113" spans="2:63" s="1" customFormat="1" ht="25.05" customHeight="1">
      <c r="B113" s="20"/>
      <c r="C113" s="14" t="s">
        <v>169</v>
      </c>
      <c r="L113" s="20"/>
    </row>
    <row r="114" spans="2:63" s="1" customFormat="1" ht="7.05" customHeight="1">
      <c r="B114" s="20"/>
      <c r="L114" s="20"/>
    </row>
    <row r="115" spans="2:63" s="1" customFormat="1" ht="12" customHeight="1">
      <c r="B115" s="20"/>
      <c r="C115" s="16" t="s">
        <v>14</v>
      </c>
      <c r="L115" s="20"/>
    </row>
    <row r="116" spans="2:63" s="1" customFormat="1" ht="16.5" customHeight="1">
      <c r="B116" s="20"/>
      <c r="E116" s="865" t="str">
        <f>E7</f>
        <v xml:space="preserve">Rekonstrukce a modernizace fotbalového hřiště SK Union Břevnov </v>
      </c>
      <c r="F116" s="866"/>
      <c r="G116" s="866"/>
      <c r="H116" s="866"/>
      <c r="L116" s="20"/>
    </row>
    <row r="117" spans="2:63" s="1" customFormat="1" ht="12" customHeight="1">
      <c r="B117" s="20"/>
      <c r="C117" s="16" t="s">
        <v>149</v>
      </c>
      <c r="L117" s="20"/>
    </row>
    <row r="118" spans="2:63" s="1" customFormat="1" ht="16.5" customHeight="1">
      <c r="B118" s="20"/>
      <c r="E118" s="863" t="str">
        <f>E9</f>
        <v>SO-05 - Komunikace a parkoviště</v>
      </c>
      <c r="F118" s="864"/>
      <c r="G118" s="864"/>
      <c r="H118" s="864"/>
      <c r="L118" s="20"/>
    </row>
    <row r="119" spans="2:63" s="1" customFormat="1" ht="7.05" customHeight="1">
      <c r="B119" s="20"/>
      <c r="L119" s="20"/>
    </row>
    <row r="120" spans="2:63" s="1" customFormat="1" ht="12" customHeight="1">
      <c r="B120" s="20"/>
      <c r="C120" s="16" t="s">
        <v>17</v>
      </c>
      <c r="F120" s="15" t="str">
        <f>F12</f>
        <v>Praha 6</v>
      </c>
      <c r="I120" s="16" t="s">
        <v>19</v>
      </c>
      <c r="J120" s="30">
        <f>IF(J12="","",J12)</f>
        <v>46065</v>
      </c>
      <c r="L120" s="20"/>
    </row>
    <row r="121" spans="2:63" s="1" customFormat="1" ht="7.05" customHeight="1">
      <c r="B121" s="20"/>
      <c r="L121" s="20"/>
    </row>
    <row r="122" spans="2:63" s="1" customFormat="1" ht="25.65" customHeight="1">
      <c r="B122" s="20"/>
      <c r="C122" s="16" t="s">
        <v>20</v>
      </c>
      <c r="F122" s="15" t="str">
        <f>E15</f>
        <v>Městská část Praha 6</v>
      </c>
      <c r="I122" s="16" t="s">
        <v>26</v>
      </c>
      <c r="J122" s="19" t="str">
        <f>E21</f>
        <v>Sportovní projekty s.r.o.</v>
      </c>
      <c r="L122" s="20"/>
    </row>
    <row r="123" spans="2:63" s="1" customFormat="1" ht="15.15" customHeight="1">
      <c r="B123" s="20"/>
      <c r="C123" s="16" t="s">
        <v>24</v>
      </c>
      <c r="F123" s="15" t="str">
        <f>IF(E18="","",E18)</f>
        <v xml:space="preserve">Vyplň údaj </v>
      </c>
      <c r="I123" s="16" t="s">
        <v>29</v>
      </c>
      <c r="J123" s="19" t="str">
        <f>E24</f>
        <v>F.Pecka</v>
      </c>
      <c r="L123" s="20"/>
    </row>
    <row r="124" spans="2:63" s="1" customFormat="1" ht="10.199999999999999" customHeight="1">
      <c r="B124" s="20"/>
      <c r="L124" s="20"/>
    </row>
    <row r="125" spans="2:63" s="5" customFormat="1" ht="29.25" customHeight="1">
      <c r="B125" s="64"/>
      <c r="C125" s="65" t="s">
        <v>170</v>
      </c>
      <c r="D125" s="66" t="s">
        <v>58</v>
      </c>
      <c r="E125" s="66" t="s">
        <v>54</v>
      </c>
      <c r="F125" s="66" t="s">
        <v>55</v>
      </c>
      <c r="G125" s="66" t="s">
        <v>171</v>
      </c>
      <c r="H125" s="66" t="s">
        <v>172</v>
      </c>
      <c r="I125" s="66" t="s">
        <v>173</v>
      </c>
      <c r="J125" s="67" t="s">
        <v>153</v>
      </c>
      <c r="K125" s="68" t="s">
        <v>174</v>
      </c>
      <c r="L125" s="64"/>
      <c r="M125" s="34" t="s">
        <v>1</v>
      </c>
      <c r="N125" s="35" t="s">
        <v>37</v>
      </c>
      <c r="O125" s="35" t="s">
        <v>175</v>
      </c>
      <c r="P125" s="35" t="s">
        <v>176</v>
      </c>
      <c r="Q125" s="35" t="s">
        <v>177</v>
      </c>
      <c r="R125" s="35" t="s">
        <v>178</v>
      </c>
      <c r="S125" s="35" t="s">
        <v>179</v>
      </c>
      <c r="T125" s="36" t="s">
        <v>180</v>
      </c>
    </row>
    <row r="126" spans="2:63" s="1" customFormat="1" ht="22.8" customHeight="1">
      <c r="B126" s="20"/>
      <c r="C126" s="38" t="s">
        <v>181</v>
      </c>
      <c r="J126" s="69">
        <f>BK126</f>
        <v>0</v>
      </c>
      <c r="L126" s="20"/>
      <c r="M126" s="37"/>
      <c r="N126" s="31"/>
      <c r="O126" s="31"/>
      <c r="P126" s="70">
        <f>P127+P378</f>
        <v>0</v>
      </c>
      <c r="Q126" s="31"/>
      <c r="R126" s="70">
        <f>R127+R378</f>
        <v>98.82756474</v>
      </c>
      <c r="S126" s="31"/>
      <c r="T126" s="71">
        <f>T127+T378</f>
        <v>57.897390000000001</v>
      </c>
      <c r="AT126" s="10" t="s">
        <v>72</v>
      </c>
      <c r="AU126" s="10" t="s">
        <v>155</v>
      </c>
      <c r="BK126" s="72">
        <f>BK127+BK378</f>
        <v>0</v>
      </c>
    </row>
    <row r="127" spans="2:63" s="6" customFormat="1" ht="25.95" customHeight="1">
      <c r="B127" s="73"/>
      <c r="D127" s="74" t="s">
        <v>72</v>
      </c>
      <c r="E127" s="75" t="s">
        <v>182</v>
      </c>
      <c r="F127" s="75" t="s">
        <v>183</v>
      </c>
      <c r="I127" s="76"/>
      <c r="J127" s="77">
        <f>BK127</f>
        <v>0</v>
      </c>
      <c r="L127" s="73"/>
      <c r="M127" s="78"/>
      <c r="P127" s="79">
        <f>P128+P217+P244+P368</f>
        <v>0</v>
      </c>
      <c r="R127" s="79">
        <f>R128+R217+R244+R368</f>
        <v>98.82756474</v>
      </c>
      <c r="T127" s="80">
        <f>T128+T217+T244+T368</f>
        <v>57.897390000000001</v>
      </c>
      <c r="AR127" s="74" t="s">
        <v>81</v>
      </c>
      <c r="AT127" s="81" t="s">
        <v>72</v>
      </c>
      <c r="AU127" s="81" t="s">
        <v>73</v>
      </c>
      <c r="AY127" s="74" t="s">
        <v>184</v>
      </c>
      <c r="BK127" s="82">
        <f>BK128+BK217+BK244+BK368</f>
        <v>0</v>
      </c>
    </row>
    <row r="128" spans="2:63" s="6" customFormat="1" ht="22.8" customHeight="1">
      <c r="B128" s="73"/>
      <c r="D128" s="74" t="s">
        <v>72</v>
      </c>
      <c r="E128" s="83" t="s">
        <v>81</v>
      </c>
      <c r="F128" s="83" t="s">
        <v>185</v>
      </c>
      <c r="I128" s="76"/>
      <c r="J128" s="84">
        <f>BK128</f>
        <v>0</v>
      </c>
      <c r="L128" s="73"/>
      <c r="M128" s="78"/>
      <c r="P128" s="79">
        <f>SUM(P129:P216)</f>
        <v>0</v>
      </c>
      <c r="R128" s="79">
        <f>SUM(R129:R216)</f>
        <v>1.4047000000000003E-3</v>
      </c>
      <c r="T128" s="80">
        <f>SUM(T129:T216)</f>
        <v>57.897390000000001</v>
      </c>
      <c r="AR128" s="74" t="s">
        <v>81</v>
      </c>
      <c r="AT128" s="81" t="s">
        <v>72</v>
      </c>
      <c r="AU128" s="81" t="s">
        <v>81</v>
      </c>
      <c r="AY128" s="74" t="s">
        <v>184</v>
      </c>
      <c r="BK128" s="82">
        <f>SUM(BK129:BK216)</f>
        <v>0</v>
      </c>
    </row>
    <row r="129" spans="2:65" s="1" customFormat="1" ht="66.75" customHeight="1">
      <c r="B129" s="20"/>
      <c r="C129" s="85" t="s">
        <v>81</v>
      </c>
      <c r="D129" s="85" t="s">
        <v>186</v>
      </c>
      <c r="E129" s="86" t="s">
        <v>3010</v>
      </c>
      <c r="F129" s="87" t="s">
        <v>3011</v>
      </c>
      <c r="G129" s="88" t="s">
        <v>201</v>
      </c>
      <c r="H129" s="89">
        <v>2.2000000000000002</v>
      </c>
      <c r="I129" s="90"/>
      <c r="J129" s="91">
        <f>ROUND(I129*H129,2)</f>
        <v>0</v>
      </c>
      <c r="K129" s="92"/>
      <c r="L129" s="20"/>
      <c r="M129" s="93" t="s">
        <v>1</v>
      </c>
      <c r="N129" s="94" t="s">
        <v>38</v>
      </c>
      <c r="P129" s="95">
        <f>O129*H129</f>
        <v>0</v>
      </c>
      <c r="Q129" s="95">
        <v>0</v>
      </c>
      <c r="R129" s="95">
        <f>Q129*H129</f>
        <v>0</v>
      </c>
      <c r="S129" s="95">
        <v>0.29499999999999998</v>
      </c>
      <c r="T129" s="96">
        <f>S129*H129</f>
        <v>0.64900000000000002</v>
      </c>
      <c r="AR129" s="97" t="s">
        <v>190</v>
      </c>
      <c r="AT129" s="97" t="s">
        <v>186</v>
      </c>
      <c r="AU129" s="97" t="s">
        <v>83</v>
      </c>
      <c r="AY129" s="10" t="s">
        <v>184</v>
      </c>
      <c r="BE129" s="98">
        <f>IF(N129="základní",J129,0)</f>
        <v>0</v>
      </c>
      <c r="BF129" s="98">
        <f>IF(N129="snížená",J129,0)</f>
        <v>0</v>
      </c>
      <c r="BG129" s="98">
        <f>IF(N129="zákl. přenesená",J129,0)</f>
        <v>0</v>
      </c>
      <c r="BH129" s="98">
        <f>IF(N129="sníž. přenesená",J129,0)</f>
        <v>0</v>
      </c>
      <c r="BI129" s="98">
        <f>IF(N129="nulová",J129,0)</f>
        <v>0</v>
      </c>
      <c r="BJ129" s="10" t="s">
        <v>81</v>
      </c>
      <c r="BK129" s="98">
        <f>ROUND(I129*H129,2)</f>
        <v>0</v>
      </c>
      <c r="BL129" s="10" t="s">
        <v>190</v>
      </c>
      <c r="BM129" s="97" t="s">
        <v>3012</v>
      </c>
    </row>
    <row r="130" spans="2:65" s="9" customFormat="1">
      <c r="B130" s="114"/>
      <c r="D130" s="100" t="s">
        <v>203</v>
      </c>
      <c r="E130" s="115" t="s">
        <v>1</v>
      </c>
      <c r="F130" s="116" t="s">
        <v>3013</v>
      </c>
      <c r="H130" s="115" t="s">
        <v>1</v>
      </c>
      <c r="I130" s="117"/>
      <c r="L130" s="114"/>
      <c r="M130" s="118"/>
      <c r="T130" s="119"/>
      <c r="AT130" s="115" t="s">
        <v>203</v>
      </c>
      <c r="AU130" s="115" t="s">
        <v>83</v>
      </c>
      <c r="AV130" s="9" t="s">
        <v>81</v>
      </c>
      <c r="AW130" s="9" t="s">
        <v>28</v>
      </c>
      <c r="AX130" s="9" t="s">
        <v>73</v>
      </c>
      <c r="AY130" s="115" t="s">
        <v>184</v>
      </c>
    </row>
    <row r="131" spans="2:65" s="7" customFormat="1">
      <c r="B131" s="99"/>
      <c r="D131" s="100" t="s">
        <v>203</v>
      </c>
      <c r="E131" s="101" t="s">
        <v>1</v>
      </c>
      <c r="F131" s="102" t="s">
        <v>3014</v>
      </c>
      <c r="H131" s="103">
        <v>2.2000000000000002</v>
      </c>
      <c r="I131" s="104"/>
      <c r="L131" s="99"/>
      <c r="M131" s="105"/>
      <c r="T131" s="106"/>
      <c r="AT131" s="101" t="s">
        <v>203</v>
      </c>
      <c r="AU131" s="101" t="s">
        <v>83</v>
      </c>
      <c r="AV131" s="7" t="s">
        <v>83</v>
      </c>
      <c r="AW131" s="7" t="s">
        <v>28</v>
      </c>
      <c r="AX131" s="7" t="s">
        <v>73</v>
      </c>
      <c r="AY131" s="101" t="s">
        <v>184</v>
      </c>
    </row>
    <row r="132" spans="2:65" s="8" customFormat="1">
      <c r="B132" s="107"/>
      <c r="D132" s="100" t="s">
        <v>203</v>
      </c>
      <c r="E132" s="108" t="s">
        <v>1</v>
      </c>
      <c r="F132" s="109" t="s">
        <v>206</v>
      </c>
      <c r="H132" s="110">
        <v>2.2000000000000002</v>
      </c>
      <c r="I132" s="111"/>
      <c r="L132" s="107"/>
      <c r="M132" s="112"/>
      <c r="T132" s="113"/>
      <c r="AT132" s="108" t="s">
        <v>203</v>
      </c>
      <c r="AU132" s="108" t="s">
        <v>83</v>
      </c>
      <c r="AV132" s="8" t="s">
        <v>190</v>
      </c>
      <c r="AW132" s="8" t="s">
        <v>28</v>
      </c>
      <c r="AX132" s="8" t="s">
        <v>81</v>
      </c>
      <c r="AY132" s="108" t="s">
        <v>184</v>
      </c>
    </row>
    <row r="133" spans="2:65" s="1" customFormat="1" ht="62.7" customHeight="1">
      <c r="B133" s="20"/>
      <c r="C133" s="85" t="s">
        <v>83</v>
      </c>
      <c r="D133" s="85" t="s">
        <v>186</v>
      </c>
      <c r="E133" s="86" t="s">
        <v>3015</v>
      </c>
      <c r="F133" s="87" t="s">
        <v>3016</v>
      </c>
      <c r="G133" s="88" t="s">
        <v>201</v>
      </c>
      <c r="H133" s="89">
        <v>10.52</v>
      </c>
      <c r="I133" s="90"/>
      <c r="J133" s="91">
        <f>ROUND(I133*H133,2)</f>
        <v>0</v>
      </c>
      <c r="K133" s="92"/>
      <c r="L133" s="20"/>
      <c r="M133" s="93" t="s">
        <v>1</v>
      </c>
      <c r="N133" s="94" t="s">
        <v>38</v>
      </c>
      <c r="P133" s="95">
        <f>O133*H133</f>
        <v>0</v>
      </c>
      <c r="Q133" s="95">
        <v>0</v>
      </c>
      <c r="R133" s="95">
        <f>Q133*H133</f>
        <v>0</v>
      </c>
      <c r="S133" s="95">
        <v>0.3</v>
      </c>
      <c r="T133" s="96">
        <f>S133*H133</f>
        <v>3.1559999999999997</v>
      </c>
      <c r="AR133" s="97" t="s">
        <v>190</v>
      </c>
      <c r="AT133" s="97" t="s">
        <v>186</v>
      </c>
      <c r="AU133" s="97" t="s">
        <v>83</v>
      </c>
      <c r="AY133" s="10" t="s">
        <v>184</v>
      </c>
      <c r="BE133" s="98">
        <f>IF(N133="základní",J133,0)</f>
        <v>0</v>
      </c>
      <c r="BF133" s="98">
        <f>IF(N133="snížená",J133,0)</f>
        <v>0</v>
      </c>
      <c r="BG133" s="98">
        <f>IF(N133="zákl. přenesená",J133,0)</f>
        <v>0</v>
      </c>
      <c r="BH133" s="98">
        <f>IF(N133="sníž. přenesená",J133,0)</f>
        <v>0</v>
      </c>
      <c r="BI133" s="98">
        <f>IF(N133="nulová",J133,0)</f>
        <v>0</v>
      </c>
      <c r="BJ133" s="10" t="s">
        <v>81</v>
      </c>
      <c r="BK133" s="98">
        <f>ROUND(I133*H133,2)</f>
        <v>0</v>
      </c>
      <c r="BL133" s="10" t="s">
        <v>190</v>
      </c>
      <c r="BM133" s="97" t="s">
        <v>3017</v>
      </c>
    </row>
    <row r="134" spans="2:65" s="9" customFormat="1">
      <c r="B134" s="114"/>
      <c r="D134" s="100" t="s">
        <v>203</v>
      </c>
      <c r="E134" s="115" t="s">
        <v>1</v>
      </c>
      <c r="F134" s="116" t="s">
        <v>3018</v>
      </c>
      <c r="H134" s="115" t="s">
        <v>1</v>
      </c>
      <c r="I134" s="117"/>
      <c r="L134" s="114"/>
      <c r="M134" s="118"/>
      <c r="T134" s="119"/>
      <c r="AT134" s="115" t="s">
        <v>203</v>
      </c>
      <c r="AU134" s="115" t="s">
        <v>83</v>
      </c>
      <c r="AV134" s="9" t="s">
        <v>81</v>
      </c>
      <c r="AW134" s="9" t="s">
        <v>28</v>
      </c>
      <c r="AX134" s="9" t="s">
        <v>73</v>
      </c>
      <c r="AY134" s="115" t="s">
        <v>184</v>
      </c>
    </row>
    <row r="135" spans="2:65" s="7" customFormat="1">
      <c r="B135" s="99"/>
      <c r="D135" s="100" t="s">
        <v>203</v>
      </c>
      <c r="E135" s="101" t="s">
        <v>1</v>
      </c>
      <c r="F135" s="102" t="s">
        <v>3019</v>
      </c>
      <c r="H135" s="103">
        <v>10.52</v>
      </c>
      <c r="I135" s="104"/>
      <c r="L135" s="99"/>
      <c r="M135" s="105"/>
      <c r="T135" s="106"/>
      <c r="AT135" s="101" t="s">
        <v>203</v>
      </c>
      <c r="AU135" s="101" t="s">
        <v>83</v>
      </c>
      <c r="AV135" s="7" t="s">
        <v>83</v>
      </c>
      <c r="AW135" s="7" t="s">
        <v>28</v>
      </c>
      <c r="AX135" s="7" t="s">
        <v>73</v>
      </c>
      <c r="AY135" s="101" t="s">
        <v>184</v>
      </c>
    </row>
    <row r="136" spans="2:65" s="8" customFormat="1">
      <c r="B136" s="107"/>
      <c r="D136" s="100" t="s">
        <v>203</v>
      </c>
      <c r="E136" s="108" t="s">
        <v>1</v>
      </c>
      <c r="F136" s="109" t="s">
        <v>206</v>
      </c>
      <c r="H136" s="110">
        <v>10.52</v>
      </c>
      <c r="I136" s="111"/>
      <c r="L136" s="107"/>
      <c r="M136" s="112"/>
      <c r="T136" s="113"/>
      <c r="AT136" s="108" t="s">
        <v>203</v>
      </c>
      <c r="AU136" s="108" t="s">
        <v>83</v>
      </c>
      <c r="AV136" s="8" t="s">
        <v>190</v>
      </c>
      <c r="AW136" s="8" t="s">
        <v>28</v>
      </c>
      <c r="AX136" s="8" t="s">
        <v>81</v>
      </c>
      <c r="AY136" s="108" t="s">
        <v>184</v>
      </c>
    </row>
    <row r="137" spans="2:65" s="1" customFormat="1" ht="66.75" customHeight="1">
      <c r="B137" s="20"/>
      <c r="C137" s="85" t="s">
        <v>195</v>
      </c>
      <c r="D137" s="85" t="s">
        <v>186</v>
      </c>
      <c r="E137" s="86" t="s">
        <v>3020</v>
      </c>
      <c r="F137" s="87" t="s">
        <v>3021</v>
      </c>
      <c r="G137" s="88" t="s">
        <v>201</v>
      </c>
      <c r="H137" s="89">
        <v>43.53</v>
      </c>
      <c r="I137" s="90"/>
      <c r="J137" s="91">
        <f>ROUND(I137*H137,2)</f>
        <v>0</v>
      </c>
      <c r="K137" s="92"/>
      <c r="L137" s="20"/>
      <c r="M137" s="93" t="s">
        <v>1</v>
      </c>
      <c r="N137" s="94" t="s">
        <v>38</v>
      </c>
      <c r="P137" s="95">
        <f>O137*H137</f>
        <v>0</v>
      </c>
      <c r="Q137" s="95">
        <v>0</v>
      </c>
      <c r="R137" s="95">
        <f>Q137*H137</f>
        <v>0</v>
      </c>
      <c r="S137" s="95">
        <v>0.57999999999999996</v>
      </c>
      <c r="T137" s="96">
        <f>S137*H137</f>
        <v>25.247399999999999</v>
      </c>
      <c r="AR137" s="97" t="s">
        <v>190</v>
      </c>
      <c r="AT137" s="97" t="s">
        <v>186</v>
      </c>
      <c r="AU137" s="97" t="s">
        <v>83</v>
      </c>
      <c r="AY137" s="10" t="s">
        <v>184</v>
      </c>
      <c r="BE137" s="98">
        <f>IF(N137="základní",J137,0)</f>
        <v>0</v>
      </c>
      <c r="BF137" s="98">
        <f>IF(N137="snížená",J137,0)</f>
        <v>0</v>
      </c>
      <c r="BG137" s="98">
        <f>IF(N137="zákl. přenesená",J137,0)</f>
        <v>0</v>
      </c>
      <c r="BH137" s="98">
        <f>IF(N137="sníž. přenesená",J137,0)</f>
        <v>0</v>
      </c>
      <c r="BI137" s="98">
        <f>IF(N137="nulová",J137,0)</f>
        <v>0</v>
      </c>
      <c r="BJ137" s="10" t="s">
        <v>81</v>
      </c>
      <c r="BK137" s="98">
        <f>ROUND(I137*H137,2)</f>
        <v>0</v>
      </c>
      <c r="BL137" s="10" t="s">
        <v>190</v>
      </c>
      <c r="BM137" s="97" t="s">
        <v>3022</v>
      </c>
    </row>
    <row r="138" spans="2:65" s="9" customFormat="1">
      <c r="B138" s="114"/>
      <c r="D138" s="100" t="s">
        <v>203</v>
      </c>
      <c r="E138" s="115" t="s">
        <v>1</v>
      </c>
      <c r="F138" s="116" t="s">
        <v>3023</v>
      </c>
      <c r="H138" s="115" t="s">
        <v>1</v>
      </c>
      <c r="I138" s="117"/>
      <c r="L138" s="114"/>
      <c r="M138" s="118"/>
      <c r="T138" s="119"/>
      <c r="AT138" s="115" t="s">
        <v>203</v>
      </c>
      <c r="AU138" s="115" t="s">
        <v>83</v>
      </c>
      <c r="AV138" s="9" t="s">
        <v>81</v>
      </c>
      <c r="AW138" s="9" t="s">
        <v>28</v>
      </c>
      <c r="AX138" s="9" t="s">
        <v>73</v>
      </c>
      <c r="AY138" s="115" t="s">
        <v>184</v>
      </c>
    </row>
    <row r="139" spans="2:65" s="7" customFormat="1">
      <c r="B139" s="99"/>
      <c r="D139" s="100" t="s">
        <v>203</v>
      </c>
      <c r="E139" s="101" t="s">
        <v>1</v>
      </c>
      <c r="F139" s="102" t="s">
        <v>3024</v>
      </c>
      <c r="H139" s="103">
        <v>43.53</v>
      </c>
      <c r="I139" s="104"/>
      <c r="L139" s="99"/>
      <c r="M139" s="105"/>
      <c r="T139" s="106"/>
      <c r="AT139" s="101" t="s">
        <v>203</v>
      </c>
      <c r="AU139" s="101" t="s">
        <v>83</v>
      </c>
      <c r="AV139" s="7" t="s">
        <v>83</v>
      </c>
      <c r="AW139" s="7" t="s">
        <v>28</v>
      </c>
      <c r="AX139" s="7" t="s">
        <v>73</v>
      </c>
      <c r="AY139" s="101" t="s">
        <v>184</v>
      </c>
    </row>
    <row r="140" spans="2:65" s="8" customFormat="1">
      <c r="B140" s="107"/>
      <c r="D140" s="100" t="s">
        <v>203</v>
      </c>
      <c r="E140" s="108" t="s">
        <v>1</v>
      </c>
      <c r="F140" s="109" t="s">
        <v>206</v>
      </c>
      <c r="H140" s="110">
        <v>43.53</v>
      </c>
      <c r="I140" s="111"/>
      <c r="L140" s="107"/>
      <c r="M140" s="112"/>
      <c r="T140" s="113"/>
      <c r="AT140" s="108" t="s">
        <v>203</v>
      </c>
      <c r="AU140" s="108" t="s">
        <v>83</v>
      </c>
      <c r="AV140" s="8" t="s">
        <v>190</v>
      </c>
      <c r="AW140" s="8" t="s">
        <v>28</v>
      </c>
      <c r="AX140" s="8" t="s">
        <v>81</v>
      </c>
      <c r="AY140" s="108" t="s">
        <v>184</v>
      </c>
    </row>
    <row r="141" spans="2:65" s="1" customFormat="1" ht="55.5" customHeight="1">
      <c r="B141" s="20"/>
      <c r="C141" s="85" t="s">
        <v>190</v>
      </c>
      <c r="D141" s="85" t="s">
        <v>186</v>
      </c>
      <c r="E141" s="86" t="s">
        <v>3025</v>
      </c>
      <c r="F141" s="87" t="s">
        <v>3026</v>
      </c>
      <c r="G141" s="88" t="s">
        <v>201</v>
      </c>
      <c r="H141" s="89">
        <v>10.52</v>
      </c>
      <c r="I141" s="90"/>
      <c r="J141" s="91">
        <f>ROUND(I141*H141,2)</f>
        <v>0</v>
      </c>
      <c r="K141" s="92"/>
      <c r="L141" s="20"/>
      <c r="M141" s="93" t="s">
        <v>1</v>
      </c>
      <c r="N141" s="94" t="s">
        <v>38</v>
      </c>
      <c r="P141" s="95">
        <f>O141*H141</f>
        <v>0</v>
      </c>
      <c r="Q141" s="95">
        <v>0</v>
      </c>
      <c r="R141" s="95">
        <f>Q141*H141</f>
        <v>0</v>
      </c>
      <c r="S141" s="95">
        <v>9.8000000000000004E-2</v>
      </c>
      <c r="T141" s="96">
        <f>S141*H141</f>
        <v>1.0309600000000001</v>
      </c>
      <c r="AR141" s="97" t="s">
        <v>190</v>
      </c>
      <c r="AT141" s="97" t="s">
        <v>186</v>
      </c>
      <c r="AU141" s="97" t="s">
        <v>83</v>
      </c>
      <c r="AY141" s="10" t="s">
        <v>184</v>
      </c>
      <c r="BE141" s="98">
        <f>IF(N141="základní",J141,0)</f>
        <v>0</v>
      </c>
      <c r="BF141" s="98">
        <f>IF(N141="snížená",J141,0)</f>
        <v>0</v>
      </c>
      <c r="BG141" s="98">
        <f>IF(N141="zákl. přenesená",J141,0)</f>
        <v>0</v>
      </c>
      <c r="BH141" s="98">
        <f>IF(N141="sníž. přenesená",J141,0)</f>
        <v>0</v>
      </c>
      <c r="BI141" s="98">
        <f>IF(N141="nulová",J141,0)</f>
        <v>0</v>
      </c>
      <c r="BJ141" s="10" t="s">
        <v>81</v>
      </c>
      <c r="BK141" s="98">
        <f>ROUND(I141*H141,2)</f>
        <v>0</v>
      </c>
      <c r="BL141" s="10" t="s">
        <v>190</v>
      </c>
      <c r="BM141" s="97" t="s">
        <v>3027</v>
      </c>
    </row>
    <row r="142" spans="2:65" s="9" customFormat="1">
      <c r="B142" s="114"/>
      <c r="D142" s="100" t="s">
        <v>203</v>
      </c>
      <c r="E142" s="115" t="s">
        <v>1</v>
      </c>
      <c r="F142" s="116" t="s">
        <v>3028</v>
      </c>
      <c r="H142" s="115" t="s">
        <v>1</v>
      </c>
      <c r="I142" s="117"/>
      <c r="L142" s="114"/>
      <c r="M142" s="118"/>
      <c r="T142" s="119"/>
      <c r="AT142" s="115" t="s">
        <v>203</v>
      </c>
      <c r="AU142" s="115" t="s">
        <v>83</v>
      </c>
      <c r="AV142" s="9" t="s">
        <v>81</v>
      </c>
      <c r="AW142" s="9" t="s">
        <v>28</v>
      </c>
      <c r="AX142" s="9" t="s">
        <v>73</v>
      </c>
      <c r="AY142" s="115" t="s">
        <v>184</v>
      </c>
    </row>
    <row r="143" spans="2:65" s="7" customFormat="1">
      <c r="B143" s="99"/>
      <c r="D143" s="100" t="s">
        <v>203</v>
      </c>
      <c r="E143" s="101" t="s">
        <v>1</v>
      </c>
      <c r="F143" s="102" t="s">
        <v>3019</v>
      </c>
      <c r="H143" s="103">
        <v>10.52</v>
      </c>
      <c r="I143" s="104"/>
      <c r="L143" s="99"/>
      <c r="M143" s="105"/>
      <c r="T143" s="106"/>
      <c r="AT143" s="101" t="s">
        <v>203</v>
      </c>
      <c r="AU143" s="101" t="s">
        <v>83</v>
      </c>
      <c r="AV143" s="7" t="s">
        <v>83</v>
      </c>
      <c r="AW143" s="7" t="s">
        <v>28</v>
      </c>
      <c r="AX143" s="7" t="s">
        <v>73</v>
      </c>
      <c r="AY143" s="101" t="s">
        <v>184</v>
      </c>
    </row>
    <row r="144" spans="2:65" s="8" customFormat="1">
      <c r="B144" s="107"/>
      <c r="D144" s="100" t="s">
        <v>203</v>
      </c>
      <c r="E144" s="108" t="s">
        <v>1</v>
      </c>
      <c r="F144" s="109" t="s">
        <v>206</v>
      </c>
      <c r="H144" s="110">
        <v>10.52</v>
      </c>
      <c r="I144" s="111"/>
      <c r="L144" s="107"/>
      <c r="M144" s="112"/>
      <c r="T144" s="113"/>
      <c r="AT144" s="108" t="s">
        <v>203</v>
      </c>
      <c r="AU144" s="108" t="s">
        <v>83</v>
      </c>
      <c r="AV144" s="8" t="s">
        <v>190</v>
      </c>
      <c r="AW144" s="8" t="s">
        <v>28</v>
      </c>
      <c r="AX144" s="8" t="s">
        <v>81</v>
      </c>
      <c r="AY144" s="108" t="s">
        <v>184</v>
      </c>
    </row>
    <row r="145" spans="2:65" s="1" customFormat="1" ht="55.5" customHeight="1">
      <c r="B145" s="20"/>
      <c r="C145" s="85" t="s">
        <v>207</v>
      </c>
      <c r="D145" s="85" t="s">
        <v>186</v>
      </c>
      <c r="E145" s="86" t="s">
        <v>3029</v>
      </c>
      <c r="F145" s="87" t="s">
        <v>3030</v>
      </c>
      <c r="G145" s="88" t="s">
        <v>201</v>
      </c>
      <c r="H145" s="89">
        <v>43.53</v>
      </c>
      <c r="I145" s="90"/>
      <c r="J145" s="91">
        <f>ROUND(I145*H145,2)</f>
        <v>0</v>
      </c>
      <c r="K145" s="92"/>
      <c r="L145" s="20"/>
      <c r="M145" s="93" t="s">
        <v>1</v>
      </c>
      <c r="N145" s="94" t="s">
        <v>38</v>
      </c>
      <c r="P145" s="95">
        <f>O145*H145</f>
        <v>0</v>
      </c>
      <c r="Q145" s="95">
        <v>0</v>
      </c>
      <c r="R145" s="95">
        <f>Q145*H145</f>
        <v>0</v>
      </c>
      <c r="S145" s="95">
        <v>0.316</v>
      </c>
      <c r="T145" s="96">
        <f>S145*H145</f>
        <v>13.75548</v>
      </c>
      <c r="AR145" s="97" t="s">
        <v>190</v>
      </c>
      <c r="AT145" s="97" t="s">
        <v>186</v>
      </c>
      <c r="AU145" s="97" t="s">
        <v>83</v>
      </c>
      <c r="AY145" s="10" t="s">
        <v>184</v>
      </c>
      <c r="BE145" s="98">
        <f>IF(N145="základní",J145,0)</f>
        <v>0</v>
      </c>
      <c r="BF145" s="98">
        <f>IF(N145="snížená",J145,0)</f>
        <v>0</v>
      </c>
      <c r="BG145" s="98">
        <f>IF(N145="zákl. přenesená",J145,0)</f>
        <v>0</v>
      </c>
      <c r="BH145" s="98">
        <f>IF(N145="sníž. přenesená",J145,0)</f>
        <v>0</v>
      </c>
      <c r="BI145" s="98">
        <f>IF(N145="nulová",J145,0)</f>
        <v>0</v>
      </c>
      <c r="BJ145" s="10" t="s">
        <v>81</v>
      </c>
      <c r="BK145" s="98">
        <f>ROUND(I145*H145,2)</f>
        <v>0</v>
      </c>
      <c r="BL145" s="10" t="s">
        <v>190</v>
      </c>
      <c r="BM145" s="97" t="s">
        <v>3031</v>
      </c>
    </row>
    <row r="146" spans="2:65" s="9" customFormat="1">
      <c r="B146" s="114"/>
      <c r="D146" s="100" t="s">
        <v>203</v>
      </c>
      <c r="E146" s="115" t="s">
        <v>1</v>
      </c>
      <c r="F146" s="116" t="s">
        <v>3032</v>
      </c>
      <c r="H146" s="115" t="s">
        <v>1</v>
      </c>
      <c r="I146" s="117"/>
      <c r="L146" s="114"/>
      <c r="M146" s="118"/>
      <c r="T146" s="119"/>
      <c r="AT146" s="115" t="s">
        <v>203</v>
      </c>
      <c r="AU146" s="115" t="s">
        <v>83</v>
      </c>
      <c r="AV146" s="9" t="s">
        <v>81</v>
      </c>
      <c r="AW146" s="9" t="s">
        <v>28</v>
      </c>
      <c r="AX146" s="9" t="s">
        <v>73</v>
      </c>
      <c r="AY146" s="115" t="s">
        <v>184</v>
      </c>
    </row>
    <row r="147" spans="2:65" s="7" customFormat="1">
      <c r="B147" s="99"/>
      <c r="D147" s="100" t="s">
        <v>203</v>
      </c>
      <c r="E147" s="101" t="s">
        <v>1</v>
      </c>
      <c r="F147" s="102" t="s">
        <v>3024</v>
      </c>
      <c r="H147" s="103">
        <v>43.53</v>
      </c>
      <c r="I147" s="104"/>
      <c r="L147" s="99"/>
      <c r="M147" s="105"/>
      <c r="T147" s="106"/>
      <c r="AT147" s="101" t="s">
        <v>203</v>
      </c>
      <c r="AU147" s="101" t="s">
        <v>83</v>
      </c>
      <c r="AV147" s="7" t="s">
        <v>83</v>
      </c>
      <c r="AW147" s="7" t="s">
        <v>28</v>
      </c>
      <c r="AX147" s="7" t="s">
        <v>73</v>
      </c>
      <c r="AY147" s="101" t="s">
        <v>184</v>
      </c>
    </row>
    <row r="148" spans="2:65" s="8" customFormat="1">
      <c r="B148" s="107"/>
      <c r="D148" s="100" t="s">
        <v>203</v>
      </c>
      <c r="E148" s="108" t="s">
        <v>1</v>
      </c>
      <c r="F148" s="109" t="s">
        <v>206</v>
      </c>
      <c r="H148" s="110">
        <v>43.53</v>
      </c>
      <c r="I148" s="111"/>
      <c r="L148" s="107"/>
      <c r="M148" s="112"/>
      <c r="T148" s="113"/>
      <c r="AT148" s="108" t="s">
        <v>203</v>
      </c>
      <c r="AU148" s="108" t="s">
        <v>83</v>
      </c>
      <c r="AV148" s="8" t="s">
        <v>190</v>
      </c>
      <c r="AW148" s="8" t="s">
        <v>28</v>
      </c>
      <c r="AX148" s="8" t="s">
        <v>81</v>
      </c>
      <c r="AY148" s="108" t="s">
        <v>184</v>
      </c>
    </row>
    <row r="149" spans="2:65" s="1" customFormat="1" ht="44.25" customHeight="1">
      <c r="B149" s="20"/>
      <c r="C149" s="85" t="s">
        <v>214</v>
      </c>
      <c r="D149" s="85" t="s">
        <v>186</v>
      </c>
      <c r="E149" s="86" t="s">
        <v>3033</v>
      </c>
      <c r="F149" s="87" t="s">
        <v>3034</v>
      </c>
      <c r="G149" s="88" t="s">
        <v>201</v>
      </c>
      <c r="H149" s="89">
        <v>29.07</v>
      </c>
      <c r="I149" s="90"/>
      <c r="J149" s="91">
        <f>ROUND(I149*H149,2)</f>
        <v>0</v>
      </c>
      <c r="K149" s="92"/>
      <c r="L149" s="20"/>
      <c r="M149" s="93" t="s">
        <v>1</v>
      </c>
      <c r="N149" s="94" t="s">
        <v>38</v>
      </c>
      <c r="P149" s="95">
        <f>O149*H149</f>
        <v>0</v>
      </c>
      <c r="Q149" s="95">
        <v>1.0000000000000001E-5</v>
      </c>
      <c r="R149" s="95">
        <f>Q149*H149</f>
        <v>2.9070000000000002E-4</v>
      </c>
      <c r="S149" s="95">
        <v>0.115</v>
      </c>
      <c r="T149" s="96">
        <f>S149*H149</f>
        <v>3.3430500000000003</v>
      </c>
      <c r="AR149" s="97" t="s">
        <v>190</v>
      </c>
      <c r="AT149" s="97" t="s">
        <v>186</v>
      </c>
      <c r="AU149" s="97" t="s">
        <v>83</v>
      </c>
      <c r="AY149" s="10" t="s">
        <v>184</v>
      </c>
      <c r="BE149" s="98">
        <f>IF(N149="základní",J149,0)</f>
        <v>0</v>
      </c>
      <c r="BF149" s="98">
        <f>IF(N149="snížená",J149,0)</f>
        <v>0</v>
      </c>
      <c r="BG149" s="98">
        <f>IF(N149="zákl. přenesená",J149,0)</f>
        <v>0</v>
      </c>
      <c r="BH149" s="98">
        <f>IF(N149="sníž. přenesená",J149,0)</f>
        <v>0</v>
      </c>
      <c r="BI149" s="98">
        <f>IF(N149="nulová",J149,0)</f>
        <v>0</v>
      </c>
      <c r="BJ149" s="10" t="s">
        <v>81</v>
      </c>
      <c r="BK149" s="98">
        <f>ROUND(I149*H149,2)</f>
        <v>0</v>
      </c>
      <c r="BL149" s="10" t="s">
        <v>190</v>
      </c>
      <c r="BM149" s="97" t="s">
        <v>3035</v>
      </c>
    </row>
    <row r="150" spans="2:65" s="7" customFormat="1">
      <c r="B150" s="99"/>
      <c r="D150" s="100" t="s">
        <v>203</v>
      </c>
      <c r="E150" s="101" t="s">
        <v>1</v>
      </c>
      <c r="F150" s="102" t="s">
        <v>3036</v>
      </c>
      <c r="H150" s="103">
        <v>29.07</v>
      </c>
      <c r="I150" s="104"/>
      <c r="L150" s="99"/>
      <c r="M150" s="105"/>
      <c r="T150" s="106"/>
      <c r="AT150" s="101" t="s">
        <v>203</v>
      </c>
      <c r="AU150" s="101" t="s">
        <v>83</v>
      </c>
      <c r="AV150" s="7" t="s">
        <v>83</v>
      </c>
      <c r="AW150" s="7" t="s">
        <v>28</v>
      </c>
      <c r="AX150" s="7" t="s">
        <v>73</v>
      </c>
      <c r="AY150" s="101" t="s">
        <v>184</v>
      </c>
    </row>
    <row r="151" spans="2:65" s="8" customFormat="1">
      <c r="B151" s="107"/>
      <c r="D151" s="100" t="s">
        <v>203</v>
      </c>
      <c r="E151" s="108" t="s">
        <v>1</v>
      </c>
      <c r="F151" s="109" t="s">
        <v>206</v>
      </c>
      <c r="H151" s="110">
        <v>29.07</v>
      </c>
      <c r="I151" s="111"/>
      <c r="L151" s="107"/>
      <c r="M151" s="112"/>
      <c r="T151" s="113"/>
      <c r="AT151" s="108" t="s">
        <v>203</v>
      </c>
      <c r="AU151" s="108" t="s">
        <v>83</v>
      </c>
      <c r="AV151" s="8" t="s">
        <v>190</v>
      </c>
      <c r="AW151" s="8" t="s">
        <v>28</v>
      </c>
      <c r="AX151" s="8" t="s">
        <v>81</v>
      </c>
      <c r="AY151" s="108" t="s">
        <v>184</v>
      </c>
    </row>
    <row r="152" spans="2:65" s="1" customFormat="1" ht="49.05" customHeight="1">
      <c r="B152" s="20"/>
      <c r="C152" s="85" t="s">
        <v>220</v>
      </c>
      <c r="D152" s="85" t="s">
        <v>186</v>
      </c>
      <c r="E152" s="86" t="s">
        <v>221</v>
      </c>
      <c r="F152" s="87" t="s">
        <v>3037</v>
      </c>
      <c r="G152" s="88" t="s">
        <v>223</v>
      </c>
      <c r="H152" s="89">
        <v>44.02</v>
      </c>
      <c r="I152" s="90"/>
      <c r="J152" s="91">
        <f>ROUND(I152*H152,2)</f>
        <v>0</v>
      </c>
      <c r="K152" s="92"/>
      <c r="L152" s="20"/>
      <c r="M152" s="93" t="s">
        <v>1</v>
      </c>
      <c r="N152" s="94" t="s">
        <v>38</v>
      </c>
      <c r="P152" s="95">
        <f>O152*H152</f>
        <v>0</v>
      </c>
      <c r="Q152" s="95">
        <v>0</v>
      </c>
      <c r="R152" s="95">
        <f>Q152*H152</f>
        <v>0</v>
      </c>
      <c r="S152" s="95">
        <v>0.20499999999999999</v>
      </c>
      <c r="T152" s="96">
        <f>S152*H152</f>
        <v>9.0241000000000007</v>
      </c>
      <c r="AR152" s="97" t="s">
        <v>190</v>
      </c>
      <c r="AT152" s="97" t="s">
        <v>186</v>
      </c>
      <c r="AU152" s="97" t="s">
        <v>83</v>
      </c>
      <c r="AY152" s="10" t="s">
        <v>184</v>
      </c>
      <c r="BE152" s="98">
        <f>IF(N152="základní",J152,0)</f>
        <v>0</v>
      </c>
      <c r="BF152" s="98">
        <f>IF(N152="snížená",J152,0)</f>
        <v>0</v>
      </c>
      <c r="BG152" s="98">
        <f>IF(N152="zákl. přenesená",J152,0)</f>
        <v>0</v>
      </c>
      <c r="BH152" s="98">
        <f>IF(N152="sníž. přenesená",J152,0)</f>
        <v>0</v>
      </c>
      <c r="BI152" s="98">
        <f>IF(N152="nulová",J152,0)</f>
        <v>0</v>
      </c>
      <c r="BJ152" s="10" t="s">
        <v>81</v>
      </c>
      <c r="BK152" s="98">
        <f>ROUND(I152*H152,2)</f>
        <v>0</v>
      </c>
      <c r="BL152" s="10" t="s">
        <v>190</v>
      </c>
      <c r="BM152" s="97" t="s">
        <v>3038</v>
      </c>
    </row>
    <row r="153" spans="2:65" s="9" customFormat="1">
      <c r="B153" s="114"/>
      <c r="D153" s="100" t="s">
        <v>203</v>
      </c>
      <c r="E153" s="115" t="s">
        <v>1</v>
      </c>
      <c r="F153" s="116" t="s">
        <v>3039</v>
      </c>
      <c r="H153" s="115" t="s">
        <v>1</v>
      </c>
      <c r="I153" s="117"/>
      <c r="L153" s="114"/>
      <c r="M153" s="118"/>
      <c r="T153" s="119"/>
      <c r="AT153" s="115" t="s">
        <v>203</v>
      </c>
      <c r="AU153" s="115" t="s">
        <v>83</v>
      </c>
      <c r="AV153" s="9" t="s">
        <v>81</v>
      </c>
      <c r="AW153" s="9" t="s">
        <v>28</v>
      </c>
      <c r="AX153" s="9" t="s">
        <v>73</v>
      </c>
      <c r="AY153" s="115" t="s">
        <v>184</v>
      </c>
    </row>
    <row r="154" spans="2:65" s="7" customFormat="1">
      <c r="B154" s="99"/>
      <c r="D154" s="100" t="s">
        <v>203</v>
      </c>
      <c r="E154" s="101" t="s">
        <v>1</v>
      </c>
      <c r="F154" s="102" t="s">
        <v>3040</v>
      </c>
      <c r="H154" s="103">
        <v>44.02</v>
      </c>
      <c r="I154" s="104"/>
      <c r="L154" s="99"/>
      <c r="M154" s="105"/>
      <c r="T154" s="106"/>
      <c r="AT154" s="101" t="s">
        <v>203</v>
      </c>
      <c r="AU154" s="101" t="s">
        <v>83</v>
      </c>
      <c r="AV154" s="7" t="s">
        <v>83</v>
      </c>
      <c r="AW154" s="7" t="s">
        <v>28</v>
      </c>
      <c r="AX154" s="7" t="s">
        <v>73</v>
      </c>
      <c r="AY154" s="101" t="s">
        <v>184</v>
      </c>
    </row>
    <row r="155" spans="2:65" s="8" customFormat="1">
      <c r="B155" s="107"/>
      <c r="D155" s="100" t="s">
        <v>203</v>
      </c>
      <c r="E155" s="108" t="s">
        <v>1</v>
      </c>
      <c r="F155" s="109" t="s">
        <v>206</v>
      </c>
      <c r="H155" s="110">
        <v>44.02</v>
      </c>
      <c r="I155" s="111"/>
      <c r="L155" s="107"/>
      <c r="M155" s="112"/>
      <c r="T155" s="113"/>
      <c r="AT155" s="108" t="s">
        <v>203</v>
      </c>
      <c r="AU155" s="108" t="s">
        <v>83</v>
      </c>
      <c r="AV155" s="8" t="s">
        <v>190</v>
      </c>
      <c r="AW155" s="8" t="s">
        <v>28</v>
      </c>
      <c r="AX155" s="8" t="s">
        <v>81</v>
      </c>
      <c r="AY155" s="108" t="s">
        <v>184</v>
      </c>
    </row>
    <row r="156" spans="2:65" s="1" customFormat="1" ht="24.15" customHeight="1">
      <c r="B156" s="20"/>
      <c r="C156" s="85" t="s">
        <v>226</v>
      </c>
      <c r="D156" s="85" t="s">
        <v>186</v>
      </c>
      <c r="E156" s="86" t="s">
        <v>3041</v>
      </c>
      <c r="F156" s="87" t="s">
        <v>3042</v>
      </c>
      <c r="G156" s="88" t="s">
        <v>201</v>
      </c>
      <c r="H156" s="89">
        <v>245.42</v>
      </c>
      <c r="I156" s="90"/>
      <c r="J156" s="91">
        <f>ROUND(I156*H156,2)</f>
        <v>0</v>
      </c>
      <c r="K156" s="92"/>
      <c r="L156" s="20"/>
      <c r="M156" s="93" t="s">
        <v>1</v>
      </c>
      <c r="N156" s="94" t="s">
        <v>38</v>
      </c>
      <c r="P156" s="95">
        <f>O156*H156</f>
        <v>0</v>
      </c>
      <c r="Q156" s="95">
        <v>0</v>
      </c>
      <c r="R156" s="95">
        <f>Q156*H156</f>
        <v>0</v>
      </c>
      <c r="S156" s="95">
        <v>0</v>
      </c>
      <c r="T156" s="96">
        <f>S156*H156</f>
        <v>0</v>
      </c>
      <c r="AR156" s="97" t="s">
        <v>190</v>
      </c>
      <c r="AT156" s="97" t="s">
        <v>186</v>
      </c>
      <c r="AU156" s="97" t="s">
        <v>83</v>
      </c>
      <c r="AY156" s="10" t="s">
        <v>184</v>
      </c>
      <c r="BE156" s="98">
        <f>IF(N156="základní",J156,0)</f>
        <v>0</v>
      </c>
      <c r="BF156" s="98">
        <f>IF(N156="snížená",J156,0)</f>
        <v>0</v>
      </c>
      <c r="BG156" s="98">
        <f>IF(N156="zákl. přenesená",J156,0)</f>
        <v>0</v>
      </c>
      <c r="BH156" s="98">
        <f>IF(N156="sníž. přenesená",J156,0)</f>
        <v>0</v>
      </c>
      <c r="BI156" s="98">
        <f>IF(N156="nulová",J156,0)</f>
        <v>0</v>
      </c>
      <c r="BJ156" s="10" t="s">
        <v>81</v>
      </c>
      <c r="BK156" s="98">
        <f>ROUND(I156*H156,2)</f>
        <v>0</v>
      </c>
      <c r="BL156" s="10" t="s">
        <v>190</v>
      </c>
      <c r="BM156" s="97" t="s">
        <v>3043</v>
      </c>
    </row>
    <row r="157" spans="2:65" s="9" customFormat="1">
      <c r="B157" s="114"/>
      <c r="D157" s="100" t="s">
        <v>203</v>
      </c>
      <c r="E157" s="115" t="s">
        <v>1</v>
      </c>
      <c r="F157" s="116" t="s">
        <v>3044</v>
      </c>
      <c r="H157" s="115" t="s">
        <v>1</v>
      </c>
      <c r="I157" s="117"/>
      <c r="L157" s="114"/>
      <c r="M157" s="118"/>
      <c r="T157" s="119"/>
      <c r="AT157" s="115" t="s">
        <v>203</v>
      </c>
      <c r="AU157" s="115" t="s">
        <v>83</v>
      </c>
      <c r="AV157" s="9" t="s">
        <v>81</v>
      </c>
      <c r="AW157" s="9" t="s">
        <v>28</v>
      </c>
      <c r="AX157" s="9" t="s">
        <v>73</v>
      </c>
      <c r="AY157" s="115" t="s">
        <v>184</v>
      </c>
    </row>
    <row r="158" spans="2:65" s="7" customFormat="1">
      <c r="B158" s="99"/>
      <c r="D158" s="100" t="s">
        <v>203</v>
      </c>
      <c r="E158" s="101" t="s">
        <v>1</v>
      </c>
      <c r="F158" s="102" t="s">
        <v>3045</v>
      </c>
      <c r="H158" s="103">
        <v>245.42</v>
      </c>
      <c r="I158" s="104"/>
      <c r="L158" s="99"/>
      <c r="M158" s="105"/>
      <c r="T158" s="106"/>
      <c r="AT158" s="101" t="s">
        <v>203</v>
      </c>
      <c r="AU158" s="101" t="s">
        <v>83</v>
      </c>
      <c r="AV158" s="7" t="s">
        <v>83</v>
      </c>
      <c r="AW158" s="7" t="s">
        <v>28</v>
      </c>
      <c r="AX158" s="7" t="s">
        <v>73</v>
      </c>
      <c r="AY158" s="101" t="s">
        <v>184</v>
      </c>
    </row>
    <row r="159" spans="2:65" s="8" customFormat="1">
      <c r="B159" s="107"/>
      <c r="D159" s="100" t="s">
        <v>203</v>
      </c>
      <c r="E159" s="108" t="s">
        <v>1</v>
      </c>
      <c r="F159" s="109" t="s">
        <v>206</v>
      </c>
      <c r="H159" s="110">
        <v>245.42</v>
      </c>
      <c r="I159" s="111"/>
      <c r="L159" s="107"/>
      <c r="M159" s="112"/>
      <c r="T159" s="113"/>
      <c r="AT159" s="108" t="s">
        <v>203</v>
      </c>
      <c r="AU159" s="108" t="s">
        <v>83</v>
      </c>
      <c r="AV159" s="8" t="s">
        <v>190</v>
      </c>
      <c r="AW159" s="8" t="s">
        <v>28</v>
      </c>
      <c r="AX159" s="8" t="s">
        <v>81</v>
      </c>
      <c r="AY159" s="108" t="s">
        <v>184</v>
      </c>
    </row>
    <row r="160" spans="2:65" s="1" customFormat="1" ht="33" customHeight="1">
      <c r="B160" s="20"/>
      <c r="C160" s="85" t="s">
        <v>231</v>
      </c>
      <c r="D160" s="85" t="s">
        <v>186</v>
      </c>
      <c r="E160" s="86" t="s">
        <v>3046</v>
      </c>
      <c r="F160" s="87" t="s">
        <v>3047</v>
      </c>
      <c r="G160" s="88" t="s">
        <v>267</v>
      </c>
      <c r="H160" s="89">
        <v>138.69</v>
      </c>
      <c r="I160" s="90"/>
      <c r="J160" s="91">
        <f>ROUND(I160*H160,2)</f>
        <v>0</v>
      </c>
      <c r="K160" s="92"/>
      <c r="L160" s="20"/>
      <c r="M160" s="93" t="s">
        <v>1</v>
      </c>
      <c r="N160" s="94" t="s">
        <v>38</v>
      </c>
      <c r="P160" s="95">
        <f>O160*H160</f>
        <v>0</v>
      </c>
      <c r="Q160" s="95">
        <v>0</v>
      </c>
      <c r="R160" s="95">
        <f>Q160*H160</f>
        <v>0</v>
      </c>
      <c r="S160" s="95">
        <v>0</v>
      </c>
      <c r="T160" s="96">
        <f>S160*H160</f>
        <v>0</v>
      </c>
      <c r="AR160" s="97" t="s">
        <v>190</v>
      </c>
      <c r="AT160" s="97" t="s">
        <v>186</v>
      </c>
      <c r="AU160" s="97" t="s">
        <v>83</v>
      </c>
      <c r="AY160" s="10" t="s">
        <v>184</v>
      </c>
      <c r="BE160" s="98">
        <f>IF(N160="základní",J160,0)</f>
        <v>0</v>
      </c>
      <c r="BF160" s="98">
        <f>IF(N160="snížená",J160,0)</f>
        <v>0</v>
      </c>
      <c r="BG160" s="98">
        <f>IF(N160="zákl. přenesená",J160,0)</f>
        <v>0</v>
      </c>
      <c r="BH160" s="98">
        <f>IF(N160="sníž. přenesená",J160,0)</f>
        <v>0</v>
      </c>
      <c r="BI160" s="98">
        <f>IF(N160="nulová",J160,0)</f>
        <v>0</v>
      </c>
      <c r="BJ160" s="10" t="s">
        <v>81</v>
      </c>
      <c r="BK160" s="98">
        <f>ROUND(I160*H160,2)</f>
        <v>0</v>
      </c>
      <c r="BL160" s="10" t="s">
        <v>190</v>
      </c>
      <c r="BM160" s="97" t="s">
        <v>3048</v>
      </c>
    </row>
    <row r="161" spans="2:65" s="7" customFormat="1">
      <c r="B161" s="99"/>
      <c r="D161" s="100" t="s">
        <v>203</v>
      </c>
      <c r="E161" s="101" t="s">
        <v>1</v>
      </c>
      <c r="F161" s="102" t="s">
        <v>3049</v>
      </c>
      <c r="H161" s="103">
        <v>138.69</v>
      </c>
      <c r="I161" s="104"/>
      <c r="L161" s="99"/>
      <c r="M161" s="105"/>
      <c r="T161" s="106"/>
      <c r="AT161" s="101" t="s">
        <v>203</v>
      </c>
      <c r="AU161" s="101" t="s">
        <v>83</v>
      </c>
      <c r="AV161" s="7" t="s">
        <v>83</v>
      </c>
      <c r="AW161" s="7" t="s">
        <v>28</v>
      </c>
      <c r="AX161" s="7" t="s">
        <v>73</v>
      </c>
      <c r="AY161" s="101" t="s">
        <v>184</v>
      </c>
    </row>
    <row r="162" spans="2:65" s="8" customFormat="1">
      <c r="B162" s="107"/>
      <c r="D162" s="100" t="s">
        <v>203</v>
      </c>
      <c r="E162" s="108" t="s">
        <v>1</v>
      </c>
      <c r="F162" s="109" t="s">
        <v>206</v>
      </c>
      <c r="H162" s="110">
        <v>138.69</v>
      </c>
      <c r="I162" s="111"/>
      <c r="L162" s="107"/>
      <c r="M162" s="112"/>
      <c r="T162" s="113"/>
      <c r="AT162" s="108" t="s">
        <v>203</v>
      </c>
      <c r="AU162" s="108" t="s">
        <v>83</v>
      </c>
      <c r="AV162" s="8" t="s">
        <v>190</v>
      </c>
      <c r="AW162" s="8" t="s">
        <v>28</v>
      </c>
      <c r="AX162" s="8" t="s">
        <v>81</v>
      </c>
      <c r="AY162" s="108" t="s">
        <v>184</v>
      </c>
    </row>
    <row r="163" spans="2:65" s="1" customFormat="1" ht="62.7" customHeight="1">
      <c r="B163" s="20"/>
      <c r="C163" s="85" t="s">
        <v>235</v>
      </c>
      <c r="D163" s="85" t="s">
        <v>186</v>
      </c>
      <c r="E163" s="86" t="s">
        <v>3050</v>
      </c>
      <c r="F163" s="87" t="s">
        <v>3051</v>
      </c>
      <c r="G163" s="88" t="s">
        <v>267</v>
      </c>
      <c r="H163" s="89">
        <v>130.4</v>
      </c>
      <c r="I163" s="90"/>
      <c r="J163" s="91">
        <f>ROUND(I163*H163,2)</f>
        <v>0</v>
      </c>
      <c r="K163" s="92"/>
      <c r="L163" s="20"/>
      <c r="M163" s="93" t="s">
        <v>1</v>
      </c>
      <c r="N163" s="94" t="s">
        <v>38</v>
      </c>
      <c r="P163" s="95">
        <f>O163*H163</f>
        <v>0</v>
      </c>
      <c r="Q163" s="95">
        <v>0</v>
      </c>
      <c r="R163" s="95">
        <f>Q163*H163</f>
        <v>0</v>
      </c>
      <c r="S163" s="95">
        <v>0</v>
      </c>
      <c r="T163" s="96">
        <f>S163*H163</f>
        <v>0</v>
      </c>
      <c r="AR163" s="97" t="s">
        <v>190</v>
      </c>
      <c r="AT163" s="97" t="s">
        <v>186</v>
      </c>
      <c r="AU163" s="97" t="s">
        <v>83</v>
      </c>
      <c r="AY163" s="10" t="s">
        <v>184</v>
      </c>
      <c r="BE163" s="98">
        <f>IF(N163="základní",J163,0)</f>
        <v>0</v>
      </c>
      <c r="BF163" s="98">
        <f>IF(N163="snížená",J163,0)</f>
        <v>0</v>
      </c>
      <c r="BG163" s="98">
        <f>IF(N163="zákl. přenesená",J163,0)</f>
        <v>0</v>
      </c>
      <c r="BH163" s="98">
        <f>IF(N163="sníž. přenesená",J163,0)</f>
        <v>0</v>
      </c>
      <c r="BI163" s="98">
        <f>IF(N163="nulová",J163,0)</f>
        <v>0</v>
      </c>
      <c r="BJ163" s="10" t="s">
        <v>81</v>
      </c>
      <c r="BK163" s="98">
        <f>ROUND(I163*H163,2)</f>
        <v>0</v>
      </c>
      <c r="BL163" s="10" t="s">
        <v>190</v>
      </c>
      <c r="BM163" s="97" t="s">
        <v>3052</v>
      </c>
    </row>
    <row r="164" spans="2:65" s="7" customFormat="1">
      <c r="B164" s="99"/>
      <c r="D164" s="100" t="s">
        <v>203</v>
      </c>
      <c r="E164" s="101" t="s">
        <v>1</v>
      </c>
      <c r="F164" s="102" t="s">
        <v>3053</v>
      </c>
      <c r="H164" s="103">
        <v>130.4</v>
      </c>
      <c r="I164" s="104"/>
      <c r="L164" s="99"/>
      <c r="M164" s="105"/>
      <c r="T164" s="106"/>
      <c r="AT164" s="101" t="s">
        <v>203</v>
      </c>
      <c r="AU164" s="101" t="s">
        <v>83</v>
      </c>
      <c r="AV164" s="7" t="s">
        <v>83</v>
      </c>
      <c r="AW164" s="7" t="s">
        <v>28</v>
      </c>
      <c r="AX164" s="7" t="s">
        <v>73</v>
      </c>
      <c r="AY164" s="101" t="s">
        <v>184</v>
      </c>
    </row>
    <row r="165" spans="2:65" s="8" customFormat="1">
      <c r="B165" s="107"/>
      <c r="D165" s="100" t="s">
        <v>203</v>
      </c>
      <c r="E165" s="108" t="s">
        <v>1</v>
      </c>
      <c r="F165" s="109" t="s">
        <v>206</v>
      </c>
      <c r="H165" s="110">
        <v>130.4</v>
      </c>
      <c r="I165" s="111"/>
      <c r="L165" s="107"/>
      <c r="M165" s="112"/>
      <c r="T165" s="113"/>
      <c r="AT165" s="108" t="s">
        <v>203</v>
      </c>
      <c r="AU165" s="108" t="s">
        <v>83</v>
      </c>
      <c r="AV165" s="8" t="s">
        <v>190</v>
      </c>
      <c r="AW165" s="8" t="s">
        <v>28</v>
      </c>
      <c r="AX165" s="8" t="s">
        <v>81</v>
      </c>
      <c r="AY165" s="108" t="s">
        <v>184</v>
      </c>
    </row>
    <row r="166" spans="2:65" s="1" customFormat="1" ht="66.75" customHeight="1">
      <c r="B166" s="20"/>
      <c r="C166" s="85" t="s">
        <v>239</v>
      </c>
      <c r="D166" s="85" t="s">
        <v>186</v>
      </c>
      <c r="E166" s="86" t="s">
        <v>271</v>
      </c>
      <c r="F166" s="87" t="s">
        <v>2394</v>
      </c>
      <c r="G166" s="88" t="s">
        <v>267</v>
      </c>
      <c r="H166" s="89">
        <v>2477.6</v>
      </c>
      <c r="I166" s="90"/>
      <c r="J166" s="91">
        <f>ROUND(I166*H166,2)</f>
        <v>0</v>
      </c>
      <c r="K166" s="92"/>
      <c r="L166" s="20"/>
      <c r="M166" s="93" t="s">
        <v>1</v>
      </c>
      <c r="N166" s="94" t="s">
        <v>38</v>
      </c>
      <c r="P166" s="95">
        <f>O166*H166</f>
        <v>0</v>
      </c>
      <c r="Q166" s="95">
        <v>0</v>
      </c>
      <c r="R166" s="95">
        <f>Q166*H166</f>
        <v>0</v>
      </c>
      <c r="S166" s="95">
        <v>0</v>
      </c>
      <c r="T166" s="96">
        <f>S166*H166</f>
        <v>0</v>
      </c>
      <c r="AR166" s="97" t="s">
        <v>190</v>
      </c>
      <c r="AT166" s="97" t="s">
        <v>186</v>
      </c>
      <c r="AU166" s="97" t="s">
        <v>83</v>
      </c>
      <c r="AY166" s="10" t="s">
        <v>184</v>
      </c>
      <c r="BE166" s="98">
        <f>IF(N166="základní",J166,0)</f>
        <v>0</v>
      </c>
      <c r="BF166" s="98">
        <f>IF(N166="snížená",J166,0)</f>
        <v>0</v>
      </c>
      <c r="BG166" s="98">
        <f>IF(N166="zákl. přenesená",J166,0)</f>
        <v>0</v>
      </c>
      <c r="BH166" s="98">
        <f>IF(N166="sníž. přenesená",J166,0)</f>
        <v>0</v>
      </c>
      <c r="BI166" s="98">
        <f>IF(N166="nulová",J166,0)</f>
        <v>0</v>
      </c>
      <c r="BJ166" s="10" t="s">
        <v>81</v>
      </c>
      <c r="BK166" s="98">
        <f>ROUND(I166*H166,2)</f>
        <v>0</v>
      </c>
      <c r="BL166" s="10" t="s">
        <v>190</v>
      </c>
      <c r="BM166" s="97" t="s">
        <v>3054</v>
      </c>
    </row>
    <row r="167" spans="2:65" s="7" customFormat="1">
      <c r="B167" s="99"/>
      <c r="D167" s="100" t="s">
        <v>203</v>
      </c>
      <c r="E167" s="101" t="s">
        <v>1</v>
      </c>
      <c r="F167" s="102" t="s">
        <v>3055</v>
      </c>
      <c r="H167" s="103">
        <v>2477.6</v>
      </c>
      <c r="I167" s="104"/>
      <c r="L167" s="99"/>
      <c r="M167" s="105"/>
      <c r="T167" s="106"/>
      <c r="AT167" s="101" t="s">
        <v>203</v>
      </c>
      <c r="AU167" s="101" t="s">
        <v>83</v>
      </c>
      <c r="AV167" s="7" t="s">
        <v>83</v>
      </c>
      <c r="AW167" s="7" t="s">
        <v>28</v>
      </c>
      <c r="AX167" s="7" t="s">
        <v>73</v>
      </c>
      <c r="AY167" s="101" t="s">
        <v>184</v>
      </c>
    </row>
    <row r="168" spans="2:65" s="8" customFormat="1">
      <c r="B168" s="107"/>
      <c r="D168" s="100" t="s">
        <v>203</v>
      </c>
      <c r="E168" s="108" t="s">
        <v>1</v>
      </c>
      <c r="F168" s="109" t="s">
        <v>206</v>
      </c>
      <c r="H168" s="110">
        <v>2477.6</v>
      </c>
      <c r="I168" s="111"/>
      <c r="L168" s="107"/>
      <c r="M168" s="112"/>
      <c r="T168" s="113"/>
      <c r="AT168" s="108" t="s">
        <v>203</v>
      </c>
      <c r="AU168" s="108" t="s">
        <v>83</v>
      </c>
      <c r="AV168" s="8" t="s">
        <v>190</v>
      </c>
      <c r="AW168" s="8" t="s">
        <v>28</v>
      </c>
      <c r="AX168" s="8" t="s">
        <v>81</v>
      </c>
      <c r="AY168" s="108" t="s">
        <v>184</v>
      </c>
    </row>
    <row r="169" spans="2:65" s="1" customFormat="1" ht="49.05" customHeight="1">
      <c r="B169" s="20"/>
      <c r="C169" s="85" t="s">
        <v>8</v>
      </c>
      <c r="D169" s="85" t="s">
        <v>186</v>
      </c>
      <c r="E169" s="86" t="s">
        <v>3056</v>
      </c>
      <c r="F169" s="87" t="s">
        <v>3057</v>
      </c>
      <c r="G169" s="88" t="s">
        <v>267</v>
      </c>
      <c r="H169" s="89">
        <v>8.2899999999999991</v>
      </c>
      <c r="I169" s="90"/>
      <c r="J169" s="91">
        <f>ROUND(I169*H169,2)</f>
        <v>0</v>
      </c>
      <c r="K169" s="92"/>
      <c r="L169" s="20"/>
      <c r="M169" s="93" t="s">
        <v>1</v>
      </c>
      <c r="N169" s="94" t="s">
        <v>38</v>
      </c>
      <c r="P169" s="95">
        <f>O169*H169</f>
        <v>0</v>
      </c>
      <c r="Q169" s="95">
        <v>0</v>
      </c>
      <c r="R169" s="95">
        <f>Q169*H169</f>
        <v>0</v>
      </c>
      <c r="S169" s="95">
        <v>0</v>
      </c>
      <c r="T169" s="96">
        <f>S169*H169</f>
        <v>0</v>
      </c>
      <c r="AR169" s="97" t="s">
        <v>190</v>
      </c>
      <c r="AT169" s="97" t="s">
        <v>186</v>
      </c>
      <c r="AU169" s="97" t="s">
        <v>83</v>
      </c>
      <c r="AY169" s="10" t="s">
        <v>184</v>
      </c>
      <c r="BE169" s="98">
        <f>IF(N169="základní",J169,0)</f>
        <v>0</v>
      </c>
      <c r="BF169" s="98">
        <f>IF(N169="snížená",J169,0)</f>
        <v>0</v>
      </c>
      <c r="BG169" s="98">
        <f>IF(N169="zákl. přenesená",J169,0)</f>
        <v>0</v>
      </c>
      <c r="BH169" s="98">
        <f>IF(N169="sníž. přenesená",J169,0)</f>
        <v>0</v>
      </c>
      <c r="BI169" s="98">
        <f>IF(N169="nulová",J169,0)</f>
        <v>0</v>
      </c>
      <c r="BJ169" s="10" t="s">
        <v>81</v>
      </c>
      <c r="BK169" s="98">
        <f>ROUND(I169*H169,2)</f>
        <v>0</v>
      </c>
      <c r="BL169" s="10" t="s">
        <v>190</v>
      </c>
      <c r="BM169" s="97" t="s">
        <v>3058</v>
      </c>
    </row>
    <row r="170" spans="2:65" s="7" customFormat="1">
      <c r="B170" s="99"/>
      <c r="D170" s="100" t="s">
        <v>203</v>
      </c>
      <c r="E170" s="101" t="s">
        <v>1</v>
      </c>
      <c r="F170" s="102" t="s">
        <v>3059</v>
      </c>
      <c r="H170" s="103">
        <v>8.2899999999999991</v>
      </c>
      <c r="I170" s="104"/>
      <c r="L170" s="99"/>
      <c r="M170" s="105"/>
      <c r="T170" s="106"/>
      <c r="AT170" s="101" t="s">
        <v>203</v>
      </c>
      <c r="AU170" s="101" t="s">
        <v>83</v>
      </c>
      <c r="AV170" s="7" t="s">
        <v>83</v>
      </c>
      <c r="AW170" s="7" t="s">
        <v>28</v>
      </c>
      <c r="AX170" s="7" t="s">
        <v>73</v>
      </c>
      <c r="AY170" s="101" t="s">
        <v>184</v>
      </c>
    </row>
    <row r="171" spans="2:65" s="8" customFormat="1">
      <c r="B171" s="107"/>
      <c r="D171" s="100" t="s">
        <v>203</v>
      </c>
      <c r="E171" s="108" t="s">
        <v>1</v>
      </c>
      <c r="F171" s="109" t="s">
        <v>206</v>
      </c>
      <c r="H171" s="110">
        <v>8.2899999999999991</v>
      </c>
      <c r="I171" s="111"/>
      <c r="L171" s="107"/>
      <c r="M171" s="112"/>
      <c r="T171" s="113"/>
      <c r="AT171" s="108" t="s">
        <v>203</v>
      </c>
      <c r="AU171" s="108" t="s">
        <v>83</v>
      </c>
      <c r="AV171" s="8" t="s">
        <v>190</v>
      </c>
      <c r="AW171" s="8" t="s">
        <v>28</v>
      </c>
      <c r="AX171" s="8" t="s">
        <v>81</v>
      </c>
      <c r="AY171" s="108" t="s">
        <v>184</v>
      </c>
    </row>
    <row r="172" spans="2:65" s="1" customFormat="1" ht="24.15" customHeight="1">
      <c r="B172" s="20"/>
      <c r="C172" s="85" t="s">
        <v>246</v>
      </c>
      <c r="D172" s="85" t="s">
        <v>186</v>
      </c>
      <c r="E172" s="86" t="s">
        <v>3060</v>
      </c>
      <c r="F172" s="87" t="s">
        <v>3061</v>
      </c>
      <c r="G172" s="88" t="s">
        <v>201</v>
      </c>
      <c r="H172" s="89">
        <v>8.2899999999999991</v>
      </c>
      <c r="I172" s="90"/>
      <c r="J172" s="91">
        <f>ROUND(I172*H172,2)</f>
        <v>0</v>
      </c>
      <c r="K172" s="92"/>
      <c r="L172" s="20"/>
      <c r="M172" s="93" t="s">
        <v>1</v>
      </c>
      <c r="N172" s="94" t="s">
        <v>38</v>
      </c>
      <c r="P172" s="95">
        <f>O172*H172</f>
        <v>0</v>
      </c>
      <c r="Q172" s="95">
        <v>0</v>
      </c>
      <c r="R172" s="95">
        <f>Q172*H172</f>
        <v>0</v>
      </c>
      <c r="S172" s="95">
        <v>0</v>
      </c>
      <c r="T172" s="96">
        <f>S172*H172</f>
        <v>0</v>
      </c>
      <c r="AR172" s="97" t="s">
        <v>190</v>
      </c>
      <c r="AT172" s="97" t="s">
        <v>186</v>
      </c>
      <c r="AU172" s="97" t="s">
        <v>83</v>
      </c>
      <c r="AY172" s="10" t="s">
        <v>184</v>
      </c>
      <c r="BE172" s="98">
        <f>IF(N172="základní",J172,0)</f>
        <v>0</v>
      </c>
      <c r="BF172" s="98">
        <f>IF(N172="snížená",J172,0)</f>
        <v>0</v>
      </c>
      <c r="BG172" s="98">
        <f>IF(N172="zákl. přenesená",J172,0)</f>
        <v>0</v>
      </c>
      <c r="BH172" s="98">
        <f>IF(N172="sníž. přenesená",J172,0)</f>
        <v>0</v>
      </c>
      <c r="BI172" s="98">
        <f>IF(N172="nulová",J172,0)</f>
        <v>0</v>
      </c>
      <c r="BJ172" s="10" t="s">
        <v>81</v>
      </c>
      <c r="BK172" s="98">
        <f>ROUND(I172*H172,2)</f>
        <v>0</v>
      </c>
      <c r="BL172" s="10" t="s">
        <v>190</v>
      </c>
      <c r="BM172" s="97" t="s">
        <v>3062</v>
      </c>
    </row>
    <row r="173" spans="2:65" s="7" customFormat="1">
      <c r="B173" s="99"/>
      <c r="D173" s="100" t="s">
        <v>203</v>
      </c>
      <c r="E173" s="101" t="s">
        <v>1</v>
      </c>
      <c r="F173" s="102" t="s">
        <v>3059</v>
      </c>
      <c r="H173" s="103">
        <v>8.2899999999999991</v>
      </c>
      <c r="I173" s="104"/>
      <c r="L173" s="99"/>
      <c r="M173" s="105"/>
      <c r="T173" s="106"/>
      <c r="AT173" s="101" t="s">
        <v>203</v>
      </c>
      <c r="AU173" s="101" t="s">
        <v>83</v>
      </c>
      <c r="AV173" s="7" t="s">
        <v>83</v>
      </c>
      <c r="AW173" s="7" t="s">
        <v>28</v>
      </c>
      <c r="AX173" s="7" t="s">
        <v>73</v>
      </c>
      <c r="AY173" s="101" t="s">
        <v>184</v>
      </c>
    </row>
    <row r="174" spans="2:65" s="8" customFormat="1">
      <c r="B174" s="107"/>
      <c r="D174" s="100" t="s">
        <v>203</v>
      </c>
      <c r="E174" s="108" t="s">
        <v>1</v>
      </c>
      <c r="F174" s="109" t="s">
        <v>206</v>
      </c>
      <c r="H174" s="110">
        <v>8.2899999999999991</v>
      </c>
      <c r="I174" s="111"/>
      <c r="L174" s="107"/>
      <c r="M174" s="112"/>
      <c r="T174" s="113"/>
      <c r="AT174" s="108" t="s">
        <v>203</v>
      </c>
      <c r="AU174" s="108" t="s">
        <v>83</v>
      </c>
      <c r="AV174" s="8" t="s">
        <v>190</v>
      </c>
      <c r="AW174" s="8" t="s">
        <v>28</v>
      </c>
      <c r="AX174" s="8" t="s">
        <v>81</v>
      </c>
      <c r="AY174" s="108" t="s">
        <v>184</v>
      </c>
    </row>
    <row r="175" spans="2:65" s="1" customFormat="1" ht="37.799999999999997" customHeight="1">
      <c r="B175" s="20"/>
      <c r="C175" s="85" t="s">
        <v>251</v>
      </c>
      <c r="D175" s="85" t="s">
        <v>186</v>
      </c>
      <c r="E175" s="86" t="s">
        <v>3063</v>
      </c>
      <c r="F175" s="87" t="s">
        <v>3064</v>
      </c>
      <c r="G175" s="88" t="s">
        <v>201</v>
      </c>
      <c r="H175" s="89">
        <v>31.84</v>
      </c>
      <c r="I175" s="90"/>
      <c r="J175" s="91">
        <f>ROUND(I175*H175,2)</f>
        <v>0</v>
      </c>
      <c r="K175" s="92"/>
      <c r="L175" s="20"/>
      <c r="M175" s="93" t="s">
        <v>1</v>
      </c>
      <c r="N175" s="94" t="s">
        <v>38</v>
      </c>
      <c r="P175" s="95">
        <f>O175*H175</f>
        <v>0</v>
      </c>
      <c r="Q175" s="95">
        <v>0</v>
      </c>
      <c r="R175" s="95">
        <f>Q175*H175</f>
        <v>0</v>
      </c>
      <c r="S175" s="95">
        <v>0</v>
      </c>
      <c r="T175" s="96">
        <f>S175*H175</f>
        <v>0</v>
      </c>
      <c r="AR175" s="97" t="s">
        <v>190</v>
      </c>
      <c r="AT175" s="97" t="s">
        <v>186</v>
      </c>
      <c r="AU175" s="97" t="s">
        <v>83</v>
      </c>
      <c r="AY175" s="10" t="s">
        <v>184</v>
      </c>
      <c r="BE175" s="98">
        <f>IF(N175="základní",J175,0)</f>
        <v>0</v>
      </c>
      <c r="BF175" s="98">
        <f>IF(N175="snížená",J175,0)</f>
        <v>0</v>
      </c>
      <c r="BG175" s="98">
        <f>IF(N175="zákl. přenesená",J175,0)</f>
        <v>0</v>
      </c>
      <c r="BH175" s="98">
        <f>IF(N175="sníž. přenesená",J175,0)</f>
        <v>0</v>
      </c>
      <c r="BI175" s="98">
        <f>IF(N175="nulová",J175,0)</f>
        <v>0</v>
      </c>
      <c r="BJ175" s="10" t="s">
        <v>81</v>
      </c>
      <c r="BK175" s="98">
        <f>ROUND(I175*H175,2)</f>
        <v>0</v>
      </c>
      <c r="BL175" s="10" t="s">
        <v>190</v>
      </c>
      <c r="BM175" s="97" t="s">
        <v>3065</v>
      </c>
    </row>
    <row r="176" spans="2:65" s="9" customFormat="1">
      <c r="B176" s="114"/>
      <c r="D176" s="100" t="s">
        <v>203</v>
      </c>
      <c r="E176" s="115" t="s">
        <v>1</v>
      </c>
      <c r="F176" s="116" t="s">
        <v>3044</v>
      </c>
      <c r="H176" s="115" t="s">
        <v>1</v>
      </c>
      <c r="I176" s="117"/>
      <c r="L176" s="114"/>
      <c r="M176" s="118"/>
      <c r="T176" s="119"/>
      <c r="AT176" s="115" t="s">
        <v>203</v>
      </c>
      <c r="AU176" s="115" t="s">
        <v>83</v>
      </c>
      <c r="AV176" s="9" t="s">
        <v>81</v>
      </c>
      <c r="AW176" s="9" t="s">
        <v>28</v>
      </c>
      <c r="AX176" s="9" t="s">
        <v>73</v>
      </c>
      <c r="AY176" s="115" t="s">
        <v>184</v>
      </c>
    </row>
    <row r="177" spans="2:65" s="7" customFormat="1">
      <c r="B177" s="99"/>
      <c r="D177" s="100" t="s">
        <v>203</v>
      </c>
      <c r="E177" s="101" t="s">
        <v>1</v>
      </c>
      <c r="F177" s="102" t="s">
        <v>3066</v>
      </c>
      <c r="H177" s="103">
        <v>31.84</v>
      </c>
      <c r="I177" s="104"/>
      <c r="L177" s="99"/>
      <c r="M177" s="105"/>
      <c r="T177" s="106"/>
      <c r="AT177" s="101" t="s">
        <v>203</v>
      </c>
      <c r="AU177" s="101" t="s">
        <v>83</v>
      </c>
      <c r="AV177" s="7" t="s">
        <v>83</v>
      </c>
      <c r="AW177" s="7" t="s">
        <v>28</v>
      </c>
      <c r="AX177" s="7" t="s">
        <v>73</v>
      </c>
      <c r="AY177" s="101" t="s">
        <v>184</v>
      </c>
    </row>
    <row r="178" spans="2:65" s="8" customFormat="1">
      <c r="B178" s="107"/>
      <c r="D178" s="100" t="s">
        <v>203</v>
      </c>
      <c r="E178" s="108" t="s">
        <v>1</v>
      </c>
      <c r="F178" s="109" t="s">
        <v>206</v>
      </c>
      <c r="H178" s="110">
        <v>31.84</v>
      </c>
      <c r="I178" s="111"/>
      <c r="L178" s="107"/>
      <c r="M178" s="112"/>
      <c r="T178" s="113"/>
      <c r="AT178" s="108" t="s">
        <v>203</v>
      </c>
      <c r="AU178" s="108" t="s">
        <v>83</v>
      </c>
      <c r="AV178" s="8" t="s">
        <v>190</v>
      </c>
      <c r="AW178" s="8" t="s">
        <v>28</v>
      </c>
      <c r="AX178" s="8" t="s">
        <v>81</v>
      </c>
      <c r="AY178" s="108" t="s">
        <v>184</v>
      </c>
    </row>
    <row r="179" spans="2:65" s="1" customFormat="1" ht="37.799999999999997" customHeight="1">
      <c r="B179" s="20"/>
      <c r="C179" s="85" t="s">
        <v>255</v>
      </c>
      <c r="D179" s="85" t="s">
        <v>186</v>
      </c>
      <c r="E179" s="86" t="s">
        <v>3067</v>
      </c>
      <c r="F179" s="87" t="s">
        <v>3068</v>
      </c>
      <c r="G179" s="88" t="s">
        <v>201</v>
      </c>
      <c r="H179" s="89">
        <v>31.84</v>
      </c>
      <c r="I179" s="90"/>
      <c r="J179" s="91">
        <f>ROUND(I179*H179,2)</f>
        <v>0</v>
      </c>
      <c r="K179" s="92"/>
      <c r="L179" s="20"/>
      <c r="M179" s="93" t="s">
        <v>1</v>
      </c>
      <c r="N179" s="94" t="s">
        <v>38</v>
      </c>
      <c r="P179" s="95">
        <f>O179*H179</f>
        <v>0</v>
      </c>
      <c r="Q179" s="95">
        <v>0</v>
      </c>
      <c r="R179" s="95">
        <f>Q179*H179</f>
        <v>0</v>
      </c>
      <c r="S179" s="95">
        <v>0</v>
      </c>
      <c r="T179" s="96">
        <f>S179*H179</f>
        <v>0</v>
      </c>
      <c r="AR179" s="97" t="s">
        <v>190</v>
      </c>
      <c r="AT179" s="97" t="s">
        <v>186</v>
      </c>
      <c r="AU179" s="97" t="s">
        <v>83</v>
      </c>
      <c r="AY179" s="10" t="s">
        <v>184</v>
      </c>
      <c r="BE179" s="98">
        <f>IF(N179="základní",J179,0)</f>
        <v>0</v>
      </c>
      <c r="BF179" s="98">
        <f>IF(N179="snížená",J179,0)</f>
        <v>0</v>
      </c>
      <c r="BG179" s="98">
        <f>IF(N179="zákl. přenesená",J179,0)</f>
        <v>0</v>
      </c>
      <c r="BH179" s="98">
        <f>IF(N179="sníž. přenesená",J179,0)</f>
        <v>0</v>
      </c>
      <c r="BI179" s="98">
        <f>IF(N179="nulová",J179,0)</f>
        <v>0</v>
      </c>
      <c r="BJ179" s="10" t="s">
        <v>81</v>
      </c>
      <c r="BK179" s="98">
        <f>ROUND(I179*H179,2)</f>
        <v>0</v>
      </c>
      <c r="BL179" s="10" t="s">
        <v>190</v>
      </c>
      <c r="BM179" s="97" t="s">
        <v>3069</v>
      </c>
    </row>
    <row r="180" spans="2:65" s="7" customFormat="1">
      <c r="B180" s="99"/>
      <c r="D180" s="100" t="s">
        <v>203</v>
      </c>
      <c r="E180" s="101" t="s">
        <v>1</v>
      </c>
      <c r="F180" s="102" t="s">
        <v>3066</v>
      </c>
      <c r="H180" s="103">
        <v>31.84</v>
      </c>
      <c r="I180" s="104"/>
      <c r="L180" s="99"/>
      <c r="M180" s="105"/>
      <c r="T180" s="106"/>
      <c r="AT180" s="101" t="s">
        <v>203</v>
      </c>
      <c r="AU180" s="101" t="s">
        <v>83</v>
      </c>
      <c r="AV180" s="7" t="s">
        <v>83</v>
      </c>
      <c r="AW180" s="7" t="s">
        <v>28</v>
      </c>
      <c r="AX180" s="7" t="s">
        <v>73</v>
      </c>
      <c r="AY180" s="101" t="s">
        <v>184</v>
      </c>
    </row>
    <row r="181" spans="2:65" s="8" customFormat="1">
      <c r="B181" s="107"/>
      <c r="D181" s="100" t="s">
        <v>203</v>
      </c>
      <c r="E181" s="108" t="s">
        <v>1</v>
      </c>
      <c r="F181" s="109" t="s">
        <v>206</v>
      </c>
      <c r="H181" s="110">
        <v>31.84</v>
      </c>
      <c r="I181" s="111"/>
      <c r="L181" s="107"/>
      <c r="M181" s="112"/>
      <c r="T181" s="113"/>
      <c r="AT181" s="108" t="s">
        <v>203</v>
      </c>
      <c r="AU181" s="108" t="s">
        <v>83</v>
      </c>
      <c r="AV181" s="8" t="s">
        <v>190</v>
      </c>
      <c r="AW181" s="8" t="s">
        <v>28</v>
      </c>
      <c r="AX181" s="8" t="s">
        <v>81</v>
      </c>
      <c r="AY181" s="108" t="s">
        <v>184</v>
      </c>
    </row>
    <row r="182" spans="2:65" s="1" customFormat="1" ht="16.5" customHeight="1">
      <c r="B182" s="20"/>
      <c r="C182" s="126" t="s">
        <v>259</v>
      </c>
      <c r="D182" s="126" t="s">
        <v>480</v>
      </c>
      <c r="E182" s="127" t="s">
        <v>3070</v>
      </c>
      <c r="F182" s="128" t="s">
        <v>3071</v>
      </c>
      <c r="G182" s="129" t="s">
        <v>406</v>
      </c>
      <c r="H182" s="130">
        <v>1.1140000000000001</v>
      </c>
      <c r="I182" s="131"/>
      <c r="J182" s="132">
        <f>ROUND(I182*H182,2)</f>
        <v>0</v>
      </c>
      <c r="K182" s="133"/>
      <c r="L182" s="134"/>
      <c r="M182" s="135" t="s">
        <v>1</v>
      </c>
      <c r="N182" s="136" t="s">
        <v>38</v>
      </c>
      <c r="P182" s="95">
        <f>O182*H182</f>
        <v>0</v>
      </c>
      <c r="Q182" s="95">
        <v>1E-3</v>
      </c>
      <c r="R182" s="95">
        <f>Q182*H182</f>
        <v>1.1140000000000002E-3</v>
      </c>
      <c r="S182" s="95">
        <v>0</v>
      </c>
      <c r="T182" s="96">
        <f>S182*H182</f>
        <v>0</v>
      </c>
      <c r="AR182" s="97" t="s">
        <v>226</v>
      </c>
      <c r="AT182" s="97" t="s">
        <v>480</v>
      </c>
      <c r="AU182" s="97" t="s">
        <v>83</v>
      </c>
      <c r="AY182" s="10" t="s">
        <v>184</v>
      </c>
      <c r="BE182" s="98">
        <f>IF(N182="základní",J182,0)</f>
        <v>0</v>
      </c>
      <c r="BF182" s="98">
        <f>IF(N182="snížená",J182,0)</f>
        <v>0</v>
      </c>
      <c r="BG182" s="98">
        <f>IF(N182="zákl. přenesená",J182,0)</f>
        <v>0</v>
      </c>
      <c r="BH182" s="98">
        <f>IF(N182="sníž. přenesená",J182,0)</f>
        <v>0</v>
      </c>
      <c r="BI182" s="98">
        <f>IF(N182="nulová",J182,0)</f>
        <v>0</v>
      </c>
      <c r="BJ182" s="10" t="s">
        <v>81</v>
      </c>
      <c r="BK182" s="98">
        <f>ROUND(I182*H182,2)</f>
        <v>0</v>
      </c>
      <c r="BL182" s="10" t="s">
        <v>190</v>
      </c>
      <c r="BM182" s="97" t="s">
        <v>3072</v>
      </c>
    </row>
    <row r="183" spans="2:65" s="7" customFormat="1">
      <c r="B183" s="99"/>
      <c r="D183" s="100" t="s">
        <v>203</v>
      </c>
      <c r="E183" s="101" t="s">
        <v>1</v>
      </c>
      <c r="F183" s="102" t="s">
        <v>3073</v>
      </c>
      <c r="H183" s="103">
        <v>1.1140000000000001</v>
      </c>
      <c r="I183" s="104"/>
      <c r="L183" s="99"/>
      <c r="M183" s="105"/>
      <c r="T183" s="106"/>
      <c r="AT183" s="101" t="s">
        <v>203</v>
      </c>
      <c r="AU183" s="101" t="s">
        <v>83</v>
      </c>
      <c r="AV183" s="7" t="s">
        <v>83</v>
      </c>
      <c r="AW183" s="7" t="s">
        <v>28</v>
      </c>
      <c r="AX183" s="7" t="s">
        <v>73</v>
      </c>
      <c r="AY183" s="101" t="s">
        <v>184</v>
      </c>
    </row>
    <row r="184" spans="2:65" s="8" customFormat="1">
      <c r="B184" s="107"/>
      <c r="D184" s="100" t="s">
        <v>203</v>
      </c>
      <c r="E184" s="108" t="s">
        <v>1</v>
      </c>
      <c r="F184" s="109" t="s">
        <v>206</v>
      </c>
      <c r="H184" s="110">
        <v>1.1140000000000001</v>
      </c>
      <c r="I184" s="111"/>
      <c r="L184" s="107"/>
      <c r="M184" s="112"/>
      <c r="T184" s="113"/>
      <c r="AT184" s="108" t="s">
        <v>203</v>
      </c>
      <c r="AU184" s="108" t="s">
        <v>83</v>
      </c>
      <c r="AV184" s="8" t="s">
        <v>190</v>
      </c>
      <c r="AW184" s="8" t="s">
        <v>28</v>
      </c>
      <c r="AX184" s="8" t="s">
        <v>81</v>
      </c>
      <c r="AY184" s="108" t="s">
        <v>184</v>
      </c>
    </row>
    <row r="185" spans="2:65" s="1" customFormat="1" ht="33" customHeight="1">
      <c r="B185" s="20"/>
      <c r="C185" s="85" t="s">
        <v>264</v>
      </c>
      <c r="D185" s="85" t="s">
        <v>186</v>
      </c>
      <c r="E185" s="86" t="s">
        <v>3074</v>
      </c>
      <c r="F185" s="87" t="s">
        <v>3075</v>
      </c>
      <c r="G185" s="88" t="s">
        <v>267</v>
      </c>
      <c r="H185" s="89">
        <v>0.45</v>
      </c>
      <c r="I185" s="90"/>
      <c r="J185" s="91">
        <f>ROUND(I185*H185,2)</f>
        <v>0</v>
      </c>
      <c r="K185" s="92"/>
      <c r="L185" s="20"/>
      <c r="M185" s="93" t="s">
        <v>1</v>
      </c>
      <c r="N185" s="94" t="s">
        <v>38</v>
      </c>
      <c r="P185" s="95">
        <f>O185*H185</f>
        <v>0</v>
      </c>
      <c r="Q185" s="95">
        <v>0</v>
      </c>
      <c r="R185" s="95">
        <f>Q185*H185</f>
        <v>0</v>
      </c>
      <c r="S185" s="95">
        <v>1.92</v>
      </c>
      <c r="T185" s="96">
        <f>S185*H185</f>
        <v>0.86399999999999999</v>
      </c>
      <c r="AR185" s="97" t="s">
        <v>190</v>
      </c>
      <c r="AT185" s="97" t="s">
        <v>186</v>
      </c>
      <c r="AU185" s="97" t="s">
        <v>83</v>
      </c>
      <c r="AY185" s="10" t="s">
        <v>184</v>
      </c>
      <c r="BE185" s="98">
        <f>IF(N185="základní",J185,0)</f>
        <v>0</v>
      </c>
      <c r="BF185" s="98">
        <f>IF(N185="snížená",J185,0)</f>
        <v>0</v>
      </c>
      <c r="BG185" s="98">
        <f>IF(N185="zákl. přenesená",J185,0)</f>
        <v>0</v>
      </c>
      <c r="BH185" s="98">
        <f>IF(N185="sníž. přenesená",J185,0)</f>
        <v>0</v>
      </c>
      <c r="BI185" s="98">
        <f>IF(N185="nulová",J185,0)</f>
        <v>0</v>
      </c>
      <c r="BJ185" s="10" t="s">
        <v>81</v>
      </c>
      <c r="BK185" s="98">
        <f>ROUND(I185*H185,2)</f>
        <v>0</v>
      </c>
      <c r="BL185" s="10" t="s">
        <v>190</v>
      </c>
      <c r="BM185" s="97" t="s">
        <v>3076</v>
      </c>
    </row>
    <row r="186" spans="2:65" s="9" customFormat="1">
      <c r="B186" s="114"/>
      <c r="D186" s="100" t="s">
        <v>203</v>
      </c>
      <c r="E186" s="115" t="s">
        <v>1</v>
      </c>
      <c r="F186" s="116" t="s">
        <v>3077</v>
      </c>
      <c r="H186" s="115" t="s">
        <v>1</v>
      </c>
      <c r="I186" s="117"/>
      <c r="L186" s="114"/>
      <c r="M186" s="118"/>
      <c r="T186" s="119"/>
      <c r="AT186" s="115" t="s">
        <v>203</v>
      </c>
      <c r="AU186" s="115" t="s">
        <v>83</v>
      </c>
      <c r="AV186" s="9" t="s">
        <v>81</v>
      </c>
      <c r="AW186" s="9" t="s">
        <v>28</v>
      </c>
      <c r="AX186" s="9" t="s">
        <v>73</v>
      </c>
      <c r="AY186" s="115" t="s">
        <v>184</v>
      </c>
    </row>
    <row r="187" spans="2:65" s="7" customFormat="1">
      <c r="B187" s="99"/>
      <c r="D187" s="100" t="s">
        <v>203</v>
      </c>
      <c r="E187" s="101" t="s">
        <v>1</v>
      </c>
      <c r="F187" s="102" t="s">
        <v>3078</v>
      </c>
      <c r="H187" s="103">
        <v>0.45</v>
      </c>
      <c r="I187" s="104"/>
      <c r="L187" s="99"/>
      <c r="M187" s="105"/>
      <c r="T187" s="106"/>
      <c r="AT187" s="101" t="s">
        <v>203</v>
      </c>
      <c r="AU187" s="101" t="s">
        <v>83</v>
      </c>
      <c r="AV187" s="7" t="s">
        <v>83</v>
      </c>
      <c r="AW187" s="7" t="s">
        <v>28</v>
      </c>
      <c r="AX187" s="7" t="s">
        <v>73</v>
      </c>
      <c r="AY187" s="101" t="s">
        <v>184</v>
      </c>
    </row>
    <row r="188" spans="2:65" s="8" customFormat="1">
      <c r="B188" s="107"/>
      <c r="D188" s="100" t="s">
        <v>203</v>
      </c>
      <c r="E188" s="108" t="s">
        <v>1</v>
      </c>
      <c r="F188" s="109" t="s">
        <v>206</v>
      </c>
      <c r="H188" s="110">
        <v>0.45</v>
      </c>
      <c r="I188" s="111"/>
      <c r="L188" s="107"/>
      <c r="M188" s="112"/>
      <c r="T188" s="113"/>
      <c r="AT188" s="108" t="s">
        <v>203</v>
      </c>
      <c r="AU188" s="108" t="s">
        <v>83</v>
      </c>
      <c r="AV188" s="8" t="s">
        <v>190</v>
      </c>
      <c r="AW188" s="8" t="s">
        <v>28</v>
      </c>
      <c r="AX188" s="8" t="s">
        <v>81</v>
      </c>
      <c r="AY188" s="108" t="s">
        <v>184</v>
      </c>
    </row>
    <row r="189" spans="2:65" s="1" customFormat="1" ht="24.15" customHeight="1">
      <c r="B189" s="20"/>
      <c r="C189" s="85" t="s">
        <v>270</v>
      </c>
      <c r="D189" s="85" t="s">
        <v>186</v>
      </c>
      <c r="E189" s="86" t="s">
        <v>3079</v>
      </c>
      <c r="F189" s="87" t="s">
        <v>3080</v>
      </c>
      <c r="G189" s="88" t="s">
        <v>223</v>
      </c>
      <c r="H189" s="89">
        <v>54.47</v>
      </c>
      <c r="I189" s="90"/>
      <c r="J189" s="91">
        <f>ROUND(I189*H189,2)</f>
        <v>0</v>
      </c>
      <c r="K189" s="92"/>
      <c r="L189" s="20"/>
      <c r="M189" s="93" t="s">
        <v>1</v>
      </c>
      <c r="N189" s="94" t="s">
        <v>38</v>
      </c>
      <c r="P189" s="95">
        <f>O189*H189</f>
        <v>0</v>
      </c>
      <c r="Q189" s="95">
        <v>0</v>
      </c>
      <c r="R189" s="95">
        <f>Q189*H189</f>
        <v>0</v>
      </c>
      <c r="S189" s="95">
        <v>0</v>
      </c>
      <c r="T189" s="96">
        <f>S189*H189</f>
        <v>0</v>
      </c>
      <c r="AR189" s="97" t="s">
        <v>190</v>
      </c>
      <c r="AT189" s="97" t="s">
        <v>186</v>
      </c>
      <c r="AU189" s="97" t="s">
        <v>83</v>
      </c>
      <c r="AY189" s="10" t="s">
        <v>184</v>
      </c>
      <c r="BE189" s="98">
        <f>IF(N189="základní",J189,0)</f>
        <v>0</v>
      </c>
      <c r="BF189" s="98">
        <f>IF(N189="snížená",J189,0)</f>
        <v>0</v>
      </c>
      <c r="BG189" s="98">
        <f>IF(N189="zákl. přenesená",J189,0)</f>
        <v>0</v>
      </c>
      <c r="BH189" s="98">
        <f>IF(N189="sníž. přenesená",J189,0)</f>
        <v>0</v>
      </c>
      <c r="BI189" s="98">
        <f>IF(N189="nulová",J189,0)</f>
        <v>0</v>
      </c>
      <c r="BJ189" s="10" t="s">
        <v>81</v>
      </c>
      <c r="BK189" s="98">
        <f>ROUND(I189*H189,2)</f>
        <v>0</v>
      </c>
      <c r="BL189" s="10" t="s">
        <v>190</v>
      </c>
      <c r="BM189" s="97" t="s">
        <v>3081</v>
      </c>
    </row>
    <row r="190" spans="2:65" s="7" customFormat="1">
      <c r="B190" s="99"/>
      <c r="D190" s="100" t="s">
        <v>203</v>
      </c>
      <c r="E190" s="101" t="s">
        <v>1</v>
      </c>
      <c r="F190" s="102" t="s">
        <v>3082</v>
      </c>
      <c r="H190" s="103">
        <v>54.47</v>
      </c>
      <c r="I190" s="104"/>
      <c r="L190" s="99"/>
      <c r="M190" s="105"/>
      <c r="T190" s="106"/>
      <c r="AT190" s="101" t="s">
        <v>203</v>
      </c>
      <c r="AU190" s="101" t="s">
        <v>83</v>
      </c>
      <c r="AV190" s="7" t="s">
        <v>83</v>
      </c>
      <c r="AW190" s="7" t="s">
        <v>28</v>
      </c>
      <c r="AX190" s="7" t="s">
        <v>73</v>
      </c>
      <c r="AY190" s="101" t="s">
        <v>184</v>
      </c>
    </row>
    <row r="191" spans="2:65" s="8" customFormat="1">
      <c r="B191" s="107"/>
      <c r="D191" s="100" t="s">
        <v>203</v>
      </c>
      <c r="E191" s="108" t="s">
        <v>1</v>
      </c>
      <c r="F191" s="109" t="s">
        <v>206</v>
      </c>
      <c r="H191" s="110">
        <v>54.47</v>
      </c>
      <c r="I191" s="111"/>
      <c r="L191" s="107"/>
      <c r="M191" s="112"/>
      <c r="T191" s="113"/>
      <c r="AT191" s="108" t="s">
        <v>203</v>
      </c>
      <c r="AU191" s="108" t="s">
        <v>83</v>
      </c>
      <c r="AV191" s="8" t="s">
        <v>190</v>
      </c>
      <c r="AW191" s="8" t="s">
        <v>28</v>
      </c>
      <c r="AX191" s="8" t="s">
        <v>81</v>
      </c>
      <c r="AY191" s="108" t="s">
        <v>184</v>
      </c>
    </row>
    <row r="192" spans="2:65" s="1" customFormat="1" ht="62.7" customHeight="1">
      <c r="B192" s="20"/>
      <c r="C192" s="85" t="s">
        <v>275</v>
      </c>
      <c r="D192" s="85" t="s">
        <v>186</v>
      </c>
      <c r="E192" s="86" t="s">
        <v>3083</v>
      </c>
      <c r="F192" s="87" t="s">
        <v>3084</v>
      </c>
      <c r="G192" s="88" t="s">
        <v>201</v>
      </c>
      <c r="H192" s="89">
        <v>29.07</v>
      </c>
      <c r="I192" s="90"/>
      <c r="J192" s="91">
        <f>ROUND(I192*H192,2)</f>
        <v>0</v>
      </c>
      <c r="K192" s="92"/>
      <c r="L192" s="20"/>
      <c r="M192" s="93" t="s">
        <v>1</v>
      </c>
      <c r="N192" s="94" t="s">
        <v>38</v>
      </c>
      <c r="P192" s="95">
        <f>O192*H192</f>
        <v>0</v>
      </c>
      <c r="Q192" s="95">
        <v>0</v>
      </c>
      <c r="R192" s="95">
        <f>Q192*H192</f>
        <v>0</v>
      </c>
      <c r="S192" s="95">
        <v>0.02</v>
      </c>
      <c r="T192" s="96">
        <f>S192*H192</f>
        <v>0.58140000000000003</v>
      </c>
      <c r="AR192" s="97" t="s">
        <v>190</v>
      </c>
      <c r="AT192" s="97" t="s">
        <v>186</v>
      </c>
      <c r="AU192" s="97" t="s">
        <v>83</v>
      </c>
      <c r="AY192" s="10" t="s">
        <v>184</v>
      </c>
      <c r="BE192" s="98">
        <f>IF(N192="základní",J192,0)</f>
        <v>0</v>
      </c>
      <c r="BF192" s="98">
        <f>IF(N192="snížená",J192,0)</f>
        <v>0</v>
      </c>
      <c r="BG192" s="98">
        <f>IF(N192="zákl. přenesená",J192,0)</f>
        <v>0</v>
      </c>
      <c r="BH192" s="98">
        <f>IF(N192="sníž. přenesená",J192,0)</f>
        <v>0</v>
      </c>
      <c r="BI192" s="98">
        <f>IF(N192="nulová",J192,0)</f>
        <v>0</v>
      </c>
      <c r="BJ192" s="10" t="s">
        <v>81</v>
      </c>
      <c r="BK192" s="98">
        <f>ROUND(I192*H192,2)</f>
        <v>0</v>
      </c>
      <c r="BL192" s="10" t="s">
        <v>190</v>
      </c>
      <c r="BM192" s="97" t="s">
        <v>3085</v>
      </c>
    </row>
    <row r="193" spans="2:65" s="7" customFormat="1">
      <c r="B193" s="99"/>
      <c r="D193" s="100" t="s">
        <v>203</v>
      </c>
      <c r="E193" s="101" t="s">
        <v>1</v>
      </c>
      <c r="F193" s="102" t="s">
        <v>3036</v>
      </c>
      <c r="H193" s="103">
        <v>29.07</v>
      </c>
      <c r="I193" s="104"/>
      <c r="L193" s="99"/>
      <c r="M193" s="105"/>
      <c r="T193" s="106"/>
      <c r="AT193" s="101" t="s">
        <v>203</v>
      </c>
      <c r="AU193" s="101" t="s">
        <v>83</v>
      </c>
      <c r="AV193" s="7" t="s">
        <v>83</v>
      </c>
      <c r="AW193" s="7" t="s">
        <v>28</v>
      </c>
      <c r="AX193" s="7" t="s">
        <v>73</v>
      </c>
      <c r="AY193" s="101" t="s">
        <v>184</v>
      </c>
    </row>
    <row r="194" spans="2:65" s="8" customFormat="1">
      <c r="B194" s="107"/>
      <c r="D194" s="100" t="s">
        <v>203</v>
      </c>
      <c r="E194" s="108" t="s">
        <v>1</v>
      </c>
      <c r="F194" s="109" t="s">
        <v>206</v>
      </c>
      <c r="H194" s="110">
        <v>29.07</v>
      </c>
      <c r="I194" s="111"/>
      <c r="L194" s="107"/>
      <c r="M194" s="112"/>
      <c r="T194" s="113"/>
      <c r="AT194" s="108" t="s">
        <v>203</v>
      </c>
      <c r="AU194" s="108" t="s">
        <v>83</v>
      </c>
      <c r="AV194" s="8" t="s">
        <v>190</v>
      </c>
      <c r="AW194" s="8" t="s">
        <v>28</v>
      </c>
      <c r="AX194" s="8" t="s">
        <v>81</v>
      </c>
      <c r="AY194" s="108" t="s">
        <v>184</v>
      </c>
    </row>
    <row r="195" spans="2:65" s="1" customFormat="1" ht="55.5" customHeight="1">
      <c r="B195" s="20"/>
      <c r="C195" s="85" t="s">
        <v>281</v>
      </c>
      <c r="D195" s="85" t="s">
        <v>186</v>
      </c>
      <c r="E195" s="86" t="s">
        <v>3086</v>
      </c>
      <c r="F195" s="87" t="s">
        <v>3087</v>
      </c>
      <c r="G195" s="88" t="s">
        <v>189</v>
      </c>
      <c r="H195" s="89">
        <v>3</v>
      </c>
      <c r="I195" s="90"/>
      <c r="J195" s="91">
        <f>ROUND(I195*H195,2)</f>
        <v>0</v>
      </c>
      <c r="K195" s="92"/>
      <c r="L195" s="20"/>
      <c r="M195" s="93" t="s">
        <v>1</v>
      </c>
      <c r="N195" s="94" t="s">
        <v>38</v>
      </c>
      <c r="P195" s="95">
        <f>O195*H195</f>
        <v>0</v>
      </c>
      <c r="Q195" s="95">
        <v>0</v>
      </c>
      <c r="R195" s="95">
        <f>Q195*H195</f>
        <v>0</v>
      </c>
      <c r="S195" s="95">
        <v>8.2000000000000003E-2</v>
      </c>
      <c r="T195" s="96">
        <f>S195*H195</f>
        <v>0.246</v>
      </c>
      <c r="AR195" s="97" t="s">
        <v>190</v>
      </c>
      <c r="AT195" s="97" t="s">
        <v>186</v>
      </c>
      <c r="AU195" s="97" t="s">
        <v>83</v>
      </c>
      <c r="AY195" s="10" t="s">
        <v>184</v>
      </c>
      <c r="BE195" s="98">
        <f>IF(N195="základní",J195,0)</f>
        <v>0</v>
      </c>
      <c r="BF195" s="98">
        <f>IF(N195="snížená",J195,0)</f>
        <v>0</v>
      </c>
      <c r="BG195" s="98">
        <f>IF(N195="zákl. přenesená",J195,0)</f>
        <v>0</v>
      </c>
      <c r="BH195" s="98">
        <f>IF(N195="sníž. přenesená",J195,0)</f>
        <v>0</v>
      </c>
      <c r="BI195" s="98">
        <f>IF(N195="nulová",J195,0)</f>
        <v>0</v>
      </c>
      <c r="BJ195" s="10" t="s">
        <v>81</v>
      </c>
      <c r="BK195" s="98">
        <f>ROUND(I195*H195,2)</f>
        <v>0</v>
      </c>
      <c r="BL195" s="10" t="s">
        <v>190</v>
      </c>
      <c r="BM195" s="97" t="s">
        <v>3088</v>
      </c>
    </row>
    <row r="196" spans="2:65" s="7" customFormat="1">
      <c r="B196" s="99"/>
      <c r="D196" s="100" t="s">
        <v>203</v>
      </c>
      <c r="E196" s="101" t="s">
        <v>1</v>
      </c>
      <c r="F196" s="102" t="s">
        <v>195</v>
      </c>
      <c r="H196" s="103">
        <v>3</v>
      </c>
      <c r="I196" s="104"/>
      <c r="L196" s="99"/>
      <c r="M196" s="105"/>
      <c r="T196" s="106"/>
      <c r="AT196" s="101" t="s">
        <v>203</v>
      </c>
      <c r="AU196" s="101" t="s">
        <v>83</v>
      </c>
      <c r="AV196" s="7" t="s">
        <v>83</v>
      </c>
      <c r="AW196" s="7" t="s">
        <v>28</v>
      </c>
      <c r="AX196" s="7" t="s">
        <v>73</v>
      </c>
      <c r="AY196" s="101" t="s">
        <v>184</v>
      </c>
    </row>
    <row r="197" spans="2:65" s="8" customFormat="1">
      <c r="B197" s="107"/>
      <c r="D197" s="100" t="s">
        <v>203</v>
      </c>
      <c r="E197" s="108" t="s">
        <v>1</v>
      </c>
      <c r="F197" s="109" t="s">
        <v>206</v>
      </c>
      <c r="H197" s="110">
        <v>3</v>
      </c>
      <c r="I197" s="111"/>
      <c r="L197" s="107"/>
      <c r="M197" s="112"/>
      <c r="T197" s="113"/>
      <c r="AT197" s="108" t="s">
        <v>203</v>
      </c>
      <c r="AU197" s="108" t="s">
        <v>83</v>
      </c>
      <c r="AV197" s="8" t="s">
        <v>190</v>
      </c>
      <c r="AW197" s="8" t="s">
        <v>28</v>
      </c>
      <c r="AX197" s="8" t="s">
        <v>81</v>
      </c>
      <c r="AY197" s="108" t="s">
        <v>184</v>
      </c>
    </row>
    <row r="198" spans="2:65" s="1" customFormat="1" ht="33" customHeight="1">
      <c r="B198" s="20"/>
      <c r="C198" s="85" t="s">
        <v>7</v>
      </c>
      <c r="D198" s="85" t="s">
        <v>186</v>
      </c>
      <c r="E198" s="86" t="s">
        <v>3089</v>
      </c>
      <c r="F198" s="87" t="s">
        <v>3090</v>
      </c>
      <c r="G198" s="88" t="s">
        <v>278</v>
      </c>
      <c r="H198" s="89">
        <v>57.65</v>
      </c>
      <c r="I198" s="90"/>
      <c r="J198" s="91">
        <f>ROUND(I198*H198,2)</f>
        <v>0</v>
      </c>
      <c r="K198" s="92"/>
      <c r="L198" s="20"/>
      <c r="M198" s="93" t="s">
        <v>1</v>
      </c>
      <c r="N198" s="94" t="s">
        <v>38</v>
      </c>
      <c r="P198" s="95">
        <f>O198*H198</f>
        <v>0</v>
      </c>
      <c r="Q198" s="95">
        <v>0</v>
      </c>
      <c r="R198" s="95">
        <f>Q198*H198</f>
        <v>0</v>
      </c>
      <c r="S198" s="95">
        <v>0</v>
      </c>
      <c r="T198" s="96">
        <f>S198*H198</f>
        <v>0</v>
      </c>
      <c r="AR198" s="97" t="s">
        <v>190</v>
      </c>
      <c r="AT198" s="97" t="s">
        <v>186</v>
      </c>
      <c r="AU198" s="97" t="s">
        <v>83</v>
      </c>
      <c r="AY198" s="10" t="s">
        <v>184</v>
      </c>
      <c r="BE198" s="98">
        <f>IF(N198="základní",J198,0)</f>
        <v>0</v>
      </c>
      <c r="BF198" s="98">
        <f>IF(N198="snížená",J198,0)</f>
        <v>0</v>
      </c>
      <c r="BG198" s="98">
        <f>IF(N198="zákl. přenesená",J198,0)</f>
        <v>0</v>
      </c>
      <c r="BH198" s="98">
        <f>IF(N198="sníž. přenesená",J198,0)</f>
        <v>0</v>
      </c>
      <c r="BI198" s="98">
        <f>IF(N198="nulová",J198,0)</f>
        <v>0</v>
      </c>
      <c r="BJ198" s="10" t="s">
        <v>81</v>
      </c>
      <c r="BK198" s="98">
        <f>ROUND(I198*H198,2)</f>
        <v>0</v>
      </c>
      <c r="BL198" s="10" t="s">
        <v>190</v>
      </c>
      <c r="BM198" s="97" t="s">
        <v>3091</v>
      </c>
    </row>
    <row r="199" spans="2:65" s="7" customFormat="1" ht="20.399999999999999">
      <c r="B199" s="99"/>
      <c r="D199" s="100" t="s">
        <v>203</v>
      </c>
      <c r="E199" s="101" t="s">
        <v>1</v>
      </c>
      <c r="F199" s="102" t="s">
        <v>3092</v>
      </c>
      <c r="H199" s="103">
        <v>57.65</v>
      </c>
      <c r="I199" s="104"/>
      <c r="L199" s="99"/>
      <c r="M199" s="105"/>
      <c r="T199" s="106"/>
      <c r="AT199" s="101" t="s">
        <v>203</v>
      </c>
      <c r="AU199" s="101" t="s">
        <v>83</v>
      </c>
      <c r="AV199" s="7" t="s">
        <v>83</v>
      </c>
      <c r="AW199" s="7" t="s">
        <v>28</v>
      </c>
      <c r="AX199" s="7" t="s">
        <v>73</v>
      </c>
      <c r="AY199" s="101" t="s">
        <v>184</v>
      </c>
    </row>
    <row r="200" spans="2:65" s="8" customFormat="1">
      <c r="B200" s="107"/>
      <c r="D200" s="100" t="s">
        <v>203</v>
      </c>
      <c r="E200" s="108" t="s">
        <v>1</v>
      </c>
      <c r="F200" s="109" t="s">
        <v>206</v>
      </c>
      <c r="H200" s="110">
        <v>57.65</v>
      </c>
      <c r="I200" s="111"/>
      <c r="L200" s="107"/>
      <c r="M200" s="112"/>
      <c r="T200" s="113"/>
      <c r="AT200" s="108" t="s">
        <v>203</v>
      </c>
      <c r="AU200" s="108" t="s">
        <v>83</v>
      </c>
      <c r="AV200" s="8" t="s">
        <v>190</v>
      </c>
      <c r="AW200" s="8" t="s">
        <v>28</v>
      </c>
      <c r="AX200" s="8" t="s">
        <v>81</v>
      </c>
      <c r="AY200" s="108" t="s">
        <v>184</v>
      </c>
    </row>
    <row r="201" spans="2:65" s="1" customFormat="1" ht="24.15" customHeight="1">
      <c r="B201" s="20"/>
      <c r="C201" s="85" t="s">
        <v>290</v>
      </c>
      <c r="D201" s="85" t="s">
        <v>186</v>
      </c>
      <c r="E201" s="86" t="s">
        <v>3093</v>
      </c>
      <c r="F201" s="87" t="s">
        <v>3094</v>
      </c>
      <c r="G201" s="88" t="s">
        <v>278</v>
      </c>
      <c r="H201" s="89">
        <v>1095.3499999999999</v>
      </c>
      <c r="I201" s="90"/>
      <c r="J201" s="91">
        <f>ROUND(I201*H201,2)</f>
        <v>0</v>
      </c>
      <c r="K201" s="92"/>
      <c r="L201" s="20"/>
      <c r="M201" s="93" t="s">
        <v>1</v>
      </c>
      <c r="N201" s="94" t="s">
        <v>38</v>
      </c>
      <c r="P201" s="95">
        <f>O201*H201</f>
        <v>0</v>
      </c>
      <c r="Q201" s="95">
        <v>0</v>
      </c>
      <c r="R201" s="95">
        <f>Q201*H201</f>
        <v>0</v>
      </c>
      <c r="S201" s="95">
        <v>0</v>
      </c>
      <c r="T201" s="96">
        <f>S201*H201</f>
        <v>0</v>
      </c>
      <c r="AR201" s="97" t="s">
        <v>190</v>
      </c>
      <c r="AT201" s="97" t="s">
        <v>186</v>
      </c>
      <c r="AU201" s="97" t="s">
        <v>83</v>
      </c>
      <c r="AY201" s="10" t="s">
        <v>184</v>
      </c>
      <c r="BE201" s="98">
        <f>IF(N201="základní",J201,0)</f>
        <v>0</v>
      </c>
      <c r="BF201" s="98">
        <f>IF(N201="snížená",J201,0)</f>
        <v>0</v>
      </c>
      <c r="BG201" s="98">
        <f>IF(N201="zákl. přenesená",J201,0)</f>
        <v>0</v>
      </c>
      <c r="BH201" s="98">
        <f>IF(N201="sníž. přenesená",J201,0)</f>
        <v>0</v>
      </c>
      <c r="BI201" s="98">
        <f>IF(N201="nulová",J201,0)</f>
        <v>0</v>
      </c>
      <c r="BJ201" s="10" t="s">
        <v>81</v>
      </c>
      <c r="BK201" s="98">
        <f>ROUND(I201*H201,2)</f>
        <v>0</v>
      </c>
      <c r="BL201" s="10" t="s">
        <v>190</v>
      </c>
      <c r="BM201" s="97" t="s">
        <v>3095</v>
      </c>
    </row>
    <row r="202" spans="2:65" s="7" customFormat="1">
      <c r="B202" s="99"/>
      <c r="D202" s="100" t="s">
        <v>203</v>
      </c>
      <c r="E202" s="101" t="s">
        <v>1</v>
      </c>
      <c r="F202" s="102" t="s">
        <v>3096</v>
      </c>
      <c r="H202" s="103">
        <v>1095.3499999999999</v>
      </c>
      <c r="I202" s="104"/>
      <c r="L202" s="99"/>
      <c r="M202" s="105"/>
      <c r="T202" s="106"/>
      <c r="AT202" s="101" t="s">
        <v>203</v>
      </c>
      <c r="AU202" s="101" t="s">
        <v>83</v>
      </c>
      <c r="AV202" s="7" t="s">
        <v>83</v>
      </c>
      <c r="AW202" s="7" t="s">
        <v>28</v>
      </c>
      <c r="AX202" s="7" t="s">
        <v>73</v>
      </c>
      <c r="AY202" s="101" t="s">
        <v>184</v>
      </c>
    </row>
    <row r="203" spans="2:65" s="8" customFormat="1">
      <c r="B203" s="107"/>
      <c r="D203" s="100" t="s">
        <v>203</v>
      </c>
      <c r="E203" s="108" t="s">
        <v>1</v>
      </c>
      <c r="F203" s="109" t="s">
        <v>206</v>
      </c>
      <c r="H203" s="110">
        <v>1095.3499999999999</v>
      </c>
      <c r="I203" s="111"/>
      <c r="L203" s="107"/>
      <c r="M203" s="112"/>
      <c r="T203" s="113"/>
      <c r="AT203" s="108" t="s">
        <v>203</v>
      </c>
      <c r="AU203" s="108" t="s">
        <v>83</v>
      </c>
      <c r="AV203" s="8" t="s">
        <v>190</v>
      </c>
      <c r="AW203" s="8" t="s">
        <v>28</v>
      </c>
      <c r="AX203" s="8" t="s">
        <v>81</v>
      </c>
      <c r="AY203" s="108" t="s">
        <v>184</v>
      </c>
    </row>
    <row r="204" spans="2:65" s="1" customFormat="1" ht="44.25" customHeight="1">
      <c r="B204" s="20"/>
      <c r="C204" s="85" t="s">
        <v>295</v>
      </c>
      <c r="D204" s="85" t="s">
        <v>186</v>
      </c>
      <c r="E204" s="86" t="s">
        <v>3097</v>
      </c>
      <c r="F204" s="87" t="s">
        <v>3098</v>
      </c>
      <c r="G204" s="88" t="s">
        <v>278</v>
      </c>
      <c r="H204" s="89">
        <v>0.86399999999999999</v>
      </c>
      <c r="I204" s="90"/>
      <c r="J204" s="91">
        <f>ROUND(I204*H204,2)</f>
        <v>0</v>
      </c>
      <c r="K204" s="92"/>
      <c r="L204" s="20"/>
      <c r="M204" s="93" t="s">
        <v>1</v>
      </c>
      <c r="N204" s="94" t="s">
        <v>38</v>
      </c>
      <c r="P204" s="95">
        <f>O204*H204</f>
        <v>0</v>
      </c>
      <c r="Q204" s="95">
        <v>0</v>
      </c>
      <c r="R204" s="95">
        <f>Q204*H204</f>
        <v>0</v>
      </c>
      <c r="S204" s="95">
        <v>0</v>
      </c>
      <c r="T204" s="96">
        <f>S204*H204</f>
        <v>0</v>
      </c>
      <c r="AR204" s="97" t="s">
        <v>190</v>
      </c>
      <c r="AT204" s="97" t="s">
        <v>186</v>
      </c>
      <c r="AU204" s="97" t="s">
        <v>83</v>
      </c>
      <c r="AY204" s="10" t="s">
        <v>184</v>
      </c>
      <c r="BE204" s="98">
        <f>IF(N204="základní",J204,0)</f>
        <v>0</v>
      </c>
      <c r="BF204" s="98">
        <f>IF(N204="snížená",J204,0)</f>
        <v>0</v>
      </c>
      <c r="BG204" s="98">
        <f>IF(N204="zákl. přenesená",J204,0)</f>
        <v>0</v>
      </c>
      <c r="BH204" s="98">
        <f>IF(N204="sníž. přenesená",J204,0)</f>
        <v>0</v>
      </c>
      <c r="BI204" s="98">
        <f>IF(N204="nulová",J204,0)</f>
        <v>0</v>
      </c>
      <c r="BJ204" s="10" t="s">
        <v>81</v>
      </c>
      <c r="BK204" s="98">
        <f>ROUND(I204*H204,2)</f>
        <v>0</v>
      </c>
      <c r="BL204" s="10" t="s">
        <v>190</v>
      </c>
      <c r="BM204" s="97" t="s">
        <v>3099</v>
      </c>
    </row>
    <row r="205" spans="2:65" s="7" customFormat="1">
      <c r="B205" s="99"/>
      <c r="D205" s="100" t="s">
        <v>203</v>
      </c>
      <c r="E205" s="101" t="s">
        <v>1</v>
      </c>
      <c r="F205" s="102" t="s">
        <v>3100</v>
      </c>
      <c r="H205" s="103">
        <v>0.86399999999999999</v>
      </c>
      <c r="I205" s="104"/>
      <c r="L205" s="99"/>
      <c r="M205" s="105"/>
      <c r="T205" s="106"/>
      <c r="AT205" s="101" t="s">
        <v>203</v>
      </c>
      <c r="AU205" s="101" t="s">
        <v>83</v>
      </c>
      <c r="AV205" s="7" t="s">
        <v>83</v>
      </c>
      <c r="AW205" s="7" t="s">
        <v>28</v>
      </c>
      <c r="AX205" s="7" t="s">
        <v>73</v>
      </c>
      <c r="AY205" s="101" t="s">
        <v>184</v>
      </c>
    </row>
    <row r="206" spans="2:65" s="8" customFormat="1">
      <c r="B206" s="107"/>
      <c r="D206" s="100" t="s">
        <v>203</v>
      </c>
      <c r="E206" s="108" t="s">
        <v>1</v>
      </c>
      <c r="F206" s="109" t="s">
        <v>206</v>
      </c>
      <c r="H206" s="110">
        <v>0.86399999999999999</v>
      </c>
      <c r="I206" s="111"/>
      <c r="L206" s="107"/>
      <c r="M206" s="112"/>
      <c r="T206" s="113"/>
      <c r="AT206" s="108" t="s">
        <v>203</v>
      </c>
      <c r="AU206" s="108" t="s">
        <v>83</v>
      </c>
      <c r="AV206" s="8" t="s">
        <v>190</v>
      </c>
      <c r="AW206" s="8" t="s">
        <v>28</v>
      </c>
      <c r="AX206" s="8" t="s">
        <v>81</v>
      </c>
      <c r="AY206" s="108" t="s">
        <v>184</v>
      </c>
    </row>
    <row r="207" spans="2:65" s="1" customFormat="1" ht="44.25" customHeight="1">
      <c r="B207" s="20"/>
      <c r="C207" s="85" t="s">
        <v>300</v>
      </c>
      <c r="D207" s="85" t="s">
        <v>186</v>
      </c>
      <c r="E207" s="86" t="s">
        <v>3101</v>
      </c>
      <c r="F207" s="87" t="s">
        <v>3102</v>
      </c>
      <c r="G207" s="88" t="s">
        <v>278</v>
      </c>
      <c r="H207" s="89">
        <v>14.786</v>
      </c>
      <c r="I207" s="90"/>
      <c r="J207" s="91">
        <f>ROUND(I207*H207,2)</f>
        <v>0</v>
      </c>
      <c r="K207" s="92"/>
      <c r="L207" s="20"/>
      <c r="M207" s="93" t="s">
        <v>1</v>
      </c>
      <c r="N207" s="94" t="s">
        <v>38</v>
      </c>
      <c r="P207" s="95">
        <f>O207*H207</f>
        <v>0</v>
      </c>
      <c r="Q207" s="95">
        <v>0</v>
      </c>
      <c r="R207" s="95">
        <f>Q207*H207</f>
        <v>0</v>
      </c>
      <c r="S207" s="95">
        <v>0</v>
      </c>
      <c r="T207" s="96">
        <f>S207*H207</f>
        <v>0</v>
      </c>
      <c r="AR207" s="97" t="s">
        <v>190</v>
      </c>
      <c r="AT207" s="97" t="s">
        <v>186</v>
      </c>
      <c r="AU207" s="97" t="s">
        <v>83</v>
      </c>
      <c r="AY207" s="10" t="s">
        <v>184</v>
      </c>
      <c r="BE207" s="98">
        <f>IF(N207="základní",J207,0)</f>
        <v>0</v>
      </c>
      <c r="BF207" s="98">
        <f>IF(N207="snížená",J207,0)</f>
        <v>0</v>
      </c>
      <c r="BG207" s="98">
        <f>IF(N207="zákl. přenesená",J207,0)</f>
        <v>0</v>
      </c>
      <c r="BH207" s="98">
        <f>IF(N207="sníž. přenesená",J207,0)</f>
        <v>0</v>
      </c>
      <c r="BI207" s="98">
        <f>IF(N207="nulová",J207,0)</f>
        <v>0</v>
      </c>
      <c r="BJ207" s="10" t="s">
        <v>81</v>
      </c>
      <c r="BK207" s="98">
        <f>ROUND(I207*H207,2)</f>
        <v>0</v>
      </c>
      <c r="BL207" s="10" t="s">
        <v>190</v>
      </c>
      <c r="BM207" s="97" t="s">
        <v>3103</v>
      </c>
    </row>
    <row r="208" spans="2:65" s="7" customFormat="1">
      <c r="B208" s="99"/>
      <c r="D208" s="100" t="s">
        <v>203</v>
      </c>
      <c r="E208" s="101" t="s">
        <v>1</v>
      </c>
      <c r="F208" s="102" t="s">
        <v>3104</v>
      </c>
      <c r="H208" s="103">
        <v>14.786</v>
      </c>
      <c r="I208" s="104"/>
      <c r="L208" s="99"/>
      <c r="M208" s="105"/>
      <c r="T208" s="106"/>
      <c r="AT208" s="101" t="s">
        <v>203</v>
      </c>
      <c r="AU208" s="101" t="s">
        <v>83</v>
      </c>
      <c r="AV208" s="7" t="s">
        <v>83</v>
      </c>
      <c r="AW208" s="7" t="s">
        <v>28</v>
      </c>
      <c r="AX208" s="7" t="s">
        <v>73</v>
      </c>
      <c r="AY208" s="101" t="s">
        <v>184</v>
      </c>
    </row>
    <row r="209" spans="2:65" s="8" customFormat="1">
      <c r="B209" s="107"/>
      <c r="D209" s="100" t="s">
        <v>203</v>
      </c>
      <c r="E209" s="108" t="s">
        <v>1</v>
      </c>
      <c r="F209" s="109" t="s">
        <v>206</v>
      </c>
      <c r="H209" s="110">
        <v>14.786</v>
      </c>
      <c r="I209" s="111"/>
      <c r="L209" s="107"/>
      <c r="M209" s="112"/>
      <c r="T209" s="113"/>
      <c r="AT209" s="108" t="s">
        <v>203</v>
      </c>
      <c r="AU209" s="108" t="s">
        <v>83</v>
      </c>
      <c r="AV209" s="8" t="s">
        <v>190</v>
      </c>
      <c r="AW209" s="8" t="s">
        <v>28</v>
      </c>
      <c r="AX209" s="8" t="s">
        <v>81</v>
      </c>
      <c r="AY209" s="108" t="s">
        <v>184</v>
      </c>
    </row>
    <row r="210" spans="2:65" s="1" customFormat="1" ht="44.25" customHeight="1">
      <c r="B210" s="20"/>
      <c r="C210" s="85" t="s">
        <v>307</v>
      </c>
      <c r="D210" s="85" t="s">
        <v>186</v>
      </c>
      <c r="E210" s="86" t="s">
        <v>3105</v>
      </c>
      <c r="F210" s="87" t="s">
        <v>3106</v>
      </c>
      <c r="G210" s="88" t="s">
        <v>278</v>
      </c>
      <c r="H210" s="89">
        <v>0.64900000000000002</v>
      </c>
      <c r="I210" s="90"/>
      <c r="J210" s="91">
        <f>ROUND(I210*H210,2)</f>
        <v>0</v>
      </c>
      <c r="K210" s="92"/>
      <c r="L210" s="20"/>
      <c r="M210" s="93" t="s">
        <v>1</v>
      </c>
      <c r="N210" s="94" t="s">
        <v>38</v>
      </c>
      <c r="P210" s="95">
        <f>O210*H210</f>
        <v>0</v>
      </c>
      <c r="Q210" s="95">
        <v>0</v>
      </c>
      <c r="R210" s="95">
        <f>Q210*H210</f>
        <v>0</v>
      </c>
      <c r="S210" s="95">
        <v>0</v>
      </c>
      <c r="T210" s="96">
        <f>S210*H210</f>
        <v>0</v>
      </c>
      <c r="AR210" s="97" t="s">
        <v>190</v>
      </c>
      <c r="AT210" s="97" t="s">
        <v>186</v>
      </c>
      <c r="AU210" s="97" t="s">
        <v>83</v>
      </c>
      <c r="AY210" s="10" t="s">
        <v>184</v>
      </c>
      <c r="BE210" s="98">
        <f>IF(N210="základní",J210,0)</f>
        <v>0</v>
      </c>
      <c r="BF210" s="98">
        <f>IF(N210="snížená",J210,0)</f>
        <v>0</v>
      </c>
      <c r="BG210" s="98">
        <f>IF(N210="zákl. přenesená",J210,0)</f>
        <v>0</v>
      </c>
      <c r="BH210" s="98">
        <f>IF(N210="sníž. přenesená",J210,0)</f>
        <v>0</v>
      </c>
      <c r="BI210" s="98">
        <f>IF(N210="nulová",J210,0)</f>
        <v>0</v>
      </c>
      <c r="BJ210" s="10" t="s">
        <v>81</v>
      </c>
      <c r="BK210" s="98">
        <f>ROUND(I210*H210,2)</f>
        <v>0</v>
      </c>
      <c r="BL210" s="10" t="s">
        <v>190</v>
      </c>
      <c r="BM210" s="97" t="s">
        <v>3107</v>
      </c>
    </row>
    <row r="211" spans="2:65" s="7" customFormat="1">
      <c r="B211" s="99"/>
      <c r="D211" s="100" t="s">
        <v>203</v>
      </c>
      <c r="E211" s="101" t="s">
        <v>1</v>
      </c>
      <c r="F211" s="102" t="s">
        <v>3108</v>
      </c>
      <c r="H211" s="103">
        <v>0.64900000000000002</v>
      </c>
      <c r="I211" s="104"/>
      <c r="L211" s="99"/>
      <c r="M211" s="105"/>
      <c r="T211" s="106"/>
      <c r="AT211" s="101" t="s">
        <v>203</v>
      </c>
      <c r="AU211" s="101" t="s">
        <v>83</v>
      </c>
      <c r="AV211" s="7" t="s">
        <v>83</v>
      </c>
      <c r="AW211" s="7" t="s">
        <v>28</v>
      </c>
      <c r="AX211" s="7" t="s">
        <v>73</v>
      </c>
      <c r="AY211" s="101" t="s">
        <v>184</v>
      </c>
    </row>
    <row r="212" spans="2:65" s="8" customFormat="1">
      <c r="B212" s="107"/>
      <c r="D212" s="100" t="s">
        <v>203</v>
      </c>
      <c r="E212" s="108" t="s">
        <v>1</v>
      </c>
      <c r="F212" s="109" t="s">
        <v>206</v>
      </c>
      <c r="H212" s="110">
        <v>0.64900000000000002</v>
      </c>
      <c r="I212" s="111"/>
      <c r="L212" s="107"/>
      <c r="M212" s="112"/>
      <c r="T212" s="113"/>
      <c r="AT212" s="108" t="s">
        <v>203</v>
      </c>
      <c r="AU212" s="108" t="s">
        <v>83</v>
      </c>
      <c r="AV212" s="8" t="s">
        <v>190</v>
      </c>
      <c r="AW212" s="8" t="s">
        <v>28</v>
      </c>
      <c r="AX212" s="8" t="s">
        <v>81</v>
      </c>
      <c r="AY212" s="108" t="s">
        <v>184</v>
      </c>
    </row>
    <row r="213" spans="2:65" s="1" customFormat="1" ht="44.25" customHeight="1">
      <c r="B213" s="20"/>
      <c r="C213" s="85" t="s">
        <v>312</v>
      </c>
      <c r="D213" s="85" t="s">
        <v>186</v>
      </c>
      <c r="E213" s="86" t="s">
        <v>3109</v>
      </c>
      <c r="F213" s="87" t="s">
        <v>379</v>
      </c>
      <c r="G213" s="88" t="s">
        <v>278</v>
      </c>
      <c r="H213" s="89">
        <v>263.12299999999999</v>
      </c>
      <c r="I213" s="90"/>
      <c r="J213" s="91">
        <f>ROUND(I213*H213,2)</f>
        <v>0</v>
      </c>
      <c r="K213" s="92"/>
      <c r="L213" s="20"/>
      <c r="M213" s="93" t="s">
        <v>1</v>
      </c>
      <c r="N213" s="94" t="s">
        <v>38</v>
      </c>
      <c r="P213" s="95">
        <f>O213*H213</f>
        <v>0</v>
      </c>
      <c r="Q213" s="95">
        <v>0</v>
      </c>
      <c r="R213" s="95">
        <f>Q213*H213</f>
        <v>0</v>
      </c>
      <c r="S213" s="95">
        <v>0</v>
      </c>
      <c r="T213" s="96">
        <f>S213*H213</f>
        <v>0</v>
      </c>
      <c r="AR213" s="97" t="s">
        <v>190</v>
      </c>
      <c r="AT213" s="97" t="s">
        <v>186</v>
      </c>
      <c r="AU213" s="97" t="s">
        <v>83</v>
      </c>
      <c r="AY213" s="10" t="s">
        <v>184</v>
      </c>
      <c r="BE213" s="98">
        <f>IF(N213="základní",J213,0)</f>
        <v>0</v>
      </c>
      <c r="BF213" s="98">
        <f>IF(N213="snížená",J213,0)</f>
        <v>0</v>
      </c>
      <c r="BG213" s="98">
        <f>IF(N213="zákl. přenesená",J213,0)</f>
        <v>0</v>
      </c>
      <c r="BH213" s="98">
        <f>IF(N213="sníž. přenesená",J213,0)</f>
        <v>0</v>
      </c>
      <c r="BI213" s="98">
        <f>IF(N213="nulová",J213,0)</f>
        <v>0</v>
      </c>
      <c r="BJ213" s="10" t="s">
        <v>81</v>
      </c>
      <c r="BK213" s="98">
        <f>ROUND(I213*H213,2)</f>
        <v>0</v>
      </c>
      <c r="BL213" s="10" t="s">
        <v>190</v>
      </c>
      <c r="BM213" s="97" t="s">
        <v>3110</v>
      </c>
    </row>
    <row r="214" spans="2:65" s="7" customFormat="1">
      <c r="B214" s="99"/>
      <c r="D214" s="100" t="s">
        <v>203</v>
      </c>
      <c r="E214" s="101" t="s">
        <v>1</v>
      </c>
      <c r="F214" s="102" t="s">
        <v>3111</v>
      </c>
      <c r="H214" s="103">
        <v>28.402999999999999</v>
      </c>
      <c r="I214" s="104"/>
      <c r="L214" s="99"/>
      <c r="M214" s="105"/>
      <c r="T214" s="106"/>
      <c r="AT214" s="101" t="s">
        <v>203</v>
      </c>
      <c r="AU214" s="101" t="s">
        <v>83</v>
      </c>
      <c r="AV214" s="7" t="s">
        <v>83</v>
      </c>
      <c r="AW214" s="7" t="s">
        <v>28</v>
      </c>
      <c r="AX214" s="7" t="s">
        <v>73</v>
      </c>
      <c r="AY214" s="101" t="s">
        <v>184</v>
      </c>
    </row>
    <row r="215" spans="2:65" s="7" customFormat="1">
      <c r="B215" s="99"/>
      <c r="D215" s="100" t="s">
        <v>203</v>
      </c>
      <c r="E215" s="101" t="s">
        <v>1</v>
      </c>
      <c r="F215" s="102" t="s">
        <v>3112</v>
      </c>
      <c r="H215" s="103">
        <v>234.72</v>
      </c>
      <c r="I215" s="104"/>
      <c r="L215" s="99"/>
      <c r="M215" s="105"/>
      <c r="T215" s="106"/>
      <c r="AT215" s="101" t="s">
        <v>203</v>
      </c>
      <c r="AU215" s="101" t="s">
        <v>83</v>
      </c>
      <c r="AV215" s="7" t="s">
        <v>83</v>
      </c>
      <c r="AW215" s="7" t="s">
        <v>28</v>
      </c>
      <c r="AX215" s="7" t="s">
        <v>73</v>
      </c>
      <c r="AY215" s="101" t="s">
        <v>184</v>
      </c>
    </row>
    <row r="216" spans="2:65" s="8" customFormat="1">
      <c r="B216" s="107"/>
      <c r="D216" s="100" t="s">
        <v>203</v>
      </c>
      <c r="E216" s="108" t="s">
        <v>1</v>
      </c>
      <c r="F216" s="109" t="s">
        <v>206</v>
      </c>
      <c r="H216" s="110">
        <v>263.12299999999999</v>
      </c>
      <c r="I216" s="111"/>
      <c r="L216" s="107"/>
      <c r="M216" s="112"/>
      <c r="T216" s="113"/>
      <c r="AT216" s="108" t="s">
        <v>203</v>
      </c>
      <c r="AU216" s="108" t="s">
        <v>83</v>
      </c>
      <c r="AV216" s="8" t="s">
        <v>190</v>
      </c>
      <c r="AW216" s="8" t="s">
        <v>28</v>
      </c>
      <c r="AX216" s="8" t="s">
        <v>81</v>
      </c>
      <c r="AY216" s="108" t="s">
        <v>184</v>
      </c>
    </row>
    <row r="217" spans="2:65" s="6" customFormat="1" ht="22.8" customHeight="1">
      <c r="B217" s="73"/>
      <c r="D217" s="74" t="s">
        <v>72</v>
      </c>
      <c r="E217" s="83" t="s">
        <v>83</v>
      </c>
      <c r="F217" s="83" t="s">
        <v>470</v>
      </c>
      <c r="I217" s="76"/>
      <c r="J217" s="84">
        <f>BK217</f>
        <v>0</v>
      </c>
      <c r="L217" s="73"/>
      <c r="M217" s="78"/>
      <c r="P217" s="79">
        <f>SUM(P218:P243)</f>
        <v>0</v>
      </c>
      <c r="R217" s="79">
        <f>SUM(R218:R243)</f>
        <v>5.5921899999999996</v>
      </c>
      <c r="T217" s="80">
        <f>SUM(T218:T243)</f>
        <v>0</v>
      </c>
      <c r="AR217" s="74" t="s">
        <v>81</v>
      </c>
      <c r="AT217" s="81" t="s">
        <v>72</v>
      </c>
      <c r="AU217" s="81" t="s">
        <v>81</v>
      </c>
      <c r="AY217" s="74" t="s">
        <v>184</v>
      </c>
      <c r="BK217" s="82">
        <f>SUM(BK218:BK243)</f>
        <v>0</v>
      </c>
    </row>
    <row r="218" spans="2:65" s="1" customFormat="1" ht="44.25" customHeight="1">
      <c r="B218" s="20"/>
      <c r="C218" s="85" t="s">
        <v>317</v>
      </c>
      <c r="D218" s="85" t="s">
        <v>186</v>
      </c>
      <c r="E218" s="86" t="s">
        <v>3113</v>
      </c>
      <c r="F218" s="87" t="s">
        <v>3114</v>
      </c>
      <c r="G218" s="88" t="s">
        <v>267</v>
      </c>
      <c r="H218" s="89">
        <v>0.64</v>
      </c>
      <c r="I218" s="90"/>
      <c r="J218" s="91">
        <f>ROUND(I218*H218,2)</f>
        <v>0</v>
      </c>
      <c r="K218" s="92"/>
      <c r="L218" s="20"/>
      <c r="M218" s="93" t="s">
        <v>1</v>
      </c>
      <c r="N218" s="94" t="s">
        <v>38</v>
      </c>
      <c r="P218" s="95">
        <f>O218*H218</f>
        <v>0</v>
      </c>
      <c r="Q218" s="95">
        <v>0</v>
      </c>
      <c r="R218" s="95">
        <f>Q218*H218</f>
        <v>0</v>
      </c>
      <c r="S218" s="95">
        <v>0</v>
      </c>
      <c r="T218" s="96">
        <f>S218*H218</f>
        <v>0</v>
      </c>
      <c r="AR218" s="97" t="s">
        <v>190</v>
      </c>
      <c r="AT218" s="97" t="s">
        <v>186</v>
      </c>
      <c r="AU218" s="97" t="s">
        <v>83</v>
      </c>
      <c r="AY218" s="10" t="s">
        <v>184</v>
      </c>
      <c r="BE218" s="98">
        <f>IF(N218="základní",J218,0)</f>
        <v>0</v>
      </c>
      <c r="BF218" s="98">
        <f>IF(N218="snížená",J218,0)</f>
        <v>0</v>
      </c>
      <c r="BG218" s="98">
        <f>IF(N218="zákl. přenesená",J218,0)</f>
        <v>0</v>
      </c>
      <c r="BH218" s="98">
        <f>IF(N218="sníž. přenesená",J218,0)</f>
        <v>0</v>
      </c>
      <c r="BI218" s="98">
        <f>IF(N218="nulová",J218,0)</f>
        <v>0</v>
      </c>
      <c r="BJ218" s="10" t="s">
        <v>81</v>
      </c>
      <c r="BK218" s="98">
        <f>ROUND(I218*H218,2)</f>
        <v>0</v>
      </c>
      <c r="BL218" s="10" t="s">
        <v>190</v>
      </c>
      <c r="BM218" s="97" t="s">
        <v>3115</v>
      </c>
    </row>
    <row r="219" spans="2:65" s="7" customFormat="1">
      <c r="B219" s="99"/>
      <c r="D219" s="100" t="s">
        <v>203</v>
      </c>
      <c r="E219" s="101" t="s">
        <v>1</v>
      </c>
      <c r="F219" s="102" t="s">
        <v>3116</v>
      </c>
      <c r="H219" s="103">
        <v>0.64</v>
      </c>
      <c r="I219" s="104"/>
      <c r="L219" s="99"/>
      <c r="M219" s="105"/>
      <c r="T219" s="106"/>
      <c r="AT219" s="101" t="s">
        <v>203</v>
      </c>
      <c r="AU219" s="101" t="s">
        <v>83</v>
      </c>
      <c r="AV219" s="7" t="s">
        <v>83</v>
      </c>
      <c r="AW219" s="7" t="s">
        <v>28</v>
      </c>
      <c r="AX219" s="7" t="s">
        <v>73</v>
      </c>
      <c r="AY219" s="101" t="s">
        <v>184</v>
      </c>
    </row>
    <row r="220" spans="2:65" s="8" customFormat="1">
      <c r="B220" s="107"/>
      <c r="D220" s="100" t="s">
        <v>203</v>
      </c>
      <c r="E220" s="108" t="s">
        <v>1</v>
      </c>
      <c r="F220" s="109" t="s">
        <v>206</v>
      </c>
      <c r="H220" s="110">
        <v>0.64</v>
      </c>
      <c r="I220" s="111"/>
      <c r="L220" s="107"/>
      <c r="M220" s="112"/>
      <c r="T220" s="113"/>
      <c r="AT220" s="108" t="s">
        <v>203</v>
      </c>
      <c r="AU220" s="108" t="s">
        <v>83</v>
      </c>
      <c r="AV220" s="8" t="s">
        <v>190</v>
      </c>
      <c r="AW220" s="8" t="s">
        <v>28</v>
      </c>
      <c r="AX220" s="8" t="s">
        <v>81</v>
      </c>
      <c r="AY220" s="108" t="s">
        <v>184</v>
      </c>
    </row>
    <row r="221" spans="2:65" s="1" customFormat="1" ht="44.25" customHeight="1">
      <c r="B221" s="20"/>
      <c r="C221" s="85" t="s">
        <v>321</v>
      </c>
      <c r="D221" s="85" t="s">
        <v>186</v>
      </c>
      <c r="E221" s="86" t="s">
        <v>715</v>
      </c>
      <c r="F221" s="87" t="s">
        <v>3117</v>
      </c>
      <c r="G221" s="88" t="s">
        <v>267</v>
      </c>
      <c r="H221" s="89">
        <v>0.20300000000000001</v>
      </c>
      <c r="I221" s="90"/>
      <c r="J221" s="91">
        <f>ROUND(I221*H221,2)</f>
        <v>0</v>
      </c>
      <c r="K221" s="92"/>
      <c r="L221" s="20"/>
      <c r="M221" s="93" t="s">
        <v>1</v>
      </c>
      <c r="N221" s="94" t="s">
        <v>38</v>
      </c>
      <c r="P221" s="95">
        <f>O221*H221</f>
        <v>0</v>
      </c>
      <c r="Q221" s="95">
        <v>0</v>
      </c>
      <c r="R221" s="95">
        <f>Q221*H221</f>
        <v>0</v>
      </c>
      <c r="S221" s="95">
        <v>0</v>
      </c>
      <c r="T221" s="96">
        <f>S221*H221</f>
        <v>0</v>
      </c>
      <c r="AR221" s="97" t="s">
        <v>190</v>
      </c>
      <c r="AT221" s="97" t="s">
        <v>186</v>
      </c>
      <c r="AU221" s="97" t="s">
        <v>83</v>
      </c>
      <c r="AY221" s="10" t="s">
        <v>184</v>
      </c>
      <c r="BE221" s="98">
        <f>IF(N221="základní",J221,0)</f>
        <v>0</v>
      </c>
      <c r="BF221" s="98">
        <f>IF(N221="snížená",J221,0)</f>
        <v>0</v>
      </c>
      <c r="BG221" s="98">
        <f>IF(N221="zákl. přenesená",J221,0)</f>
        <v>0</v>
      </c>
      <c r="BH221" s="98">
        <f>IF(N221="sníž. přenesená",J221,0)</f>
        <v>0</v>
      </c>
      <c r="BI221" s="98">
        <f>IF(N221="nulová",J221,0)</f>
        <v>0</v>
      </c>
      <c r="BJ221" s="10" t="s">
        <v>81</v>
      </c>
      <c r="BK221" s="98">
        <f>ROUND(I221*H221,2)</f>
        <v>0</v>
      </c>
      <c r="BL221" s="10" t="s">
        <v>190</v>
      </c>
      <c r="BM221" s="97" t="s">
        <v>3118</v>
      </c>
    </row>
    <row r="222" spans="2:65" s="7" customFormat="1">
      <c r="B222" s="99"/>
      <c r="D222" s="100" t="s">
        <v>203</v>
      </c>
      <c r="E222" s="101" t="s">
        <v>1</v>
      </c>
      <c r="F222" s="102" t="s">
        <v>3119</v>
      </c>
      <c r="H222" s="103">
        <v>0.20300000000000001</v>
      </c>
      <c r="I222" s="104"/>
      <c r="L222" s="99"/>
      <c r="M222" s="105"/>
      <c r="T222" s="106"/>
      <c r="AT222" s="101" t="s">
        <v>203</v>
      </c>
      <c r="AU222" s="101" t="s">
        <v>83</v>
      </c>
      <c r="AV222" s="7" t="s">
        <v>83</v>
      </c>
      <c r="AW222" s="7" t="s">
        <v>28</v>
      </c>
      <c r="AX222" s="7" t="s">
        <v>73</v>
      </c>
      <c r="AY222" s="101" t="s">
        <v>184</v>
      </c>
    </row>
    <row r="223" spans="2:65" s="8" customFormat="1">
      <c r="B223" s="107"/>
      <c r="D223" s="100" t="s">
        <v>203</v>
      </c>
      <c r="E223" s="108" t="s">
        <v>1</v>
      </c>
      <c r="F223" s="109" t="s">
        <v>206</v>
      </c>
      <c r="H223" s="110">
        <v>0.20300000000000001</v>
      </c>
      <c r="I223" s="111"/>
      <c r="L223" s="107"/>
      <c r="M223" s="112"/>
      <c r="T223" s="113"/>
      <c r="AT223" s="108" t="s">
        <v>203</v>
      </c>
      <c r="AU223" s="108" t="s">
        <v>83</v>
      </c>
      <c r="AV223" s="8" t="s">
        <v>190</v>
      </c>
      <c r="AW223" s="8" t="s">
        <v>28</v>
      </c>
      <c r="AX223" s="8" t="s">
        <v>81</v>
      </c>
      <c r="AY223" s="108" t="s">
        <v>184</v>
      </c>
    </row>
    <row r="224" spans="2:65" s="1" customFormat="1" ht="24.15" customHeight="1">
      <c r="B224" s="20"/>
      <c r="C224" s="85" t="s">
        <v>325</v>
      </c>
      <c r="D224" s="85" t="s">
        <v>186</v>
      </c>
      <c r="E224" s="86" t="s">
        <v>498</v>
      </c>
      <c r="F224" s="87" t="s">
        <v>3120</v>
      </c>
      <c r="G224" s="88" t="s">
        <v>267</v>
      </c>
      <c r="H224" s="89">
        <v>2</v>
      </c>
      <c r="I224" s="90"/>
      <c r="J224" s="91">
        <f>ROUND(I224*H224,2)</f>
        <v>0</v>
      </c>
      <c r="K224" s="92"/>
      <c r="L224" s="20"/>
      <c r="M224" s="93" t="s">
        <v>1</v>
      </c>
      <c r="N224" s="94" t="s">
        <v>38</v>
      </c>
      <c r="P224" s="95">
        <f>O224*H224</f>
        <v>0</v>
      </c>
      <c r="Q224" s="95">
        <v>2.5018699999999998</v>
      </c>
      <c r="R224" s="95">
        <f>Q224*H224</f>
        <v>5.0037399999999996</v>
      </c>
      <c r="S224" s="95">
        <v>0</v>
      </c>
      <c r="T224" s="96">
        <f>S224*H224</f>
        <v>0</v>
      </c>
      <c r="AR224" s="97" t="s">
        <v>190</v>
      </c>
      <c r="AT224" s="97" t="s">
        <v>186</v>
      </c>
      <c r="AU224" s="97" t="s">
        <v>83</v>
      </c>
      <c r="AY224" s="10" t="s">
        <v>184</v>
      </c>
      <c r="BE224" s="98">
        <f>IF(N224="základní",J224,0)</f>
        <v>0</v>
      </c>
      <c r="BF224" s="98">
        <f>IF(N224="snížená",J224,0)</f>
        <v>0</v>
      </c>
      <c r="BG224" s="98">
        <f>IF(N224="zákl. přenesená",J224,0)</f>
        <v>0</v>
      </c>
      <c r="BH224" s="98">
        <f>IF(N224="sníž. přenesená",J224,0)</f>
        <v>0</v>
      </c>
      <c r="BI224" s="98">
        <f>IF(N224="nulová",J224,0)</f>
        <v>0</v>
      </c>
      <c r="BJ224" s="10" t="s">
        <v>81</v>
      </c>
      <c r="BK224" s="98">
        <f>ROUND(I224*H224,2)</f>
        <v>0</v>
      </c>
      <c r="BL224" s="10" t="s">
        <v>190</v>
      </c>
      <c r="BM224" s="97" t="s">
        <v>3121</v>
      </c>
    </row>
    <row r="225" spans="2:65" s="1" customFormat="1" ht="24.15" customHeight="1">
      <c r="B225" s="20"/>
      <c r="C225" s="126" t="s">
        <v>329</v>
      </c>
      <c r="D225" s="126" t="s">
        <v>480</v>
      </c>
      <c r="E225" s="127" t="s">
        <v>3122</v>
      </c>
      <c r="F225" s="128" t="s">
        <v>3123</v>
      </c>
      <c r="G225" s="129" t="s">
        <v>189</v>
      </c>
      <c r="H225" s="130">
        <v>4</v>
      </c>
      <c r="I225" s="131"/>
      <c r="J225" s="132">
        <f>ROUND(I225*H225,2)</f>
        <v>0</v>
      </c>
      <c r="K225" s="133"/>
      <c r="L225" s="134"/>
      <c r="M225" s="135" t="s">
        <v>1</v>
      </c>
      <c r="N225" s="136" t="s">
        <v>38</v>
      </c>
      <c r="P225" s="95">
        <f>O225*H225</f>
        <v>0</v>
      </c>
      <c r="Q225" s="95">
        <v>0.14699999999999999</v>
      </c>
      <c r="R225" s="95">
        <f>Q225*H225</f>
        <v>0.58799999999999997</v>
      </c>
      <c r="S225" s="95">
        <v>0</v>
      </c>
      <c r="T225" s="96">
        <f>S225*H225</f>
        <v>0</v>
      </c>
      <c r="AR225" s="97" t="s">
        <v>226</v>
      </c>
      <c r="AT225" s="97" t="s">
        <v>480</v>
      </c>
      <c r="AU225" s="97" t="s">
        <v>83</v>
      </c>
      <c r="AY225" s="10" t="s">
        <v>184</v>
      </c>
      <c r="BE225" s="98">
        <f>IF(N225="základní",J225,0)</f>
        <v>0</v>
      </c>
      <c r="BF225" s="98">
        <f>IF(N225="snížená",J225,0)</f>
        <v>0</v>
      </c>
      <c r="BG225" s="98">
        <f>IF(N225="zákl. přenesená",J225,0)</f>
        <v>0</v>
      </c>
      <c r="BH225" s="98">
        <f>IF(N225="sníž. přenesená",J225,0)</f>
        <v>0</v>
      </c>
      <c r="BI225" s="98">
        <f>IF(N225="nulová",J225,0)</f>
        <v>0</v>
      </c>
      <c r="BJ225" s="10" t="s">
        <v>81</v>
      </c>
      <c r="BK225" s="98">
        <f>ROUND(I225*H225,2)</f>
        <v>0</v>
      </c>
      <c r="BL225" s="10" t="s">
        <v>190</v>
      </c>
      <c r="BM225" s="97" t="s">
        <v>3124</v>
      </c>
    </row>
    <row r="226" spans="2:65" s="7" customFormat="1">
      <c r="B226" s="99"/>
      <c r="D226" s="100" t="s">
        <v>203</v>
      </c>
      <c r="E226" s="101" t="s">
        <v>1</v>
      </c>
      <c r="F226" s="102" t="s">
        <v>190</v>
      </c>
      <c r="H226" s="103">
        <v>4</v>
      </c>
      <c r="I226" s="104"/>
      <c r="L226" s="99"/>
      <c r="M226" s="105"/>
      <c r="T226" s="106"/>
      <c r="AT226" s="101" t="s">
        <v>203</v>
      </c>
      <c r="AU226" s="101" t="s">
        <v>83</v>
      </c>
      <c r="AV226" s="7" t="s">
        <v>83</v>
      </c>
      <c r="AW226" s="7" t="s">
        <v>28</v>
      </c>
      <c r="AX226" s="7" t="s">
        <v>73</v>
      </c>
      <c r="AY226" s="101" t="s">
        <v>184</v>
      </c>
    </row>
    <row r="227" spans="2:65" s="8" customFormat="1">
      <c r="B227" s="107"/>
      <c r="D227" s="100" t="s">
        <v>203</v>
      </c>
      <c r="E227" s="108" t="s">
        <v>1</v>
      </c>
      <c r="F227" s="109" t="s">
        <v>206</v>
      </c>
      <c r="H227" s="110">
        <v>4</v>
      </c>
      <c r="I227" s="111"/>
      <c r="L227" s="107"/>
      <c r="M227" s="112"/>
      <c r="T227" s="113"/>
      <c r="AT227" s="108" t="s">
        <v>203</v>
      </c>
      <c r="AU227" s="108" t="s">
        <v>83</v>
      </c>
      <c r="AV227" s="8" t="s">
        <v>190</v>
      </c>
      <c r="AW227" s="8" t="s">
        <v>28</v>
      </c>
      <c r="AX227" s="8" t="s">
        <v>81</v>
      </c>
      <c r="AY227" s="108" t="s">
        <v>184</v>
      </c>
    </row>
    <row r="228" spans="2:65" s="1" customFormat="1" ht="37.799999999999997" customHeight="1">
      <c r="B228" s="20"/>
      <c r="C228" s="85" t="s">
        <v>334</v>
      </c>
      <c r="D228" s="85" t="s">
        <v>186</v>
      </c>
      <c r="E228" s="86" t="s">
        <v>3125</v>
      </c>
      <c r="F228" s="87" t="s">
        <v>3126</v>
      </c>
      <c r="G228" s="88" t="s">
        <v>201</v>
      </c>
      <c r="H228" s="89">
        <v>1.2</v>
      </c>
      <c r="I228" s="90"/>
      <c r="J228" s="91">
        <f>ROUND(I228*H228,2)</f>
        <v>0</v>
      </c>
      <c r="K228" s="92"/>
      <c r="L228" s="20"/>
      <c r="M228" s="93" t="s">
        <v>1</v>
      </c>
      <c r="N228" s="94" t="s">
        <v>38</v>
      </c>
      <c r="P228" s="95">
        <f>O228*H228</f>
        <v>0</v>
      </c>
      <c r="Q228" s="95">
        <v>0</v>
      </c>
      <c r="R228" s="95">
        <f>Q228*H228</f>
        <v>0</v>
      </c>
      <c r="S228" s="95">
        <v>0</v>
      </c>
      <c r="T228" s="96">
        <f>S228*H228</f>
        <v>0</v>
      </c>
      <c r="AR228" s="97" t="s">
        <v>190</v>
      </c>
      <c r="AT228" s="97" t="s">
        <v>186</v>
      </c>
      <c r="AU228" s="97" t="s">
        <v>83</v>
      </c>
      <c r="AY228" s="10" t="s">
        <v>184</v>
      </c>
      <c r="BE228" s="98">
        <f>IF(N228="základní",J228,0)</f>
        <v>0</v>
      </c>
      <c r="BF228" s="98">
        <f>IF(N228="snížená",J228,0)</f>
        <v>0</v>
      </c>
      <c r="BG228" s="98">
        <f>IF(N228="zákl. přenesená",J228,0)</f>
        <v>0</v>
      </c>
      <c r="BH228" s="98">
        <f>IF(N228="sníž. přenesená",J228,0)</f>
        <v>0</v>
      </c>
      <c r="BI228" s="98">
        <f>IF(N228="nulová",J228,0)</f>
        <v>0</v>
      </c>
      <c r="BJ228" s="10" t="s">
        <v>81</v>
      </c>
      <c r="BK228" s="98">
        <f>ROUND(I228*H228,2)</f>
        <v>0</v>
      </c>
      <c r="BL228" s="10" t="s">
        <v>190</v>
      </c>
      <c r="BM228" s="97" t="s">
        <v>3127</v>
      </c>
    </row>
    <row r="229" spans="2:65" s="7" customFormat="1">
      <c r="B229" s="99"/>
      <c r="D229" s="100" t="s">
        <v>203</v>
      </c>
      <c r="E229" s="101" t="s">
        <v>1</v>
      </c>
      <c r="F229" s="102" t="s">
        <v>3128</v>
      </c>
      <c r="H229" s="103">
        <v>1.2</v>
      </c>
      <c r="I229" s="104"/>
      <c r="L229" s="99"/>
      <c r="M229" s="105"/>
      <c r="T229" s="106"/>
      <c r="AT229" s="101" t="s">
        <v>203</v>
      </c>
      <c r="AU229" s="101" t="s">
        <v>83</v>
      </c>
      <c r="AV229" s="7" t="s">
        <v>83</v>
      </c>
      <c r="AW229" s="7" t="s">
        <v>28</v>
      </c>
      <c r="AX229" s="7" t="s">
        <v>73</v>
      </c>
      <c r="AY229" s="101" t="s">
        <v>184</v>
      </c>
    </row>
    <row r="230" spans="2:65" s="8" customFormat="1">
      <c r="B230" s="107"/>
      <c r="D230" s="100" t="s">
        <v>203</v>
      </c>
      <c r="E230" s="108" t="s">
        <v>1</v>
      </c>
      <c r="F230" s="109" t="s">
        <v>206</v>
      </c>
      <c r="H230" s="110">
        <v>1.2</v>
      </c>
      <c r="I230" s="111"/>
      <c r="L230" s="107"/>
      <c r="M230" s="112"/>
      <c r="T230" s="113"/>
      <c r="AT230" s="108" t="s">
        <v>203</v>
      </c>
      <c r="AU230" s="108" t="s">
        <v>83</v>
      </c>
      <c r="AV230" s="8" t="s">
        <v>190</v>
      </c>
      <c r="AW230" s="8" t="s">
        <v>28</v>
      </c>
      <c r="AX230" s="8" t="s">
        <v>81</v>
      </c>
      <c r="AY230" s="108" t="s">
        <v>184</v>
      </c>
    </row>
    <row r="231" spans="2:65" s="1" customFormat="1" ht="33" customHeight="1">
      <c r="B231" s="20"/>
      <c r="C231" s="85" t="s">
        <v>338</v>
      </c>
      <c r="D231" s="85" t="s">
        <v>186</v>
      </c>
      <c r="E231" s="86" t="s">
        <v>2914</v>
      </c>
      <c r="F231" s="87" t="s">
        <v>3129</v>
      </c>
      <c r="G231" s="88" t="s">
        <v>201</v>
      </c>
      <c r="H231" s="89">
        <v>2</v>
      </c>
      <c r="I231" s="90"/>
      <c r="J231" s="91">
        <f>ROUND(I231*H231,2)</f>
        <v>0</v>
      </c>
      <c r="K231" s="92"/>
      <c r="L231" s="20"/>
      <c r="M231" s="93" t="s">
        <v>1</v>
      </c>
      <c r="N231" s="94" t="s">
        <v>38</v>
      </c>
      <c r="P231" s="95">
        <f>O231*H231</f>
        <v>0</v>
      </c>
      <c r="Q231" s="95">
        <v>0</v>
      </c>
      <c r="R231" s="95">
        <f>Q231*H231</f>
        <v>0</v>
      </c>
      <c r="S231" s="95">
        <v>0</v>
      </c>
      <c r="T231" s="96">
        <f>S231*H231</f>
        <v>0</v>
      </c>
      <c r="AR231" s="97" t="s">
        <v>190</v>
      </c>
      <c r="AT231" s="97" t="s">
        <v>186</v>
      </c>
      <c r="AU231" s="97" t="s">
        <v>83</v>
      </c>
      <c r="AY231" s="10" t="s">
        <v>184</v>
      </c>
      <c r="BE231" s="98">
        <f>IF(N231="základní",J231,0)</f>
        <v>0</v>
      </c>
      <c r="BF231" s="98">
        <f>IF(N231="snížená",J231,0)</f>
        <v>0</v>
      </c>
      <c r="BG231" s="98">
        <f>IF(N231="zákl. přenesená",J231,0)</f>
        <v>0</v>
      </c>
      <c r="BH231" s="98">
        <f>IF(N231="sníž. přenesená",J231,0)</f>
        <v>0</v>
      </c>
      <c r="BI231" s="98">
        <f>IF(N231="nulová",J231,0)</f>
        <v>0</v>
      </c>
      <c r="BJ231" s="10" t="s">
        <v>81</v>
      </c>
      <c r="BK231" s="98">
        <f>ROUND(I231*H231,2)</f>
        <v>0</v>
      </c>
      <c r="BL231" s="10" t="s">
        <v>190</v>
      </c>
      <c r="BM231" s="97" t="s">
        <v>3130</v>
      </c>
    </row>
    <row r="232" spans="2:65" s="9" customFormat="1">
      <c r="B232" s="114"/>
      <c r="D232" s="100" t="s">
        <v>203</v>
      </c>
      <c r="E232" s="115" t="s">
        <v>1</v>
      </c>
      <c r="F232" s="116" t="s">
        <v>3131</v>
      </c>
      <c r="H232" s="115" t="s">
        <v>1</v>
      </c>
      <c r="I232" s="117"/>
      <c r="L232" s="114"/>
      <c r="M232" s="118"/>
      <c r="T232" s="119"/>
      <c r="AT232" s="115" t="s">
        <v>203</v>
      </c>
      <c r="AU232" s="115" t="s">
        <v>83</v>
      </c>
      <c r="AV232" s="9" t="s">
        <v>81</v>
      </c>
      <c r="AW232" s="9" t="s">
        <v>28</v>
      </c>
      <c r="AX232" s="9" t="s">
        <v>73</v>
      </c>
      <c r="AY232" s="115" t="s">
        <v>184</v>
      </c>
    </row>
    <row r="233" spans="2:65" s="7" customFormat="1">
      <c r="B233" s="99"/>
      <c r="D233" s="100" t="s">
        <v>203</v>
      </c>
      <c r="E233" s="101" t="s">
        <v>1</v>
      </c>
      <c r="F233" s="102" t="s">
        <v>83</v>
      </c>
      <c r="H233" s="103">
        <v>2</v>
      </c>
      <c r="I233" s="104"/>
      <c r="L233" s="99"/>
      <c r="M233" s="105"/>
      <c r="T233" s="106"/>
      <c r="AT233" s="101" t="s">
        <v>203</v>
      </c>
      <c r="AU233" s="101" t="s">
        <v>83</v>
      </c>
      <c r="AV233" s="7" t="s">
        <v>83</v>
      </c>
      <c r="AW233" s="7" t="s">
        <v>28</v>
      </c>
      <c r="AX233" s="7" t="s">
        <v>73</v>
      </c>
      <c r="AY233" s="101" t="s">
        <v>184</v>
      </c>
    </row>
    <row r="234" spans="2:65" s="8" customFormat="1">
      <c r="B234" s="107"/>
      <c r="D234" s="100" t="s">
        <v>203</v>
      </c>
      <c r="E234" s="108" t="s">
        <v>1</v>
      </c>
      <c r="F234" s="109" t="s">
        <v>206</v>
      </c>
      <c r="H234" s="110">
        <v>2</v>
      </c>
      <c r="I234" s="111"/>
      <c r="L234" s="107"/>
      <c r="M234" s="112"/>
      <c r="T234" s="113"/>
      <c r="AT234" s="108" t="s">
        <v>203</v>
      </c>
      <c r="AU234" s="108" t="s">
        <v>83</v>
      </c>
      <c r="AV234" s="8" t="s">
        <v>190</v>
      </c>
      <c r="AW234" s="8" t="s">
        <v>28</v>
      </c>
      <c r="AX234" s="8" t="s">
        <v>81</v>
      </c>
      <c r="AY234" s="108" t="s">
        <v>184</v>
      </c>
    </row>
    <row r="235" spans="2:65" s="1" customFormat="1" ht="33" customHeight="1">
      <c r="B235" s="20"/>
      <c r="C235" s="85" t="s">
        <v>344</v>
      </c>
      <c r="D235" s="85" t="s">
        <v>186</v>
      </c>
      <c r="E235" s="86" t="s">
        <v>3132</v>
      </c>
      <c r="F235" s="87" t="s">
        <v>3133</v>
      </c>
      <c r="G235" s="88" t="s">
        <v>201</v>
      </c>
      <c r="H235" s="89">
        <v>2</v>
      </c>
      <c r="I235" s="90"/>
      <c r="J235" s="91">
        <f>ROUND(I235*H235,2)</f>
        <v>0</v>
      </c>
      <c r="K235" s="92"/>
      <c r="L235" s="20"/>
      <c r="M235" s="93" t="s">
        <v>1</v>
      </c>
      <c r="N235" s="94" t="s">
        <v>38</v>
      </c>
      <c r="P235" s="95">
        <f>O235*H235</f>
        <v>0</v>
      </c>
      <c r="Q235" s="95">
        <v>0</v>
      </c>
      <c r="R235" s="95">
        <f>Q235*H235</f>
        <v>0</v>
      </c>
      <c r="S235" s="95">
        <v>0</v>
      </c>
      <c r="T235" s="96">
        <f>S235*H235</f>
        <v>0</v>
      </c>
      <c r="AR235" s="97" t="s">
        <v>190</v>
      </c>
      <c r="AT235" s="97" t="s">
        <v>186</v>
      </c>
      <c r="AU235" s="97" t="s">
        <v>83</v>
      </c>
      <c r="AY235" s="10" t="s">
        <v>184</v>
      </c>
      <c r="BE235" s="98">
        <f>IF(N235="základní",J235,0)</f>
        <v>0</v>
      </c>
      <c r="BF235" s="98">
        <f>IF(N235="snížená",J235,0)</f>
        <v>0</v>
      </c>
      <c r="BG235" s="98">
        <f>IF(N235="zákl. přenesená",J235,0)</f>
        <v>0</v>
      </c>
      <c r="BH235" s="98">
        <f>IF(N235="sníž. přenesená",J235,0)</f>
        <v>0</v>
      </c>
      <c r="BI235" s="98">
        <f>IF(N235="nulová",J235,0)</f>
        <v>0</v>
      </c>
      <c r="BJ235" s="10" t="s">
        <v>81</v>
      </c>
      <c r="BK235" s="98">
        <f>ROUND(I235*H235,2)</f>
        <v>0</v>
      </c>
      <c r="BL235" s="10" t="s">
        <v>190</v>
      </c>
      <c r="BM235" s="97" t="s">
        <v>3134</v>
      </c>
    </row>
    <row r="236" spans="2:65" s="9" customFormat="1">
      <c r="B236" s="114"/>
      <c r="D236" s="100" t="s">
        <v>203</v>
      </c>
      <c r="E236" s="115" t="s">
        <v>1</v>
      </c>
      <c r="F236" s="116" t="s">
        <v>3135</v>
      </c>
      <c r="H236" s="115" t="s">
        <v>1</v>
      </c>
      <c r="I236" s="117"/>
      <c r="L236" s="114"/>
      <c r="M236" s="118"/>
      <c r="T236" s="119"/>
      <c r="AT236" s="115" t="s">
        <v>203</v>
      </c>
      <c r="AU236" s="115" t="s">
        <v>83</v>
      </c>
      <c r="AV236" s="9" t="s">
        <v>81</v>
      </c>
      <c r="AW236" s="9" t="s">
        <v>28</v>
      </c>
      <c r="AX236" s="9" t="s">
        <v>73</v>
      </c>
      <c r="AY236" s="115" t="s">
        <v>184</v>
      </c>
    </row>
    <row r="237" spans="2:65" s="7" customFormat="1">
      <c r="B237" s="99"/>
      <c r="D237" s="100" t="s">
        <v>203</v>
      </c>
      <c r="E237" s="101" t="s">
        <v>1</v>
      </c>
      <c r="F237" s="102" t="s">
        <v>83</v>
      </c>
      <c r="H237" s="103">
        <v>2</v>
      </c>
      <c r="I237" s="104"/>
      <c r="L237" s="99"/>
      <c r="M237" s="105"/>
      <c r="T237" s="106"/>
      <c r="AT237" s="101" t="s">
        <v>203</v>
      </c>
      <c r="AU237" s="101" t="s">
        <v>83</v>
      </c>
      <c r="AV237" s="7" t="s">
        <v>83</v>
      </c>
      <c r="AW237" s="7" t="s">
        <v>28</v>
      </c>
      <c r="AX237" s="7" t="s">
        <v>73</v>
      </c>
      <c r="AY237" s="101" t="s">
        <v>184</v>
      </c>
    </row>
    <row r="238" spans="2:65" s="8" customFormat="1">
      <c r="B238" s="107"/>
      <c r="D238" s="100" t="s">
        <v>203</v>
      </c>
      <c r="E238" s="108" t="s">
        <v>1</v>
      </c>
      <c r="F238" s="109" t="s">
        <v>206</v>
      </c>
      <c r="H238" s="110">
        <v>2</v>
      </c>
      <c r="I238" s="111"/>
      <c r="L238" s="107"/>
      <c r="M238" s="112"/>
      <c r="T238" s="113"/>
      <c r="AT238" s="108" t="s">
        <v>203</v>
      </c>
      <c r="AU238" s="108" t="s">
        <v>83</v>
      </c>
      <c r="AV238" s="8" t="s">
        <v>190</v>
      </c>
      <c r="AW238" s="8" t="s">
        <v>28</v>
      </c>
      <c r="AX238" s="8" t="s">
        <v>81</v>
      </c>
      <c r="AY238" s="108" t="s">
        <v>184</v>
      </c>
    </row>
    <row r="239" spans="2:65" s="1" customFormat="1" ht="24.15" customHeight="1">
      <c r="B239" s="20"/>
      <c r="C239" s="85" t="s">
        <v>348</v>
      </c>
      <c r="D239" s="85" t="s">
        <v>186</v>
      </c>
      <c r="E239" s="86" t="s">
        <v>3136</v>
      </c>
      <c r="F239" s="87" t="s">
        <v>3137</v>
      </c>
      <c r="G239" s="88" t="s">
        <v>223</v>
      </c>
      <c r="H239" s="89">
        <v>1.5</v>
      </c>
      <c r="I239" s="90"/>
      <c r="J239" s="91">
        <f>ROUND(I239*H239,2)</f>
        <v>0</v>
      </c>
      <c r="K239" s="92"/>
      <c r="L239" s="20"/>
      <c r="M239" s="93" t="s">
        <v>1</v>
      </c>
      <c r="N239" s="94" t="s">
        <v>38</v>
      </c>
      <c r="P239" s="95">
        <f>O239*H239</f>
        <v>0</v>
      </c>
      <c r="Q239" s="95">
        <v>2.9999999999999997E-4</v>
      </c>
      <c r="R239" s="95">
        <f>Q239*H239</f>
        <v>4.4999999999999999E-4</v>
      </c>
      <c r="S239" s="95">
        <v>0</v>
      </c>
      <c r="T239" s="96">
        <f>S239*H239</f>
        <v>0</v>
      </c>
      <c r="AR239" s="97" t="s">
        <v>190</v>
      </c>
      <c r="AT239" s="97" t="s">
        <v>186</v>
      </c>
      <c r="AU239" s="97" t="s">
        <v>83</v>
      </c>
      <c r="AY239" s="10" t="s">
        <v>184</v>
      </c>
      <c r="BE239" s="98">
        <f>IF(N239="základní",J239,0)</f>
        <v>0</v>
      </c>
      <c r="BF239" s="98">
        <f>IF(N239="snížená",J239,0)</f>
        <v>0</v>
      </c>
      <c r="BG239" s="98">
        <f>IF(N239="zákl. přenesená",J239,0)</f>
        <v>0</v>
      </c>
      <c r="BH239" s="98">
        <f>IF(N239="sníž. přenesená",J239,0)</f>
        <v>0</v>
      </c>
      <c r="BI239" s="98">
        <f>IF(N239="nulová",J239,0)</f>
        <v>0</v>
      </c>
      <c r="BJ239" s="10" t="s">
        <v>81</v>
      </c>
      <c r="BK239" s="98">
        <f>ROUND(I239*H239,2)</f>
        <v>0</v>
      </c>
      <c r="BL239" s="10" t="s">
        <v>190</v>
      </c>
      <c r="BM239" s="97" t="s">
        <v>3138</v>
      </c>
    </row>
    <row r="240" spans="2:65" s="9" customFormat="1" ht="20.399999999999999">
      <c r="B240" s="114"/>
      <c r="D240" s="100" t="s">
        <v>203</v>
      </c>
      <c r="E240" s="115" t="s">
        <v>1</v>
      </c>
      <c r="F240" s="116" t="s">
        <v>3139</v>
      </c>
      <c r="H240" s="115" t="s">
        <v>1</v>
      </c>
      <c r="I240" s="117"/>
      <c r="L240" s="114"/>
      <c r="M240" s="118"/>
      <c r="T240" s="119"/>
      <c r="AT240" s="115" t="s">
        <v>203</v>
      </c>
      <c r="AU240" s="115" t="s">
        <v>83</v>
      </c>
      <c r="AV240" s="9" t="s">
        <v>81</v>
      </c>
      <c r="AW240" s="9" t="s">
        <v>28</v>
      </c>
      <c r="AX240" s="9" t="s">
        <v>73</v>
      </c>
      <c r="AY240" s="115" t="s">
        <v>184</v>
      </c>
    </row>
    <row r="241" spans="2:65" s="9" customFormat="1">
      <c r="B241" s="114"/>
      <c r="D241" s="100" t="s">
        <v>203</v>
      </c>
      <c r="E241" s="115" t="s">
        <v>1</v>
      </c>
      <c r="F241" s="116" t="s">
        <v>3140</v>
      </c>
      <c r="H241" s="115" t="s">
        <v>1</v>
      </c>
      <c r="I241" s="117"/>
      <c r="L241" s="114"/>
      <c r="M241" s="118"/>
      <c r="T241" s="119"/>
      <c r="AT241" s="115" t="s">
        <v>203</v>
      </c>
      <c r="AU241" s="115" t="s">
        <v>83</v>
      </c>
      <c r="AV241" s="9" t="s">
        <v>81</v>
      </c>
      <c r="AW241" s="9" t="s">
        <v>28</v>
      </c>
      <c r="AX241" s="9" t="s">
        <v>73</v>
      </c>
      <c r="AY241" s="115" t="s">
        <v>184</v>
      </c>
    </row>
    <row r="242" spans="2:65" s="7" customFormat="1">
      <c r="B242" s="99"/>
      <c r="D242" s="100" t="s">
        <v>203</v>
      </c>
      <c r="E242" s="101" t="s">
        <v>1</v>
      </c>
      <c r="F242" s="102" t="s">
        <v>3141</v>
      </c>
      <c r="H242" s="103">
        <v>1.5</v>
      </c>
      <c r="I242" s="104"/>
      <c r="L242" s="99"/>
      <c r="M242" s="105"/>
      <c r="T242" s="106"/>
      <c r="AT242" s="101" t="s">
        <v>203</v>
      </c>
      <c r="AU242" s="101" t="s">
        <v>83</v>
      </c>
      <c r="AV242" s="7" t="s">
        <v>83</v>
      </c>
      <c r="AW242" s="7" t="s">
        <v>28</v>
      </c>
      <c r="AX242" s="7" t="s">
        <v>73</v>
      </c>
      <c r="AY242" s="101" t="s">
        <v>184</v>
      </c>
    </row>
    <row r="243" spans="2:65" s="8" customFormat="1">
      <c r="B243" s="107"/>
      <c r="D243" s="100" t="s">
        <v>203</v>
      </c>
      <c r="E243" s="108" t="s">
        <v>1</v>
      </c>
      <c r="F243" s="109" t="s">
        <v>206</v>
      </c>
      <c r="H243" s="110">
        <v>1.5</v>
      </c>
      <c r="I243" s="111"/>
      <c r="L243" s="107"/>
      <c r="M243" s="112"/>
      <c r="T243" s="113"/>
      <c r="AT243" s="108" t="s">
        <v>203</v>
      </c>
      <c r="AU243" s="108" t="s">
        <v>83</v>
      </c>
      <c r="AV243" s="8" t="s">
        <v>190</v>
      </c>
      <c r="AW243" s="8" t="s">
        <v>28</v>
      </c>
      <c r="AX243" s="8" t="s">
        <v>81</v>
      </c>
      <c r="AY243" s="108" t="s">
        <v>184</v>
      </c>
    </row>
    <row r="244" spans="2:65" s="6" customFormat="1" ht="22.8" customHeight="1">
      <c r="B244" s="73"/>
      <c r="D244" s="74" t="s">
        <v>72</v>
      </c>
      <c r="E244" s="83" t="s">
        <v>207</v>
      </c>
      <c r="F244" s="83" t="s">
        <v>505</v>
      </c>
      <c r="I244" s="76"/>
      <c r="J244" s="84">
        <f>BK244</f>
        <v>0</v>
      </c>
      <c r="L244" s="73"/>
      <c r="M244" s="78"/>
      <c r="P244" s="79">
        <f>SUM(P245:P367)</f>
        <v>0</v>
      </c>
      <c r="R244" s="79">
        <f>SUM(R245:R367)</f>
        <v>93.230602840000003</v>
      </c>
      <c r="T244" s="80">
        <f>SUM(T245:T367)</f>
        <v>0</v>
      </c>
      <c r="AR244" s="74" t="s">
        <v>81</v>
      </c>
      <c r="AT244" s="81" t="s">
        <v>72</v>
      </c>
      <c r="AU244" s="81" t="s">
        <v>81</v>
      </c>
      <c r="AY244" s="74" t="s">
        <v>184</v>
      </c>
      <c r="BK244" s="82">
        <f>SUM(BK245:BK367)</f>
        <v>0</v>
      </c>
    </row>
    <row r="245" spans="2:65" s="1" customFormat="1" ht="33" customHeight="1">
      <c r="B245" s="20"/>
      <c r="C245" s="85" t="s">
        <v>352</v>
      </c>
      <c r="D245" s="85" t="s">
        <v>186</v>
      </c>
      <c r="E245" s="86" t="s">
        <v>3142</v>
      </c>
      <c r="F245" s="87" t="s">
        <v>3143</v>
      </c>
      <c r="G245" s="88" t="s">
        <v>189</v>
      </c>
      <c r="H245" s="89">
        <v>6</v>
      </c>
      <c r="I245" s="90"/>
      <c r="J245" s="91">
        <f>ROUND(I245*H245,2)</f>
        <v>0</v>
      </c>
      <c r="K245" s="92"/>
      <c r="L245" s="20"/>
      <c r="M245" s="93" t="s">
        <v>1</v>
      </c>
      <c r="N245" s="94" t="s">
        <v>38</v>
      </c>
      <c r="P245" s="95">
        <f>O245*H245</f>
        <v>0</v>
      </c>
      <c r="Q245" s="95">
        <v>6.7019999999999996E-2</v>
      </c>
      <c r="R245" s="95">
        <f>Q245*H245</f>
        <v>0.40211999999999998</v>
      </c>
      <c r="S245" s="95">
        <v>0</v>
      </c>
      <c r="T245" s="96">
        <f>S245*H245</f>
        <v>0</v>
      </c>
      <c r="AR245" s="97" t="s">
        <v>190</v>
      </c>
      <c r="AT245" s="97" t="s">
        <v>186</v>
      </c>
      <c r="AU245" s="97" t="s">
        <v>83</v>
      </c>
      <c r="AY245" s="10" t="s">
        <v>184</v>
      </c>
      <c r="BE245" s="98">
        <f>IF(N245="základní",J245,0)</f>
        <v>0</v>
      </c>
      <c r="BF245" s="98">
        <f>IF(N245="snížená",J245,0)</f>
        <v>0</v>
      </c>
      <c r="BG245" s="98">
        <f>IF(N245="zákl. přenesená",J245,0)</f>
        <v>0</v>
      </c>
      <c r="BH245" s="98">
        <f>IF(N245="sníž. přenesená",J245,0)</f>
        <v>0</v>
      </c>
      <c r="BI245" s="98">
        <f>IF(N245="nulová",J245,0)</f>
        <v>0</v>
      </c>
      <c r="BJ245" s="10" t="s">
        <v>81</v>
      </c>
      <c r="BK245" s="98">
        <f>ROUND(I245*H245,2)</f>
        <v>0</v>
      </c>
      <c r="BL245" s="10" t="s">
        <v>190</v>
      </c>
      <c r="BM245" s="97" t="s">
        <v>3144</v>
      </c>
    </row>
    <row r="246" spans="2:65" s="7" customFormat="1">
      <c r="B246" s="99"/>
      <c r="D246" s="100" t="s">
        <v>203</v>
      </c>
      <c r="E246" s="101" t="s">
        <v>1</v>
      </c>
      <c r="F246" s="102" t="s">
        <v>214</v>
      </c>
      <c r="H246" s="103">
        <v>6</v>
      </c>
      <c r="I246" s="104"/>
      <c r="L246" s="99"/>
      <c r="M246" s="105"/>
      <c r="T246" s="106"/>
      <c r="AT246" s="101" t="s">
        <v>203</v>
      </c>
      <c r="AU246" s="101" t="s">
        <v>83</v>
      </c>
      <c r="AV246" s="7" t="s">
        <v>83</v>
      </c>
      <c r="AW246" s="7" t="s">
        <v>28</v>
      </c>
      <c r="AX246" s="7" t="s">
        <v>73</v>
      </c>
      <c r="AY246" s="101" t="s">
        <v>184</v>
      </c>
    </row>
    <row r="247" spans="2:65" s="8" customFormat="1">
      <c r="B247" s="107"/>
      <c r="D247" s="100" t="s">
        <v>203</v>
      </c>
      <c r="E247" s="108" t="s">
        <v>1</v>
      </c>
      <c r="F247" s="109" t="s">
        <v>206</v>
      </c>
      <c r="H247" s="110">
        <v>6</v>
      </c>
      <c r="I247" s="111"/>
      <c r="L247" s="107"/>
      <c r="M247" s="112"/>
      <c r="T247" s="113"/>
      <c r="AT247" s="108" t="s">
        <v>203</v>
      </c>
      <c r="AU247" s="108" t="s">
        <v>83</v>
      </c>
      <c r="AV247" s="8" t="s">
        <v>190</v>
      </c>
      <c r="AW247" s="8" t="s">
        <v>28</v>
      </c>
      <c r="AX247" s="8" t="s">
        <v>81</v>
      </c>
      <c r="AY247" s="108" t="s">
        <v>184</v>
      </c>
    </row>
    <row r="248" spans="2:65" s="1" customFormat="1" ht="24.15" customHeight="1">
      <c r="B248" s="20"/>
      <c r="C248" s="126" t="s">
        <v>357</v>
      </c>
      <c r="D248" s="126" t="s">
        <v>480</v>
      </c>
      <c r="E248" s="127" t="s">
        <v>3145</v>
      </c>
      <c r="F248" s="128" t="s">
        <v>3146</v>
      </c>
      <c r="G248" s="129" t="s">
        <v>189</v>
      </c>
      <c r="H248" s="130">
        <v>6</v>
      </c>
      <c r="I248" s="131"/>
      <c r="J248" s="132">
        <f>ROUND(I248*H248,2)</f>
        <v>0</v>
      </c>
      <c r="K248" s="133"/>
      <c r="L248" s="134"/>
      <c r="M248" s="135" t="s">
        <v>1</v>
      </c>
      <c r="N248" s="136" t="s">
        <v>38</v>
      </c>
      <c r="P248" s="95">
        <f>O248*H248</f>
        <v>0</v>
      </c>
      <c r="Q248" s="95">
        <v>3.2500000000000001E-2</v>
      </c>
      <c r="R248" s="95">
        <f>Q248*H248</f>
        <v>0.19500000000000001</v>
      </c>
      <c r="S248" s="95">
        <v>0</v>
      </c>
      <c r="T248" s="96">
        <f>S248*H248</f>
        <v>0</v>
      </c>
      <c r="AR248" s="97" t="s">
        <v>226</v>
      </c>
      <c r="AT248" s="97" t="s">
        <v>480</v>
      </c>
      <c r="AU248" s="97" t="s">
        <v>83</v>
      </c>
      <c r="AY248" s="10" t="s">
        <v>184</v>
      </c>
      <c r="BE248" s="98">
        <f>IF(N248="základní",J248,0)</f>
        <v>0</v>
      </c>
      <c r="BF248" s="98">
        <f>IF(N248="snížená",J248,0)</f>
        <v>0</v>
      </c>
      <c r="BG248" s="98">
        <f>IF(N248="zákl. přenesená",J248,0)</f>
        <v>0</v>
      </c>
      <c r="BH248" s="98">
        <f>IF(N248="sníž. přenesená",J248,0)</f>
        <v>0</v>
      </c>
      <c r="BI248" s="98">
        <f>IF(N248="nulová",J248,0)</f>
        <v>0</v>
      </c>
      <c r="BJ248" s="10" t="s">
        <v>81</v>
      </c>
      <c r="BK248" s="98">
        <f>ROUND(I248*H248,2)</f>
        <v>0</v>
      </c>
      <c r="BL248" s="10" t="s">
        <v>190</v>
      </c>
      <c r="BM248" s="97" t="s">
        <v>3147</v>
      </c>
    </row>
    <row r="249" spans="2:65" s="7" customFormat="1">
      <c r="B249" s="99"/>
      <c r="D249" s="100" t="s">
        <v>203</v>
      </c>
      <c r="E249" s="101" t="s">
        <v>1</v>
      </c>
      <c r="F249" s="102" t="s">
        <v>214</v>
      </c>
      <c r="H249" s="103">
        <v>6</v>
      </c>
      <c r="I249" s="104"/>
      <c r="L249" s="99"/>
      <c r="M249" s="105"/>
      <c r="T249" s="106"/>
      <c r="AT249" s="101" t="s">
        <v>203</v>
      </c>
      <c r="AU249" s="101" t="s">
        <v>83</v>
      </c>
      <c r="AV249" s="7" t="s">
        <v>83</v>
      </c>
      <c r="AW249" s="7" t="s">
        <v>28</v>
      </c>
      <c r="AX249" s="7" t="s">
        <v>73</v>
      </c>
      <c r="AY249" s="101" t="s">
        <v>184</v>
      </c>
    </row>
    <row r="250" spans="2:65" s="8" customFormat="1">
      <c r="B250" s="107"/>
      <c r="D250" s="100" t="s">
        <v>203</v>
      </c>
      <c r="E250" s="108" t="s">
        <v>1</v>
      </c>
      <c r="F250" s="109" t="s">
        <v>206</v>
      </c>
      <c r="H250" s="110">
        <v>6</v>
      </c>
      <c r="I250" s="111"/>
      <c r="L250" s="107"/>
      <c r="M250" s="112"/>
      <c r="T250" s="113"/>
      <c r="AT250" s="108" t="s">
        <v>203</v>
      </c>
      <c r="AU250" s="108" t="s">
        <v>83</v>
      </c>
      <c r="AV250" s="8" t="s">
        <v>190</v>
      </c>
      <c r="AW250" s="8" t="s">
        <v>28</v>
      </c>
      <c r="AX250" s="8" t="s">
        <v>81</v>
      </c>
      <c r="AY250" s="108" t="s">
        <v>184</v>
      </c>
    </row>
    <row r="251" spans="2:65" s="1" customFormat="1" ht="33" customHeight="1">
      <c r="B251" s="20"/>
      <c r="C251" s="85" t="s">
        <v>362</v>
      </c>
      <c r="D251" s="85" t="s">
        <v>186</v>
      </c>
      <c r="E251" s="86" t="s">
        <v>3148</v>
      </c>
      <c r="F251" s="87" t="s">
        <v>3149</v>
      </c>
      <c r="G251" s="88" t="s">
        <v>189</v>
      </c>
      <c r="H251" s="89">
        <v>194</v>
      </c>
      <c r="I251" s="90"/>
      <c r="J251" s="91">
        <f>ROUND(I251*H251,2)</f>
        <v>0</v>
      </c>
      <c r="K251" s="92"/>
      <c r="L251" s="20"/>
      <c r="M251" s="93" t="s">
        <v>1</v>
      </c>
      <c r="N251" s="94" t="s">
        <v>38</v>
      </c>
      <c r="P251" s="95">
        <f>O251*H251</f>
        <v>0</v>
      </c>
      <c r="Q251" s="95">
        <v>8.2659999999999997E-2</v>
      </c>
      <c r="R251" s="95">
        <f>Q251*H251</f>
        <v>16.03604</v>
      </c>
      <c r="S251" s="95">
        <v>0</v>
      </c>
      <c r="T251" s="96">
        <f>S251*H251</f>
        <v>0</v>
      </c>
      <c r="AR251" s="97" t="s">
        <v>190</v>
      </c>
      <c r="AT251" s="97" t="s">
        <v>186</v>
      </c>
      <c r="AU251" s="97" t="s">
        <v>83</v>
      </c>
      <c r="AY251" s="10" t="s">
        <v>184</v>
      </c>
      <c r="BE251" s="98">
        <f>IF(N251="základní",J251,0)</f>
        <v>0</v>
      </c>
      <c r="BF251" s="98">
        <f>IF(N251="snížená",J251,0)</f>
        <v>0</v>
      </c>
      <c r="BG251" s="98">
        <f>IF(N251="zákl. přenesená",J251,0)</f>
        <v>0</v>
      </c>
      <c r="BH251" s="98">
        <f>IF(N251="sníž. přenesená",J251,0)</f>
        <v>0</v>
      </c>
      <c r="BI251" s="98">
        <f>IF(N251="nulová",J251,0)</f>
        <v>0</v>
      </c>
      <c r="BJ251" s="10" t="s">
        <v>81</v>
      </c>
      <c r="BK251" s="98">
        <f>ROUND(I251*H251,2)</f>
        <v>0</v>
      </c>
      <c r="BL251" s="10" t="s">
        <v>190</v>
      </c>
      <c r="BM251" s="97" t="s">
        <v>3150</v>
      </c>
    </row>
    <row r="252" spans="2:65" s="7" customFormat="1">
      <c r="B252" s="99"/>
      <c r="D252" s="100" t="s">
        <v>203</v>
      </c>
      <c r="E252" s="101" t="s">
        <v>1</v>
      </c>
      <c r="F252" s="102" t="s">
        <v>1799</v>
      </c>
      <c r="H252" s="103">
        <v>194</v>
      </c>
      <c r="I252" s="104"/>
      <c r="L252" s="99"/>
      <c r="M252" s="105"/>
      <c r="T252" s="106"/>
      <c r="AT252" s="101" t="s">
        <v>203</v>
      </c>
      <c r="AU252" s="101" t="s">
        <v>83</v>
      </c>
      <c r="AV252" s="7" t="s">
        <v>83</v>
      </c>
      <c r="AW252" s="7" t="s">
        <v>28</v>
      </c>
      <c r="AX252" s="7" t="s">
        <v>73</v>
      </c>
      <c r="AY252" s="101" t="s">
        <v>184</v>
      </c>
    </row>
    <row r="253" spans="2:65" s="8" customFormat="1">
      <c r="B253" s="107"/>
      <c r="D253" s="100" t="s">
        <v>203</v>
      </c>
      <c r="E253" s="108" t="s">
        <v>1</v>
      </c>
      <c r="F253" s="109" t="s">
        <v>206</v>
      </c>
      <c r="H253" s="110">
        <v>194</v>
      </c>
      <c r="I253" s="111"/>
      <c r="L253" s="107"/>
      <c r="M253" s="112"/>
      <c r="T253" s="113"/>
      <c r="AT253" s="108" t="s">
        <v>203</v>
      </c>
      <c r="AU253" s="108" t="s">
        <v>83</v>
      </c>
      <c r="AV253" s="8" t="s">
        <v>190</v>
      </c>
      <c r="AW253" s="8" t="s">
        <v>28</v>
      </c>
      <c r="AX253" s="8" t="s">
        <v>81</v>
      </c>
      <c r="AY253" s="108" t="s">
        <v>184</v>
      </c>
    </row>
    <row r="254" spans="2:65" s="1" customFormat="1" ht="24.15" customHeight="1">
      <c r="B254" s="20"/>
      <c r="C254" s="126" t="s">
        <v>367</v>
      </c>
      <c r="D254" s="126" t="s">
        <v>480</v>
      </c>
      <c r="E254" s="127" t="s">
        <v>3151</v>
      </c>
      <c r="F254" s="128" t="s">
        <v>3152</v>
      </c>
      <c r="G254" s="129" t="s">
        <v>189</v>
      </c>
      <c r="H254" s="130">
        <v>194</v>
      </c>
      <c r="I254" s="131"/>
      <c r="J254" s="132">
        <f>ROUND(I254*H254,2)</f>
        <v>0</v>
      </c>
      <c r="K254" s="133"/>
      <c r="L254" s="134"/>
      <c r="M254" s="135" t="s">
        <v>1</v>
      </c>
      <c r="N254" s="136" t="s">
        <v>38</v>
      </c>
      <c r="P254" s="95">
        <f>O254*H254</f>
        <v>0</v>
      </c>
      <c r="Q254" s="95">
        <v>3.4000000000000002E-2</v>
      </c>
      <c r="R254" s="95">
        <f>Q254*H254</f>
        <v>6.5960000000000001</v>
      </c>
      <c r="S254" s="95">
        <v>0</v>
      </c>
      <c r="T254" s="96">
        <f>S254*H254</f>
        <v>0</v>
      </c>
      <c r="AR254" s="97" t="s">
        <v>226</v>
      </c>
      <c r="AT254" s="97" t="s">
        <v>480</v>
      </c>
      <c r="AU254" s="97" t="s">
        <v>83</v>
      </c>
      <c r="AY254" s="10" t="s">
        <v>184</v>
      </c>
      <c r="BE254" s="98">
        <f>IF(N254="základní",J254,0)</f>
        <v>0</v>
      </c>
      <c r="BF254" s="98">
        <f>IF(N254="snížená",J254,0)</f>
        <v>0</v>
      </c>
      <c r="BG254" s="98">
        <f>IF(N254="zákl. přenesená",J254,0)</f>
        <v>0</v>
      </c>
      <c r="BH254" s="98">
        <f>IF(N254="sníž. přenesená",J254,0)</f>
        <v>0</v>
      </c>
      <c r="BI254" s="98">
        <f>IF(N254="nulová",J254,0)</f>
        <v>0</v>
      </c>
      <c r="BJ254" s="10" t="s">
        <v>81</v>
      </c>
      <c r="BK254" s="98">
        <f>ROUND(I254*H254,2)</f>
        <v>0</v>
      </c>
      <c r="BL254" s="10" t="s">
        <v>190</v>
      </c>
      <c r="BM254" s="97" t="s">
        <v>3153</v>
      </c>
    </row>
    <row r="255" spans="2:65" s="7" customFormat="1">
      <c r="B255" s="99"/>
      <c r="D255" s="100" t="s">
        <v>203</v>
      </c>
      <c r="E255" s="101" t="s">
        <v>1</v>
      </c>
      <c r="F255" s="102" t="s">
        <v>1799</v>
      </c>
      <c r="H255" s="103">
        <v>194</v>
      </c>
      <c r="I255" s="104"/>
      <c r="L255" s="99"/>
      <c r="M255" s="105"/>
      <c r="T255" s="106"/>
      <c r="AT255" s="101" t="s">
        <v>203</v>
      </c>
      <c r="AU255" s="101" t="s">
        <v>83</v>
      </c>
      <c r="AV255" s="7" t="s">
        <v>83</v>
      </c>
      <c r="AW255" s="7" t="s">
        <v>28</v>
      </c>
      <c r="AX255" s="7" t="s">
        <v>73</v>
      </c>
      <c r="AY255" s="101" t="s">
        <v>184</v>
      </c>
    </row>
    <row r="256" spans="2:65" s="8" customFormat="1">
      <c r="B256" s="107"/>
      <c r="D256" s="100" t="s">
        <v>203</v>
      </c>
      <c r="E256" s="108" t="s">
        <v>1</v>
      </c>
      <c r="F256" s="109" t="s">
        <v>206</v>
      </c>
      <c r="H256" s="110">
        <v>194</v>
      </c>
      <c r="I256" s="111"/>
      <c r="L256" s="107"/>
      <c r="M256" s="112"/>
      <c r="T256" s="113"/>
      <c r="AT256" s="108" t="s">
        <v>203</v>
      </c>
      <c r="AU256" s="108" t="s">
        <v>83</v>
      </c>
      <c r="AV256" s="8" t="s">
        <v>190</v>
      </c>
      <c r="AW256" s="8" t="s">
        <v>28</v>
      </c>
      <c r="AX256" s="8" t="s">
        <v>81</v>
      </c>
      <c r="AY256" s="108" t="s">
        <v>184</v>
      </c>
    </row>
    <row r="257" spans="2:65" s="1" customFormat="1" ht="33" customHeight="1">
      <c r="B257" s="20"/>
      <c r="C257" s="85" t="s">
        <v>372</v>
      </c>
      <c r="D257" s="85" t="s">
        <v>186</v>
      </c>
      <c r="E257" s="86" t="s">
        <v>2917</v>
      </c>
      <c r="F257" s="87" t="s">
        <v>3154</v>
      </c>
      <c r="G257" s="88" t="s">
        <v>201</v>
      </c>
      <c r="H257" s="89">
        <v>133.00399999999999</v>
      </c>
      <c r="I257" s="90"/>
      <c r="J257" s="91">
        <f>ROUND(I257*H257,2)</f>
        <v>0</v>
      </c>
      <c r="K257" s="92"/>
      <c r="L257" s="20"/>
      <c r="M257" s="93" t="s">
        <v>1</v>
      </c>
      <c r="N257" s="94" t="s">
        <v>38</v>
      </c>
      <c r="P257" s="95">
        <f>O257*H257</f>
        <v>0</v>
      </c>
      <c r="Q257" s="95">
        <v>0</v>
      </c>
      <c r="R257" s="95">
        <f>Q257*H257</f>
        <v>0</v>
      </c>
      <c r="S257" s="95">
        <v>0</v>
      </c>
      <c r="T257" s="96">
        <f>S257*H257</f>
        <v>0</v>
      </c>
      <c r="AR257" s="97" t="s">
        <v>190</v>
      </c>
      <c r="AT257" s="97" t="s">
        <v>186</v>
      </c>
      <c r="AU257" s="97" t="s">
        <v>83</v>
      </c>
      <c r="AY257" s="10" t="s">
        <v>184</v>
      </c>
      <c r="BE257" s="98">
        <f>IF(N257="základní",J257,0)</f>
        <v>0</v>
      </c>
      <c r="BF257" s="98">
        <f>IF(N257="snížená",J257,0)</f>
        <v>0</v>
      </c>
      <c r="BG257" s="98">
        <f>IF(N257="zákl. přenesená",J257,0)</f>
        <v>0</v>
      </c>
      <c r="BH257" s="98">
        <f>IF(N257="sníž. přenesená",J257,0)</f>
        <v>0</v>
      </c>
      <c r="BI257" s="98">
        <f>IF(N257="nulová",J257,0)</f>
        <v>0</v>
      </c>
      <c r="BJ257" s="10" t="s">
        <v>81</v>
      </c>
      <c r="BK257" s="98">
        <f>ROUND(I257*H257,2)</f>
        <v>0</v>
      </c>
      <c r="BL257" s="10" t="s">
        <v>190</v>
      </c>
      <c r="BM257" s="97" t="s">
        <v>3155</v>
      </c>
    </row>
    <row r="258" spans="2:65" s="9" customFormat="1">
      <c r="B258" s="114"/>
      <c r="D258" s="100" t="s">
        <v>203</v>
      </c>
      <c r="E258" s="115" t="s">
        <v>1</v>
      </c>
      <c r="F258" s="116" t="s">
        <v>3156</v>
      </c>
      <c r="H258" s="115" t="s">
        <v>1</v>
      </c>
      <c r="I258" s="117"/>
      <c r="L258" s="114"/>
      <c r="M258" s="118"/>
      <c r="T258" s="119"/>
      <c r="AT258" s="115" t="s">
        <v>203</v>
      </c>
      <c r="AU258" s="115" t="s">
        <v>83</v>
      </c>
      <c r="AV258" s="9" t="s">
        <v>81</v>
      </c>
      <c r="AW258" s="9" t="s">
        <v>28</v>
      </c>
      <c r="AX258" s="9" t="s">
        <v>73</v>
      </c>
      <c r="AY258" s="115" t="s">
        <v>184</v>
      </c>
    </row>
    <row r="259" spans="2:65" s="7" customFormat="1">
      <c r="B259" s="99"/>
      <c r="D259" s="100" t="s">
        <v>203</v>
      </c>
      <c r="E259" s="101" t="s">
        <v>1</v>
      </c>
      <c r="F259" s="102" t="s">
        <v>3157</v>
      </c>
      <c r="H259" s="103">
        <v>85.05</v>
      </c>
      <c r="I259" s="104"/>
      <c r="L259" s="99"/>
      <c r="M259" s="105"/>
      <c r="T259" s="106"/>
      <c r="AT259" s="101" t="s">
        <v>203</v>
      </c>
      <c r="AU259" s="101" t="s">
        <v>83</v>
      </c>
      <c r="AV259" s="7" t="s">
        <v>83</v>
      </c>
      <c r="AW259" s="7" t="s">
        <v>28</v>
      </c>
      <c r="AX259" s="7" t="s">
        <v>73</v>
      </c>
      <c r="AY259" s="101" t="s">
        <v>184</v>
      </c>
    </row>
    <row r="260" spans="2:65" s="9" customFormat="1">
      <c r="B260" s="114"/>
      <c r="D260" s="100" t="s">
        <v>203</v>
      </c>
      <c r="E260" s="115" t="s">
        <v>1</v>
      </c>
      <c r="F260" s="116" t="s">
        <v>3158</v>
      </c>
      <c r="H260" s="115" t="s">
        <v>1</v>
      </c>
      <c r="I260" s="117"/>
      <c r="L260" s="114"/>
      <c r="M260" s="118"/>
      <c r="T260" s="119"/>
      <c r="AT260" s="115" t="s">
        <v>203</v>
      </c>
      <c r="AU260" s="115" t="s">
        <v>83</v>
      </c>
      <c r="AV260" s="9" t="s">
        <v>81</v>
      </c>
      <c r="AW260" s="9" t="s">
        <v>28</v>
      </c>
      <c r="AX260" s="9" t="s">
        <v>73</v>
      </c>
      <c r="AY260" s="115" t="s">
        <v>184</v>
      </c>
    </row>
    <row r="261" spans="2:65" s="7" customFormat="1">
      <c r="B261" s="99"/>
      <c r="D261" s="100" t="s">
        <v>203</v>
      </c>
      <c r="E261" s="101" t="s">
        <v>1</v>
      </c>
      <c r="F261" s="102" t="s">
        <v>3159</v>
      </c>
      <c r="H261" s="103">
        <v>47.954000000000001</v>
      </c>
      <c r="I261" s="104"/>
      <c r="L261" s="99"/>
      <c r="M261" s="105"/>
      <c r="T261" s="106"/>
      <c r="AT261" s="101" t="s">
        <v>203</v>
      </c>
      <c r="AU261" s="101" t="s">
        <v>83</v>
      </c>
      <c r="AV261" s="7" t="s">
        <v>83</v>
      </c>
      <c r="AW261" s="7" t="s">
        <v>28</v>
      </c>
      <c r="AX261" s="7" t="s">
        <v>73</v>
      </c>
      <c r="AY261" s="101" t="s">
        <v>184</v>
      </c>
    </row>
    <row r="262" spans="2:65" s="8" customFormat="1">
      <c r="B262" s="107"/>
      <c r="D262" s="100" t="s">
        <v>203</v>
      </c>
      <c r="E262" s="108" t="s">
        <v>1</v>
      </c>
      <c r="F262" s="109" t="s">
        <v>206</v>
      </c>
      <c r="H262" s="110">
        <v>133.00399999999999</v>
      </c>
      <c r="I262" s="111"/>
      <c r="L262" s="107"/>
      <c r="M262" s="112"/>
      <c r="T262" s="113"/>
      <c r="AT262" s="108" t="s">
        <v>203</v>
      </c>
      <c r="AU262" s="108" t="s">
        <v>83</v>
      </c>
      <c r="AV262" s="8" t="s">
        <v>190</v>
      </c>
      <c r="AW262" s="8" t="s">
        <v>28</v>
      </c>
      <c r="AX262" s="8" t="s">
        <v>81</v>
      </c>
      <c r="AY262" s="108" t="s">
        <v>184</v>
      </c>
    </row>
    <row r="263" spans="2:65" s="1" customFormat="1" ht="33" customHeight="1">
      <c r="B263" s="20"/>
      <c r="C263" s="85" t="s">
        <v>377</v>
      </c>
      <c r="D263" s="85" t="s">
        <v>186</v>
      </c>
      <c r="E263" s="86" t="s">
        <v>3160</v>
      </c>
      <c r="F263" s="87" t="s">
        <v>3161</v>
      </c>
      <c r="G263" s="88" t="s">
        <v>201</v>
      </c>
      <c r="H263" s="89">
        <v>177.755</v>
      </c>
      <c r="I263" s="90"/>
      <c r="J263" s="91">
        <f>ROUND(I263*H263,2)</f>
        <v>0</v>
      </c>
      <c r="K263" s="92"/>
      <c r="L263" s="20"/>
      <c r="M263" s="93" t="s">
        <v>1</v>
      </c>
      <c r="N263" s="94" t="s">
        <v>38</v>
      </c>
      <c r="P263" s="95">
        <f>O263*H263</f>
        <v>0</v>
      </c>
      <c r="Q263" s="95">
        <v>0</v>
      </c>
      <c r="R263" s="95">
        <f>Q263*H263</f>
        <v>0</v>
      </c>
      <c r="S263" s="95">
        <v>0</v>
      </c>
      <c r="T263" s="96">
        <f>S263*H263</f>
        <v>0</v>
      </c>
      <c r="AR263" s="97" t="s">
        <v>190</v>
      </c>
      <c r="AT263" s="97" t="s">
        <v>186</v>
      </c>
      <c r="AU263" s="97" t="s">
        <v>83</v>
      </c>
      <c r="AY263" s="10" t="s">
        <v>184</v>
      </c>
      <c r="BE263" s="98">
        <f>IF(N263="základní",J263,0)</f>
        <v>0</v>
      </c>
      <c r="BF263" s="98">
        <f>IF(N263="snížená",J263,0)</f>
        <v>0</v>
      </c>
      <c r="BG263" s="98">
        <f>IF(N263="zákl. přenesená",J263,0)</f>
        <v>0</v>
      </c>
      <c r="BH263" s="98">
        <f>IF(N263="sníž. přenesená",J263,0)</f>
        <v>0</v>
      </c>
      <c r="BI263" s="98">
        <f>IF(N263="nulová",J263,0)</f>
        <v>0</v>
      </c>
      <c r="BJ263" s="10" t="s">
        <v>81</v>
      </c>
      <c r="BK263" s="98">
        <f>ROUND(I263*H263,2)</f>
        <v>0</v>
      </c>
      <c r="BL263" s="10" t="s">
        <v>190</v>
      </c>
      <c r="BM263" s="97" t="s">
        <v>3162</v>
      </c>
    </row>
    <row r="264" spans="2:65" s="9" customFormat="1">
      <c r="B264" s="114"/>
      <c r="D264" s="100" t="s">
        <v>203</v>
      </c>
      <c r="E264" s="115" t="s">
        <v>1</v>
      </c>
      <c r="F264" s="116" t="s">
        <v>3163</v>
      </c>
      <c r="H264" s="115" t="s">
        <v>1</v>
      </c>
      <c r="I264" s="117"/>
      <c r="L264" s="114"/>
      <c r="M264" s="118"/>
      <c r="T264" s="119"/>
      <c r="AT264" s="115" t="s">
        <v>203</v>
      </c>
      <c r="AU264" s="115" t="s">
        <v>83</v>
      </c>
      <c r="AV264" s="9" t="s">
        <v>81</v>
      </c>
      <c r="AW264" s="9" t="s">
        <v>28</v>
      </c>
      <c r="AX264" s="9" t="s">
        <v>73</v>
      </c>
      <c r="AY264" s="115" t="s">
        <v>184</v>
      </c>
    </row>
    <row r="265" spans="2:65" s="7" customFormat="1">
      <c r="B265" s="99"/>
      <c r="D265" s="100" t="s">
        <v>203</v>
      </c>
      <c r="E265" s="101" t="s">
        <v>1</v>
      </c>
      <c r="F265" s="102" t="s">
        <v>3164</v>
      </c>
      <c r="H265" s="103">
        <v>129.80099999999999</v>
      </c>
      <c r="I265" s="104"/>
      <c r="L265" s="99"/>
      <c r="M265" s="105"/>
      <c r="T265" s="106"/>
      <c r="AT265" s="101" t="s">
        <v>203</v>
      </c>
      <c r="AU265" s="101" t="s">
        <v>83</v>
      </c>
      <c r="AV265" s="7" t="s">
        <v>83</v>
      </c>
      <c r="AW265" s="7" t="s">
        <v>28</v>
      </c>
      <c r="AX265" s="7" t="s">
        <v>73</v>
      </c>
      <c r="AY265" s="101" t="s">
        <v>184</v>
      </c>
    </row>
    <row r="266" spans="2:65" s="9" customFormat="1">
      <c r="B266" s="114"/>
      <c r="D266" s="100" t="s">
        <v>203</v>
      </c>
      <c r="E266" s="115" t="s">
        <v>1</v>
      </c>
      <c r="F266" s="116" t="s">
        <v>3158</v>
      </c>
      <c r="H266" s="115" t="s">
        <v>1</v>
      </c>
      <c r="I266" s="117"/>
      <c r="L266" s="114"/>
      <c r="M266" s="118"/>
      <c r="T266" s="119"/>
      <c r="AT266" s="115" t="s">
        <v>203</v>
      </c>
      <c r="AU266" s="115" t="s">
        <v>83</v>
      </c>
      <c r="AV266" s="9" t="s">
        <v>81</v>
      </c>
      <c r="AW266" s="9" t="s">
        <v>28</v>
      </c>
      <c r="AX266" s="9" t="s">
        <v>73</v>
      </c>
      <c r="AY266" s="115" t="s">
        <v>184</v>
      </c>
    </row>
    <row r="267" spans="2:65" s="7" customFormat="1">
      <c r="B267" s="99"/>
      <c r="D267" s="100" t="s">
        <v>203</v>
      </c>
      <c r="E267" s="101" t="s">
        <v>1</v>
      </c>
      <c r="F267" s="102" t="s">
        <v>3159</v>
      </c>
      <c r="H267" s="103">
        <v>47.954000000000001</v>
      </c>
      <c r="I267" s="104"/>
      <c r="L267" s="99"/>
      <c r="M267" s="105"/>
      <c r="T267" s="106"/>
      <c r="AT267" s="101" t="s">
        <v>203</v>
      </c>
      <c r="AU267" s="101" t="s">
        <v>83</v>
      </c>
      <c r="AV267" s="7" t="s">
        <v>83</v>
      </c>
      <c r="AW267" s="7" t="s">
        <v>28</v>
      </c>
      <c r="AX267" s="7" t="s">
        <v>73</v>
      </c>
      <c r="AY267" s="101" t="s">
        <v>184</v>
      </c>
    </row>
    <row r="268" spans="2:65" s="8" customFormat="1">
      <c r="B268" s="107"/>
      <c r="D268" s="100" t="s">
        <v>203</v>
      </c>
      <c r="E268" s="108" t="s">
        <v>1</v>
      </c>
      <c r="F268" s="109" t="s">
        <v>206</v>
      </c>
      <c r="H268" s="110">
        <v>177.755</v>
      </c>
      <c r="I268" s="111"/>
      <c r="L268" s="107"/>
      <c r="M268" s="112"/>
      <c r="T268" s="113"/>
      <c r="AT268" s="108" t="s">
        <v>203</v>
      </c>
      <c r="AU268" s="108" t="s">
        <v>83</v>
      </c>
      <c r="AV268" s="8" t="s">
        <v>190</v>
      </c>
      <c r="AW268" s="8" t="s">
        <v>28</v>
      </c>
      <c r="AX268" s="8" t="s">
        <v>81</v>
      </c>
      <c r="AY268" s="108" t="s">
        <v>184</v>
      </c>
    </row>
    <row r="269" spans="2:65" s="1" customFormat="1" ht="49.05" customHeight="1">
      <c r="B269" s="20"/>
      <c r="C269" s="85" t="s">
        <v>382</v>
      </c>
      <c r="D269" s="85" t="s">
        <v>186</v>
      </c>
      <c r="E269" s="86" t="s">
        <v>3165</v>
      </c>
      <c r="F269" s="87" t="s">
        <v>3166</v>
      </c>
      <c r="G269" s="88" t="s">
        <v>201</v>
      </c>
      <c r="H269" s="89">
        <v>4.1319999999999997</v>
      </c>
      <c r="I269" s="90"/>
      <c r="J269" s="91">
        <f>ROUND(I269*H269,2)</f>
        <v>0</v>
      </c>
      <c r="K269" s="92"/>
      <c r="L269" s="20"/>
      <c r="M269" s="93" t="s">
        <v>1</v>
      </c>
      <c r="N269" s="94" t="s">
        <v>38</v>
      </c>
      <c r="P269" s="95">
        <f>O269*H269</f>
        <v>0</v>
      </c>
      <c r="Q269" s="95">
        <v>0</v>
      </c>
      <c r="R269" s="95">
        <f>Q269*H269</f>
        <v>0</v>
      </c>
      <c r="S269" s="95">
        <v>0</v>
      </c>
      <c r="T269" s="96">
        <f>S269*H269</f>
        <v>0</v>
      </c>
      <c r="AR269" s="97" t="s">
        <v>190</v>
      </c>
      <c r="AT269" s="97" t="s">
        <v>186</v>
      </c>
      <c r="AU269" s="97" t="s">
        <v>83</v>
      </c>
      <c r="AY269" s="10" t="s">
        <v>184</v>
      </c>
      <c r="BE269" s="98">
        <f>IF(N269="základní",J269,0)</f>
        <v>0</v>
      </c>
      <c r="BF269" s="98">
        <f>IF(N269="snížená",J269,0)</f>
        <v>0</v>
      </c>
      <c r="BG269" s="98">
        <f>IF(N269="zákl. přenesená",J269,0)</f>
        <v>0</v>
      </c>
      <c r="BH269" s="98">
        <f>IF(N269="sníž. přenesená",J269,0)</f>
        <v>0</v>
      </c>
      <c r="BI269" s="98">
        <f>IF(N269="nulová",J269,0)</f>
        <v>0</v>
      </c>
      <c r="BJ269" s="10" t="s">
        <v>81</v>
      </c>
      <c r="BK269" s="98">
        <f>ROUND(I269*H269,2)</f>
        <v>0</v>
      </c>
      <c r="BL269" s="10" t="s">
        <v>190</v>
      </c>
      <c r="BM269" s="97" t="s">
        <v>3167</v>
      </c>
    </row>
    <row r="270" spans="2:65" s="1" customFormat="1" ht="16.5" customHeight="1">
      <c r="B270" s="20"/>
      <c r="C270" s="126" t="s">
        <v>387</v>
      </c>
      <c r="D270" s="126" t="s">
        <v>480</v>
      </c>
      <c r="E270" s="127" t="s">
        <v>3168</v>
      </c>
      <c r="F270" s="128" t="s">
        <v>3169</v>
      </c>
      <c r="G270" s="129" t="s">
        <v>223</v>
      </c>
      <c r="H270" s="130">
        <v>13.750999999999999</v>
      </c>
      <c r="I270" s="131"/>
      <c r="J270" s="132">
        <f>ROUND(I270*H270,2)</f>
        <v>0</v>
      </c>
      <c r="K270" s="133"/>
      <c r="L270" s="134"/>
      <c r="M270" s="135" t="s">
        <v>1</v>
      </c>
      <c r="N270" s="136" t="s">
        <v>38</v>
      </c>
      <c r="P270" s="95">
        <f>O270*H270</f>
        <v>0</v>
      </c>
      <c r="Q270" s="95">
        <v>8.2000000000000003E-2</v>
      </c>
      <c r="R270" s="95">
        <f>Q270*H270</f>
        <v>1.1275820000000001</v>
      </c>
      <c r="S270" s="95">
        <v>0</v>
      </c>
      <c r="T270" s="96">
        <f>S270*H270</f>
        <v>0</v>
      </c>
      <c r="AR270" s="97" t="s">
        <v>226</v>
      </c>
      <c r="AT270" s="97" t="s">
        <v>480</v>
      </c>
      <c r="AU270" s="97" t="s">
        <v>83</v>
      </c>
      <c r="AY270" s="10" t="s">
        <v>184</v>
      </c>
      <c r="BE270" s="98">
        <f>IF(N270="základní",J270,0)</f>
        <v>0</v>
      </c>
      <c r="BF270" s="98">
        <f>IF(N270="snížená",J270,0)</f>
        <v>0</v>
      </c>
      <c r="BG270" s="98">
        <f>IF(N270="zákl. přenesená",J270,0)</f>
        <v>0</v>
      </c>
      <c r="BH270" s="98">
        <f>IF(N270="sníž. přenesená",J270,0)</f>
        <v>0</v>
      </c>
      <c r="BI270" s="98">
        <f>IF(N270="nulová",J270,0)</f>
        <v>0</v>
      </c>
      <c r="BJ270" s="10" t="s">
        <v>81</v>
      </c>
      <c r="BK270" s="98">
        <f>ROUND(I270*H270,2)</f>
        <v>0</v>
      </c>
      <c r="BL270" s="10" t="s">
        <v>190</v>
      </c>
      <c r="BM270" s="97" t="s">
        <v>3170</v>
      </c>
    </row>
    <row r="271" spans="2:65" s="7" customFormat="1">
      <c r="B271" s="99"/>
      <c r="D271" s="100" t="s">
        <v>203</v>
      </c>
      <c r="E271" s="101" t="s">
        <v>1</v>
      </c>
      <c r="F271" s="102" t="s">
        <v>3171</v>
      </c>
      <c r="H271" s="103">
        <v>13.750999999999999</v>
      </c>
      <c r="I271" s="104"/>
      <c r="L271" s="99"/>
      <c r="M271" s="105"/>
      <c r="T271" s="106"/>
      <c r="AT271" s="101" t="s">
        <v>203</v>
      </c>
      <c r="AU271" s="101" t="s">
        <v>83</v>
      </c>
      <c r="AV271" s="7" t="s">
        <v>83</v>
      </c>
      <c r="AW271" s="7" t="s">
        <v>28</v>
      </c>
      <c r="AX271" s="7" t="s">
        <v>73</v>
      </c>
      <c r="AY271" s="101" t="s">
        <v>184</v>
      </c>
    </row>
    <row r="272" spans="2:65" s="8" customFormat="1">
      <c r="B272" s="107"/>
      <c r="D272" s="100" t="s">
        <v>203</v>
      </c>
      <c r="E272" s="108" t="s">
        <v>1</v>
      </c>
      <c r="F272" s="109" t="s">
        <v>206</v>
      </c>
      <c r="H272" s="110">
        <v>13.750999999999999</v>
      </c>
      <c r="I272" s="111"/>
      <c r="L272" s="107"/>
      <c r="M272" s="112"/>
      <c r="T272" s="113"/>
      <c r="AT272" s="108" t="s">
        <v>203</v>
      </c>
      <c r="AU272" s="108" t="s">
        <v>83</v>
      </c>
      <c r="AV272" s="8" t="s">
        <v>190</v>
      </c>
      <c r="AW272" s="8" t="s">
        <v>28</v>
      </c>
      <c r="AX272" s="8" t="s">
        <v>81</v>
      </c>
      <c r="AY272" s="108" t="s">
        <v>184</v>
      </c>
    </row>
    <row r="273" spans="2:65" s="1" customFormat="1" ht="16.5" customHeight="1">
      <c r="B273" s="20"/>
      <c r="C273" s="126" t="s">
        <v>395</v>
      </c>
      <c r="D273" s="126" t="s">
        <v>480</v>
      </c>
      <c r="E273" s="127" t="s">
        <v>3172</v>
      </c>
      <c r="F273" s="128" t="s">
        <v>3173</v>
      </c>
      <c r="G273" s="129" t="s">
        <v>223</v>
      </c>
      <c r="H273" s="130">
        <v>14.801</v>
      </c>
      <c r="I273" s="131"/>
      <c r="J273" s="132">
        <f>ROUND(I273*H273,2)</f>
        <v>0</v>
      </c>
      <c r="K273" s="133"/>
      <c r="L273" s="134"/>
      <c r="M273" s="135" t="s">
        <v>1</v>
      </c>
      <c r="N273" s="136" t="s">
        <v>38</v>
      </c>
      <c r="P273" s="95">
        <f>O273*H273</f>
        <v>0</v>
      </c>
      <c r="Q273" s="95">
        <v>0.125</v>
      </c>
      <c r="R273" s="95">
        <f>Q273*H273</f>
        <v>1.850125</v>
      </c>
      <c r="S273" s="95">
        <v>0</v>
      </c>
      <c r="T273" s="96">
        <f>S273*H273</f>
        <v>0</v>
      </c>
      <c r="AR273" s="97" t="s">
        <v>226</v>
      </c>
      <c r="AT273" s="97" t="s">
        <v>480</v>
      </c>
      <c r="AU273" s="97" t="s">
        <v>83</v>
      </c>
      <c r="AY273" s="10" t="s">
        <v>184</v>
      </c>
      <c r="BE273" s="98">
        <f>IF(N273="základní",J273,0)</f>
        <v>0</v>
      </c>
      <c r="BF273" s="98">
        <f>IF(N273="snížená",J273,0)</f>
        <v>0</v>
      </c>
      <c r="BG273" s="98">
        <f>IF(N273="zákl. přenesená",J273,0)</f>
        <v>0</v>
      </c>
      <c r="BH273" s="98">
        <f>IF(N273="sníž. přenesená",J273,0)</f>
        <v>0</v>
      </c>
      <c r="BI273" s="98">
        <f>IF(N273="nulová",J273,0)</f>
        <v>0</v>
      </c>
      <c r="BJ273" s="10" t="s">
        <v>81</v>
      </c>
      <c r="BK273" s="98">
        <f>ROUND(I273*H273,2)</f>
        <v>0</v>
      </c>
      <c r="BL273" s="10" t="s">
        <v>190</v>
      </c>
      <c r="BM273" s="97" t="s">
        <v>3174</v>
      </c>
    </row>
    <row r="274" spans="2:65" s="7" customFormat="1">
      <c r="B274" s="99"/>
      <c r="D274" s="100" t="s">
        <v>203</v>
      </c>
      <c r="E274" s="101" t="s">
        <v>1</v>
      </c>
      <c r="F274" s="102" t="s">
        <v>3175</v>
      </c>
      <c r="H274" s="103">
        <v>14.801</v>
      </c>
      <c r="I274" s="104"/>
      <c r="L274" s="99"/>
      <c r="M274" s="105"/>
      <c r="T274" s="106"/>
      <c r="AT274" s="101" t="s">
        <v>203</v>
      </c>
      <c r="AU274" s="101" t="s">
        <v>83</v>
      </c>
      <c r="AV274" s="7" t="s">
        <v>83</v>
      </c>
      <c r="AW274" s="7" t="s">
        <v>28</v>
      </c>
      <c r="AX274" s="7" t="s">
        <v>73</v>
      </c>
      <c r="AY274" s="101" t="s">
        <v>184</v>
      </c>
    </row>
    <row r="275" spans="2:65" s="8" customFormat="1">
      <c r="B275" s="107"/>
      <c r="D275" s="100" t="s">
        <v>203</v>
      </c>
      <c r="E275" s="108" t="s">
        <v>1</v>
      </c>
      <c r="F275" s="109" t="s">
        <v>206</v>
      </c>
      <c r="H275" s="110">
        <v>14.801</v>
      </c>
      <c r="I275" s="111"/>
      <c r="L275" s="107"/>
      <c r="M275" s="112"/>
      <c r="T275" s="113"/>
      <c r="AT275" s="108" t="s">
        <v>203</v>
      </c>
      <c r="AU275" s="108" t="s">
        <v>83</v>
      </c>
      <c r="AV275" s="8" t="s">
        <v>190</v>
      </c>
      <c r="AW275" s="8" t="s">
        <v>28</v>
      </c>
      <c r="AX275" s="8" t="s">
        <v>81</v>
      </c>
      <c r="AY275" s="108" t="s">
        <v>184</v>
      </c>
    </row>
    <row r="276" spans="2:65" s="1" customFormat="1" ht="24.15" customHeight="1">
      <c r="B276" s="20"/>
      <c r="C276" s="126" t="s">
        <v>403</v>
      </c>
      <c r="D276" s="126" t="s">
        <v>480</v>
      </c>
      <c r="E276" s="127" t="s">
        <v>3176</v>
      </c>
      <c r="F276" s="128" t="s">
        <v>3177</v>
      </c>
      <c r="G276" s="129" t="s">
        <v>223</v>
      </c>
      <c r="H276" s="130">
        <v>4.1319999999999997</v>
      </c>
      <c r="I276" s="131"/>
      <c r="J276" s="132">
        <f>ROUND(I276*H276,2)</f>
        <v>0</v>
      </c>
      <c r="K276" s="133"/>
      <c r="L276" s="134"/>
      <c r="M276" s="135" t="s">
        <v>1</v>
      </c>
      <c r="N276" s="136" t="s">
        <v>38</v>
      </c>
      <c r="P276" s="95">
        <f>O276*H276</f>
        <v>0</v>
      </c>
      <c r="Q276" s="95">
        <v>0.125</v>
      </c>
      <c r="R276" s="95">
        <f>Q276*H276</f>
        <v>0.51649999999999996</v>
      </c>
      <c r="S276" s="95">
        <v>0</v>
      </c>
      <c r="T276" s="96">
        <f>S276*H276</f>
        <v>0</v>
      </c>
      <c r="AR276" s="97" t="s">
        <v>226</v>
      </c>
      <c r="AT276" s="97" t="s">
        <v>480</v>
      </c>
      <c r="AU276" s="97" t="s">
        <v>83</v>
      </c>
      <c r="AY276" s="10" t="s">
        <v>184</v>
      </c>
      <c r="BE276" s="98">
        <f>IF(N276="základní",J276,0)</f>
        <v>0</v>
      </c>
      <c r="BF276" s="98">
        <f>IF(N276="snížená",J276,0)</f>
        <v>0</v>
      </c>
      <c r="BG276" s="98">
        <f>IF(N276="zákl. přenesená",J276,0)</f>
        <v>0</v>
      </c>
      <c r="BH276" s="98">
        <f>IF(N276="sníž. přenesená",J276,0)</f>
        <v>0</v>
      </c>
      <c r="BI276" s="98">
        <f>IF(N276="nulová",J276,0)</f>
        <v>0</v>
      </c>
      <c r="BJ276" s="10" t="s">
        <v>81</v>
      </c>
      <c r="BK276" s="98">
        <f>ROUND(I276*H276,2)</f>
        <v>0</v>
      </c>
      <c r="BL276" s="10" t="s">
        <v>190</v>
      </c>
      <c r="BM276" s="97" t="s">
        <v>3178</v>
      </c>
    </row>
    <row r="277" spans="2:65" s="7" customFormat="1">
      <c r="B277" s="99"/>
      <c r="D277" s="100" t="s">
        <v>203</v>
      </c>
      <c r="E277" s="101" t="s">
        <v>1</v>
      </c>
      <c r="F277" s="102" t="s">
        <v>3179</v>
      </c>
      <c r="H277" s="103">
        <v>4.1319999999999997</v>
      </c>
      <c r="I277" s="104"/>
      <c r="L277" s="99"/>
      <c r="M277" s="105"/>
      <c r="T277" s="106"/>
      <c r="AT277" s="101" t="s">
        <v>203</v>
      </c>
      <c r="AU277" s="101" t="s">
        <v>83</v>
      </c>
      <c r="AV277" s="7" t="s">
        <v>83</v>
      </c>
      <c r="AW277" s="7" t="s">
        <v>28</v>
      </c>
      <c r="AX277" s="7" t="s">
        <v>73</v>
      </c>
      <c r="AY277" s="101" t="s">
        <v>184</v>
      </c>
    </row>
    <row r="278" spans="2:65" s="8" customFormat="1">
      <c r="B278" s="107"/>
      <c r="D278" s="100" t="s">
        <v>203</v>
      </c>
      <c r="E278" s="108" t="s">
        <v>1</v>
      </c>
      <c r="F278" s="109" t="s">
        <v>206</v>
      </c>
      <c r="H278" s="110">
        <v>4.1319999999999997</v>
      </c>
      <c r="I278" s="111"/>
      <c r="L278" s="107"/>
      <c r="M278" s="112"/>
      <c r="T278" s="113"/>
      <c r="AT278" s="108" t="s">
        <v>203</v>
      </c>
      <c r="AU278" s="108" t="s">
        <v>83</v>
      </c>
      <c r="AV278" s="8" t="s">
        <v>190</v>
      </c>
      <c r="AW278" s="8" t="s">
        <v>28</v>
      </c>
      <c r="AX278" s="8" t="s">
        <v>81</v>
      </c>
      <c r="AY278" s="108" t="s">
        <v>184</v>
      </c>
    </row>
    <row r="279" spans="2:65" s="1" customFormat="1" ht="24.15" customHeight="1">
      <c r="B279" s="20"/>
      <c r="C279" s="85" t="s">
        <v>415</v>
      </c>
      <c r="D279" s="85" t="s">
        <v>186</v>
      </c>
      <c r="E279" s="86" t="s">
        <v>3180</v>
      </c>
      <c r="F279" s="87" t="s">
        <v>3181</v>
      </c>
      <c r="G279" s="88" t="s">
        <v>201</v>
      </c>
      <c r="H279" s="89">
        <v>45.67</v>
      </c>
      <c r="I279" s="90"/>
      <c r="J279" s="91">
        <f>ROUND(I279*H279,2)</f>
        <v>0</v>
      </c>
      <c r="K279" s="92"/>
      <c r="L279" s="20"/>
      <c r="M279" s="93" t="s">
        <v>1</v>
      </c>
      <c r="N279" s="94" t="s">
        <v>38</v>
      </c>
      <c r="P279" s="95">
        <f>O279*H279</f>
        <v>0</v>
      </c>
      <c r="Q279" s="95">
        <v>0</v>
      </c>
      <c r="R279" s="95">
        <f>Q279*H279</f>
        <v>0</v>
      </c>
      <c r="S279" s="95">
        <v>0</v>
      </c>
      <c r="T279" s="96">
        <f>S279*H279</f>
        <v>0</v>
      </c>
      <c r="AR279" s="97" t="s">
        <v>190</v>
      </c>
      <c r="AT279" s="97" t="s">
        <v>186</v>
      </c>
      <c r="AU279" s="97" t="s">
        <v>83</v>
      </c>
      <c r="AY279" s="10" t="s">
        <v>184</v>
      </c>
      <c r="BE279" s="98">
        <f>IF(N279="základní",J279,0)</f>
        <v>0</v>
      </c>
      <c r="BF279" s="98">
        <f>IF(N279="snížená",J279,0)</f>
        <v>0</v>
      </c>
      <c r="BG279" s="98">
        <f>IF(N279="zákl. přenesená",J279,0)</f>
        <v>0</v>
      </c>
      <c r="BH279" s="98">
        <f>IF(N279="sníž. přenesená",J279,0)</f>
        <v>0</v>
      </c>
      <c r="BI279" s="98">
        <f>IF(N279="nulová",J279,0)</f>
        <v>0</v>
      </c>
      <c r="BJ279" s="10" t="s">
        <v>81</v>
      </c>
      <c r="BK279" s="98">
        <f>ROUND(I279*H279,2)</f>
        <v>0</v>
      </c>
      <c r="BL279" s="10" t="s">
        <v>190</v>
      </c>
      <c r="BM279" s="97" t="s">
        <v>3182</v>
      </c>
    </row>
    <row r="280" spans="2:65" s="9" customFormat="1">
      <c r="B280" s="114"/>
      <c r="D280" s="100" t="s">
        <v>203</v>
      </c>
      <c r="E280" s="115" t="s">
        <v>1</v>
      </c>
      <c r="F280" s="116" t="s">
        <v>3183</v>
      </c>
      <c r="H280" s="115" t="s">
        <v>1</v>
      </c>
      <c r="I280" s="117"/>
      <c r="L280" s="114"/>
      <c r="M280" s="118"/>
      <c r="T280" s="119"/>
      <c r="AT280" s="115" t="s">
        <v>203</v>
      </c>
      <c r="AU280" s="115" t="s">
        <v>83</v>
      </c>
      <c r="AV280" s="9" t="s">
        <v>81</v>
      </c>
      <c r="AW280" s="9" t="s">
        <v>28</v>
      </c>
      <c r="AX280" s="9" t="s">
        <v>73</v>
      </c>
      <c r="AY280" s="115" t="s">
        <v>184</v>
      </c>
    </row>
    <row r="281" spans="2:65" s="7" customFormat="1">
      <c r="B281" s="99"/>
      <c r="D281" s="100" t="s">
        <v>203</v>
      </c>
      <c r="E281" s="101" t="s">
        <v>1</v>
      </c>
      <c r="F281" s="102" t="s">
        <v>3184</v>
      </c>
      <c r="H281" s="103">
        <v>45.67</v>
      </c>
      <c r="I281" s="104"/>
      <c r="L281" s="99"/>
      <c r="M281" s="105"/>
      <c r="T281" s="106"/>
      <c r="AT281" s="101" t="s">
        <v>203</v>
      </c>
      <c r="AU281" s="101" t="s">
        <v>83</v>
      </c>
      <c r="AV281" s="7" t="s">
        <v>83</v>
      </c>
      <c r="AW281" s="7" t="s">
        <v>28</v>
      </c>
      <c r="AX281" s="7" t="s">
        <v>73</v>
      </c>
      <c r="AY281" s="101" t="s">
        <v>184</v>
      </c>
    </row>
    <row r="282" spans="2:65" s="8" customFormat="1">
      <c r="B282" s="107"/>
      <c r="D282" s="100" t="s">
        <v>203</v>
      </c>
      <c r="E282" s="108" t="s">
        <v>1</v>
      </c>
      <c r="F282" s="109" t="s">
        <v>206</v>
      </c>
      <c r="H282" s="110">
        <v>45.67</v>
      </c>
      <c r="I282" s="111"/>
      <c r="L282" s="107"/>
      <c r="M282" s="112"/>
      <c r="T282" s="113"/>
      <c r="AT282" s="108" t="s">
        <v>203</v>
      </c>
      <c r="AU282" s="108" t="s">
        <v>83</v>
      </c>
      <c r="AV282" s="8" t="s">
        <v>190</v>
      </c>
      <c r="AW282" s="8" t="s">
        <v>28</v>
      </c>
      <c r="AX282" s="8" t="s">
        <v>81</v>
      </c>
      <c r="AY282" s="108" t="s">
        <v>184</v>
      </c>
    </row>
    <row r="283" spans="2:65" s="1" customFormat="1" ht="24.15" customHeight="1">
      <c r="B283" s="20"/>
      <c r="C283" s="85" t="s">
        <v>423</v>
      </c>
      <c r="D283" s="85" t="s">
        <v>186</v>
      </c>
      <c r="E283" s="86" t="s">
        <v>3185</v>
      </c>
      <c r="F283" s="87" t="s">
        <v>3186</v>
      </c>
      <c r="G283" s="88" t="s">
        <v>201</v>
      </c>
      <c r="H283" s="89">
        <v>78.23</v>
      </c>
      <c r="I283" s="90"/>
      <c r="J283" s="91">
        <f>ROUND(I283*H283,2)</f>
        <v>0</v>
      </c>
      <c r="K283" s="92"/>
      <c r="L283" s="20"/>
      <c r="M283" s="93" t="s">
        <v>1</v>
      </c>
      <c r="N283" s="94" t="s">
        <v>38</v>
      </c>
      <c r="P283" s="95">
        <f>O283*H283</f>
        <v>0</v>
      </c>
      <c r="Q283" s="95">
        <v>0</v>
      </c>
      <c r="R283" s="95">
        <f>Q283*H283</f>
        <v>0</v>
      </c>
      <c r="S283" s="95">
        <v>0</v>
      </c>
      <c r="T283" s="96">
        <f>S283*H283</f>
        <v>0</v>
      </c>
      <c r="AR283" s="97" t="s">
        <v>190</v>
      </c>
      <c r="AT283" s="97" t="s">
        <v>186</v>
      </c>
      <c r="AU283" s="97" t="s">
        <v>83</v>
      </c>
      <c r="AY283" s="10" t="s">
        <v>184</v>
      </c>
      <c r="BE283" s="98">
        <f>IF(N283="základní",J283,0)</f>
        <v>0</v>
      </c>
      <c r="BF283" s="98">
        <f>IF(N283="snížená",J283,0)</f>
        <v>0</v>
      </c>
      <c r="BG283" s="98">
        <f>IF(N283="zákl. přenesená",J283,0)</f>
        <v>0</v>
      </c>
      <c r="BH283" s="98">
        <f>IF(N283="sníž. přenesená",J283,0)</f>
        <v>0</v>
      </c>
      <c r="BI283" s="98">
        <f>IF(N283="nulová",J283,0)</f>
        <v>0</v>
      </c>
      <c r="BJ283" s="10" t="s">
        <v>81</v>
      </c>
      <c r="BK283" s="98">
        <f>ROUND(I283*H283,2)</f>
        <v>0</v>
      </c>
      <c r="BL283" s="10" t="s">
        <v>190</v>
      </c>
      <c r="BM283" s="97" t="s">
        <v>3187</v>
      </c>
    </row>
    <row r="284" spans="2:65" s="7" customFormat="1">
      <c r="B284" s="99"/>
      <c r="D284" s="100" t="s">
        <v>203</v>
      </c>
      <c r="E284" s="101" t="s">
        <v>1</v>
      </c>
      <c r="F284" s="102" t="s">
        <v>3188</v>
      </c>
      <c r="H284" s="103">
        <v>78.23</v>
      </c>
      <c r="I284" s="104"/>
      <c r="L284" s="99"/>
      <c r="M284" s="105"/>
      <c r="T284" s="106"/>
      <c r="AT284" s="101" t="s">
        <v>203</v>
      </c>
      <c r="AU284" s="101" t="s">
        <v>83</v>
      </c>
      <c r="AV284" s="7" t="s">
        <v>83</v>
      </c>
      <c r="AW284" s="7" t="s">
        <v>28</v>
      </c>
      <c r="AX284" s="7" t="s">
        <v>73</v>
      </c>
      <c r="AY284" s="101" t="s">
        <v>184</v>
      </c>
    </row>
    <row r="285" spans="2:65" s="8" customFormat="1">
      <c r="B285" s="107"/>
      <c r="D285" s="100" t="s">
        <v>203</v>
      </c>
      <c r="E285" s="108" t="s">
        <v>1</v>
      </c>
      <c r="F285" s="109" t="s">
        <v>206</v>
      </c>
      <c r="H285" s="110">
        <v>78.23</v>
      </c>
      <c r="I285" s="111"/>
      <c r="L285" s="107"/>
      <c r="M285" s="112"/>
      <c r="T285" s="113"/>
      <c r="AT285" s="108" t="s">
        <v>203</v>
      </c>
      <c r="AU285" s="108" t="s">
        <v>83</v>
      </c>
      <c r="AV285" s="8" t="s">
        <v>190</v>
      </c>
      <c r="AW285" s="8" t="s">
        <v>28</v>
      </c>
      <c r="AX285" s="8" t="s">
        <v>81</v>
      </c>
      <c r="AY285" s="108" t="s">
        <v>184</v>
      </c>
    </row>
    <row r="286" spans="2:65" s="1" customFormat="1" ht="49.05" customHeight="1">
      <c r="B286" s="20"/>
      <c r="C286" s="85" t="s">
        <v>429</v>
      </c>
      <c r="D286" s="85" t="s">
        <v>186</v>
      </c>
      <c r="E286" s="86" t="s">
        <v>3189</v>
      </c>
      <c r="F286" s="87" t="s">
        <v>3190</v>
      </c>
      <c r="G286" s="88" t="s">
        <v>201</v>
      </c>
      <c r="H286" s="89">
        <v>45.67</v>
      </c>
      <c r="I286" s="90"/>
      <c r="J286" s="91">
        <f>ROUND(I286*H286,2)</f>
        <v>0</v>
      </c>
      <c r="K286" s="92"/>
      <c r="L286" s="20"/>
      <c r="M286" s="93" t="s">
        <v>1</v>
      </c>
      <c r="N286" s="94" t="s">
        <v>38</v>
      </c>
      <c r="P286" s="95">
        <f>O286*H286</f>
        <v>0</v>
      </c>
      <c r="Q286" s="95">
        <v>0</v>
      </c>
      <c r="R286" s="95">
        <f>Q286*H286</f>
        <v>0</v>
      </c>
      <c r="S286" s="95">
        <v>0</v>
      </c>
      <c r="T286" s="96">
        <f>S286*H286</f>
        <v>0</v>
      </c>
      <c r="AR286" s="97" t="s">
        <v>190</v>
      </c>
      <c r="AT286" s="97" t="s">
        <v>186</v>
      </c>
      <c r="AU286" s="97" t="s">
        <v>83</v>
      </c>
      <c r="AY286" s="10" t="s">
        <v>184</v>
      </c>
      <c r="BE286" s="98">
        <f>IF(N286="základní",J286,0)</f>
        <v>0</v>
      </c>
      <c r="BF286" s="98">
        <f>IF(N286="snížená",J286,0)</f>
        <v>0</v>
      </c>
      <c r="BG286" s="98">
        <f>IF(N286="zákl. přenesená",J286,0)</f>
        <v>0</v>
      </c>
      <c r="BH286" s="98">
        <f>IF(N286="sníž. přenesená",J286,0)</f>
        <v>0</v>
      </c>
      <c r="BI286" s="98">
        <f>IF(N286="nulová",J286,0)</f>
        <v>0</v>
      </c>
      <c r="BJ286" s="10" t="s">
        <v>81</v>
      </c>
      <c r="BK286" s="98">
        <f>ROUND(I286*H286,2)</f>
        <v>0</v>
      </c>
      <c r="BL286" s="10" t="s">
        <v>190</v>
      </c>
      <c r="BM286" s="97" t="s">
        <v>3191</v>
      </c>
    </row>
    <row r="287" spans="2:65" s="7" customFormat="1">
      <c r="B287" s="99"/>
      <c r="D287" s="100" t="s">
        <v>203</v>
      </c>
      <c r="E287" s="101" t="s">
        <v>1</v>
      </c>
      <c r="F287" s="102" t="s">
        <v>3184</v>
      </c>
      <c r="H287" s="103">
        <v>45.67</v>
      </c>
      <c r="I287" s="104"/>
      <c r="L287" s="99"/>
      <c r="M287" s="105"/>
      <c r="T287" s="106"/>
      <c r="AT287" s="101" t="s">
        <v>203</v>
      </c>
      <c r="AU287" s="101" t="s">
        <v>83</v>
      </c>
      <c r="AV287" s="7" t="s">
        <v>83</v>
      </c>
      <c r="AW287" s="7" t="s">
        <v>28</v>
      </c>
      <c r="AX287" s="7" t="s">
        <v>73</v>
      </c>
      <c r="AY287" s="101" t="s">
        <v>184</v>
      </c>
    </row>
    <row r="288" spans="2:65" s="8" customFormat="1">
      <c r="B288" s="107"/>
      <c r="D288" s="100" t="s">
        <v>203</v>
      </c>
      <c r="E288" s="108" t="s">
        <v>1</v>
      </c>
      <c r="F288" s="109" t="s">
        <v>206</v>
      </c>
      <c r="H288" s="110">
        <v>45.67</v>
      </c>
      <c r="I288" s="111"/>
      <c r="L288" s="107"/>
      <c r="M288" s="112"/>
      <c r="T288" s="113"/>
      <c r="AT288" s="108" t="s">
        <v>203</v>
      </c>
      <c r="AU288" s="108" t="s">
        <v>83</v>
      </c>
      <c r="AV288" s="8" t="s">
        <v>190</v>
      </c>
      <c r="AW288" s="8" t="s">
        <v>28</v>
      </c>
      <c r="AX288" s="8" t="s">
        <v>81</v>
      </c>
      <c r="AY288" s="108" t="s">
        <v>184</v>
      </c>
    </row>
    <row r="289" spans="2:65" s="1" customFormat="1" ht="49.05" customHeight="1">
      <c r="B289" s="20"/>
      <c r="C289" s="85" t="s">
        <v>434</v>
      </c>
      <c r="D289" s="85" t="s">
        <v>186</v>
      </c>
      <c r="E289" s="86" t="s">
        <v>3192</v>
      </c>
      <c r="F289" s="87" t="s">
        <v>3193</v>
      </c>
      <c r="G289" s="88" t="s">
        <v>201</v>
      </c>
      <c r="H289" s="89">
        <v>32.56</v>
      </c>
      <c r="I289" s="90"/>
      <c r="J289" s="91">
        <f>ROUND(I289*H289,2)</f>
        <v>0</v>
      </c>
      <c r="K289" s="92"/>
      <c r="L289" s="20"/>
      <c r="M289" s="93" t="s">
        <v>1</v>
      </c>
      <c r="N289" s="94" t="s">
        <v>38</v>
      </c>
      <c r="P289" s="95">
        <f>O289*H289</f>
        <v>0</v>
      </c>
      <c r="Q289" s="95">
        <v>0</v>
      </c>
      <c r="R289" s="95">
        <f>Q289*H289</f>
        <v>0</v>
      </c>
      <c r="S289" s="95">
        <v>0</v>
      </c>
      <c r="T289" s="96">
        <f>S289*H289</f>
        <v>0</v>
      </c>
      <c r="AR289" s="97" t="s">
        <v>190</v>
      </c>
      <c r="AT289" s="97" t="s">
        <v>186</v>
      </c>
      <c r="AU289" s="97" t="s">
        <v>83</v>
      </c>
      <c r="AY289" s="10" t="s">
        <v>184</v>
      </c>
      <c r="BE289" s="98">
        <f>IF(N289="základní",J289,0)</f>
        <v>0</v>
      </c>
      <c r="BF289" s="98">
        <f>IF(N289="snížená",J289,0)</f>
        <v>0</v>
      </c>
      <c r="BG289" s="98">
        <f>IF(N289="zákl. přenesená",J289,0)</f>
        <v>0</v>
      </c>
      <c r="BH289" s="98">
        <f>IF(N289="sníž. přenesená",J289,0)</f>
        <v>0</v>
      </c>
      <c r="BI289" s="98">
        <f>IF(N289="nulová",J289,0)</f>
        <v>0</v>
      </c>
      <c r="BJ289" s="10" t="s">
        <v>81</v>
      </c>
      <c r="BK289" s="98">
        <f>ROUND(I289*H289,2)</f>
        <v>0</v>
      </c>
      <c r="BL289" s="10" t="s">
        <v>190</v>
      </c>
      <c r="BM289" s="97" t="s">
        <v>3194</v>
      </c>
    </row>
    <row r="290" spans="2:65" s="7" customFormat="1">
      <c r="B290" s="99"/>
      <c r="D290" s="100" t="s">
        <v>203</v>
      </c>
      <c r="E290" s="101" t="s">
        <v>1</v>
      </c>
      <c r="F290" s="102" t="s">
        <v>3195</v>
      </c>
      <c r="H290" s="103">
        <v>32.56</v>
      </c>
      <c r="I290" s="104"/>
      <c r="L290" s="99"/>
      <c r="M290" s="105"/>
      <c r="T290" s="106"/>
      <c r="AT290" s="101" t="s">
        <v>203</v>
      </c>
      <c r="AU290" s="101" t="s">
        <v>83</v>
      </c>
      <c r="AV290" s="7" t="s">
        <v>83</v>
      </c>
      <c r="AW290" s="7" t="s">
        <v>28</v>
      </c>
      <c r="AX290" s="7" t="s">
        <v>73</v>
      </c>
      <c r="AY290" s="101" t="s">
        <v>184</v>
      </c>
    </row>
    <row r="291" spans="2:65" s="8" customFormat="1">
      <c r="B291" s="107"/>
      <c r="D291" s="100" t="s">
        <v>203</v>
      </c>
      <c r="E291" s="108" t="s">
        <v>1</v>
      </c>
      <c r="F291" s="109" t="s">
        <v>206</v>
      </c>
      <c r="H291" s="110">
        <v>32.56</v>
      </c>
      <c r="I291" s="111"/>
      <c r="L291" s="107"/>
      <c r="M291" s="112"/>
      <c r="T291" s="113"/>
      <c r="AT291" s="108" t="s">
        <v>203</v>
      </c>
      <c r="AU291" s="108" t="s">
        <v>83</v>
      </c>
      <c r="AV291" s="8" t="s">
        <v>190</v>
      </c>
      <c r="AW291" s="8" t="s">
        <v>28</v>
      </c>
      <c r="AX291" s="8" t="s">
        <v>81</v>
      </c>
      <c r="AY291" s="108" t="s">
        <v>184</v>
      </c>
    </row>
    <row r="292" spans="2:65" s="1" customFormat="1" ht="24.15" customHeight="1">
      <c r="B292" s="20"/>
      <c r="C292" s="126" t="s">
        <v>631</v>
      </c>
      <c r="D292" s="126" t="s">
        <v>480</v>
      </c>
      <c r="E292" s="127" t="s">
        <v>1023</v>
      </c>
      <c r="F292" s="128" t="s">
        <v>3196</v>
      </c>
      <c r="G292" s="129" t="s">
        <v>201</v>
      </c>
      <c r="H292" s="130">
        <v>79.968999999999994</v>
      </c>
      <c r="I292" s="131"/>
      <c r="J292" s="132">
        <f>ROUND(I292*H292,2)</f>
        <v>0</v>
      </c>
      <c r="K292" s="133"/>
      <c r="L292" s="134"/>
      <c r="M292" s="135" t="s">
        <v>1</v>
      </c>
      <c r="N292" s="136" t="s">
        <v>38</v>
      </c>
      <c r="P292" s="95">
        <f>O292*H292</f>
        <v>0</v>
      </c>
      <c r="Q292" s="95">
        <v>0.13200000000000001</v>
      </c>
      <c r="R292" s="95">
        <f>Q292*H292</f>
        <v>10.555908000000001</v>
      </c>
      <c r="S292" s="95">
        <v>0</v>
      </c>
      <c r="T292" s="96">
        <f>S292*H292</f>
        <v>0</v>
      </c>
      <c r="AR292" s="97" t="s">
        <v>226</v>
      </c>
      <c r="AT292" s="97" t="s">
        <v>480</v>
      </c>
      <c r="AU292" s="97" t="s">
        <v>83</v>
      </c>
      <c r="AY292" s="10" t="s">
        <v>184</v>
      </c>
      <c r="BE292" s="98">
        <f>IF(N292="základní",J292,0)</f>
        <v>0</v>
      </c>
      <c r="BF292" s="98">
        <f>IF(N292="snížená",J292,0)</f>
        <v>0</v>
      </c>
      <c r="BG292" s="98">
        <f>IF(N292="zákl. přenesená",J292,0)</f>
        <v>0</v>
      </c>
      <c r="BH292" s="98">
        <f>IF(N292="sníž. přenesená",J292,0)</f>
        <v>0</v>
      </c>
      <c r="BI292" s="98">
        <f>IF(N292="nulová",J292,0)</f>
        <v>0</v>
      </c>
      <c r="BJ292" s="10" t="s">
        <v>81</v>
      </c>
      <c r="BK292" s="98">
        <f>ROUND(I292*H292,2)</f>
        <v>0</v>
      </c>
      <c r="BL292" s="10" t="s">
        <v>190</v>
      </c>
      <c r="BM292" s="97" t="s">
        <v>3197</v>
      </c>
    </row>
    <row r="293" spans="2:65" s="7" customFormat="1">
      <c r="B293" s="99"/>
      <c r="D293" s="100" t="s">
        <v>203</v>
      </c>
      <c r="E293" s="101" t="s">
        <v>1</v>
      </c>
      <c r="F293" s="102" t="s">
        <v>3198</v>
      </c>
      <c r="H293" s="103">
        <v>79.968999999999994</v>
      </c>
      <c r="I293" s="104"/>
      <c r="L293" s="99"/>
      <c r="M293" s="105"/>
      <c r="T293" s="106"/>
      <c r="AT293" s="101" t="s">
        <v>203</v>
      </c>
      <c r="AU293" s="101" t="s">
        <v>83</v>
      </c>
      <c r="AV293" s="7" t="s">
        <v>83</v>
      </c>
      <c r="AW293" s="7" t="s">
        <v>28</v>
      </c>
      <c r="AX293" s="7" t="s">
        <v>73</v>
      </c>
      <c r="AY293" s="101" t="s">
        <v>184</v>
      </c>
    </row>
    <row r="294" spans="2:65" s="8" customFormat="1">
      <c r="B294" s="107"/>
      <c r="D294" s="100" t="s">
        <v>203</v>
      </c>
      <c r="E294" s="108" t="s">
        <v>1</v>
      </c>
      <c r="F294" s="109" t="s">
        <v>206</v>
      </c>
      <c r="H294" s="110">
        <v>79.968999999999994</v>
      </c>
      <c r="I294" s="111"/>
      <c r="L294" s="107"/>
      <c r="M294" s="112"/>
      <c r="T294" s="113"/>
      <c r="AT294" s="108" t="s">
        <v>203</v>
      </c>
      <c r="AU294" s="108" t="s">
        <v>83</v>
      </c>
      <c r="AV294" s="8" t="s">
        <v>190</v>
      </c>
      <c r="AW294" s="8" t="s">
        <v>28</v>
      </c>
      <c r="AX294" s="8" t="s">
        <v>81</v>
      </c>
      <c r="AY294" s="108" t="s">
        <v>184</v>
      </c>
    </row>
    <row r="295" spans="2:65" s="1" customFormat="1" ht="24.15" customHeight="1">
      <c r="B295" s="20"/>
      <c r="C295" s="126" t="s">
        <v>633</v>
      </c>
      <c r="D295" s="126" t="s">
        <v>480</v>
      </c>
      <c r="E295" s="127" t="s">
        <v>3199</v>
      </c>
      <c r="F295" s="128" t="s">
        <v>3200</v>
      </c>
      <c r="G295" s="129" t="s">
        <v>201</v>
      </c>
      <c r="H295" s="130">
        <v>7.88</v>
      </c>
      <c r="I295" s="131"/>
      <c r="J295" s="132">
        <f>ROUND(I295*H295,2)</f>
        <v>0</v>
      </c>
      <c r="K295" s="133"/>
      <c r="L295" s="134"/>
      <c r="M295" s="135" t="s">
        <v>1</v>
      </c>
      <c r="N295" s="136" t="s">
        <v>38</v>
      </c>
      <c r="P295" s="95">
        <f>O295*H295</f>
        <v>0</v>
      </c>
      <c r="Q295" s="95">
        <v>0.13100000000000001</v>
      </c>
      <c r="R295" s="95">
        <f>Q295*H295</f>
        <v>1.0322800000000001</v>
      </c>
      <c r="S295" s="95">
        <v>0</v>
      </c>
      <c r="T295" s="96">
        <f>S295*H295</f>
        <v>0</v>
      </c>
      <c r="AR295" s="97" t="s">
        <v>226</v>
      </c>
      <c r="AT295" s="97" t="s">
        <v>480</v>
      </c>
      <c r="AU295" s="97" t="s">
        <v>83</v>
      </c>
      <c r="AY295" s="10" t="s">
        <v>184</v>
      </c>
      <c r="BE295" s="98">
        <f>IF(N295="základní",J295,0)</f>
        <v>0</v>
      </c>
      <c r="BF295" s="98">
        <f>IF(N295="snížená",J295,0)</f>
        <v>0</v>
      </c>
      <c r="BG295" s="98">
        <f>IF(N295="zákl. přenesená",J295,0)</f>
        <v>0</v>
      </c>
      <c r="BH295" s="98">
        <f>IF(N295="sníž. přenesená",J295,0)</f>
        <v>0</v>
      </c>
      <c r="BI295" s="98">
        <f>IF(N295="nulová",J295,0)</f>
        <v>0</v>
      </c>
      <c r="BJ295" s="10" t="s">
        <v>81</v>
      </c>
      <c r="BK295" s="98">
        <f>ROUND(I295*H295,2)</f>
        <v>0</v>
      </c>
      <c r="BL295" s="10" t="s">
        <v>190</v>
      </c>
      <c r="BM295" s="97" t="s">
        <v>3201</v>
      </c>
    </row>
    <row r="296" spans="2:65" s="7" customFormat="1">
      <c r="B296" s="99"/>
      <c r="D296" s="100" t="s">
        <v>203</v>
      </c>
      <c r="E296" s="101" t="s">
        <v>1</v>
      </c>
      <c r="F296" s="102" t="s">
        <v>3202</v>
      </c>
      <c r="H296" s="103">
        <v>7.88</v>
      </c>
      <c r="I296" s="104"/>
      <c r="L296" s="99"/>
      <c r="M296" s="105"/>
      <c r="T296" s="106"/>
      <c r="AT296" s="101" t="s">
        <v>203</v>
      </c>
      <c r="AU296" s="101" t="s">
        <v>83</v>
      </c>
      <c r="AV296" s="7" t="s">
        <v>83</v>
      </c>
      <c r="AW296" s="7" t="s">
        <v>28</v>
      </c>
      <c r="AX296" s="7" t="s">
        <v>73</v>
      </c>
      <c r="AY296" s="101" t="s">
        <v>184</v>
      </c>
    </row>
    <row r="297" spans="2:65" s="8" customFormat="1">
      <c r="B297" s="107"/>
      <c r="D297" s="100" t="s">
        <v>203</v>
      </c>
      <c r="E297" s="108" t="s">
        <v>1</v>
      </c>
      <c r="F297" s="109" t="s">
        <v>206</v>
      </c>
      <c r="H297" s="110">
        <v>7.88</v>
      </c>
      <c r="I297" s="111"/>
      <c r="L297" s="107"/>
      <c r="M297" s="112"/>
      <c r="T297" s="113"/>
      <c r="AT297" s="108" t="s">
        <v>203</v>
      </c>
      <c r="AU297" s="108" t="s">
        <v>83</v>
      </c>
      <c r="AV297" s="8" t="s">
        <v>190</v>
      </c>
      <c r="AW297" s="8" t="s">
        <v>28</v>
      </c>
      <c r="AX297" s="8" t="s">
        <v>81</v>
      </c>
      <c r="AY297" s="108" t="s">
        <v>184</v>
      </c>
    </row>
    <row r="298" spans="2:65" s="1" customFormat="1" ht="76.349999999999994" customHeight="1">
      <c r="B298" s="20"/>
      <c r="C298" s="85" t="s">
        <v>635</v>
      </c>
      <c r="D298" s="85" t="s">
        <v>186</v>
      </c>
      <c r="E298" s="86" t="s">
        <v>3203</v>
      </c>
      <c r="F298" s="87" t="s">
        <v>3204</v>
      </c>
      <c r="G298" s="88" t="s">
        <v>201</v>
      </c>
      <c r="H298" s="89">
        <v>85.3</v>
      </c>
      <c r="I298" s="90"/>
      <c r="J298" s="91">
        <f>ROUND(I298*H298,2)</f>
        <v>0</v>
      </c>
      <c r="K298" s="92"/>
      <c r="L298" s="20"/>
      <c r="M298" s="93" t="s">
        <v>1</v>
      </c>
      <c r="N298" s="94" t="s">
        <v>38</v>
      </c>
      <c r="P298" s="95">
        <f>O298*H298</f>
        <v>0</v>
      </c>
      <c r="Q298" s="95">
        <v>8.9219999999999994E-2</v>
      </c>
      <c r="R298" s="95">
        <f>Q298*H298</f>
        <v>7.6104659999999988</v>
      </c>
      <c r="S298" s="95">
        <v>0</v>
      </c>
      <c r="T298" s="96">
        <f>S298*H298</f>
        <v>0</v>
      </c>
      <c r="AR298" s="97" t="s">
        <v>190</v>
      </c>
      <c r="AT298" s="97" t="s">
        <v>186</v>
      </c>
      <c r="AU298" s="97" t="s">
        <v>83</v>
      </c>
      <c r="AY298" s="10" t="s">
        <v>184</v>
      </c>
      <c r="BE298" s="98">
        <f>IF(N298="základní",J298,0)</f>
        <v>0</v>
      </c>
      <c r="BF298" s="98">
        <f>IF(N298="snížená",J298,0)</f>
        <v>0</v>
      </c>
      <c r="BG298" s="98">
        <f>IF(N298="zákl. přenesená",J298,0)</f>
        <v>0</v>
      </c>
      <c r="BH298" s="98">
        <f>IF(N298="sníž. přenesená",J298,0)</f>
        <v>0</v>
      </c>
      <c r="BI298" s="98">
        <f>IF(N298="nulová",J298,0)</f>
        <v>0</v>
      </c>
      <c r="BJ298" s="10" t="s">
        <v>81</v>
      </c>
      <c r="BK298" s="98">
        <f>ROUND(I298*H298,2)</f>
        <v>0</v>
      </c>
      <c r="BL298" s="10" t="s">
        <v>190</v>
      </c>
      <c r="BM298" s="97" t="s">
        <v>3205</v>
      </c>
    </row>
    <row r="299" spans="2:65" s="7" customFormat="1">
      <c r="B299" s="99"/>
      <c r="D299" s="100" t="s">
        <v>203</v>
      </c>
      <c r="E299" s="101" t="s">
        <v>1</v>
      </c>
      <c r="F299" s="102" t="s">
        <v>3206</v>
      </c>
      <c r="H299" s="103">
        <v>85.3</v>
      </c>
      <c r="I299" s="104"/>
      <c r="L299" s="99"/>
      <c r="M299" s="105"/>
      <c r="T299" s="106"/>
      <c r="AT299" s="101" t="s">
        <v>203</v>
      </c>
      <c r="AU299" s="101" t="s">
        <v>83</v>
      </c>
      <c r="AV299" s="7" t="s">
        <v>83</v>
      </c>
      <c r="AW299" s="7" t="s">
        <v>28</v>
      </c>
      <c r="AX299" s="7" t="s">
        <v>73</v>
      </c>
      <c r="AY299" s="101" t="s">
        <v>184</v>
      </c>
    </row>
    <row r="300" spans="2:65" s="8" customFormat="1">
      <c r="B300" s="107"/>
      <c r="D300" s="100" t="s">
        <v>203</v>
      </c>
      <c r="E300" s="108" t="s">
        <v>1</v>
      </c>
      <c r="F300" s="109" t="s">
        <v>206</v>
      </c>
      <c r="H300" s="110">
        <v>85.3</v>
      </c>
      <c r="I300" s="111"/>
      <c r="L300" s="107"/>
      <c r="M300" s="112"/>
      <c r="T300" s="113"/>
      <c r="AT300" s="108" t="s">
        <v>203</v>
      </c>
      <c r="AU300" s="108" t="s">
        <v>83</v>
      </c>
      <c r="AV300" s="8" t="s">
        <v>190</v>
      </c>
      <c r="AW300" s="8" t="s">
        <v>28</v>
      </c>
      <c r="AX300" s="8" t="s">
        <v>81</v>
      </c>
      <c r="AY300" s="108" t="s">
        <v>184</v>
      </c>
    </row>
    <row r="301" spans="2:65" s="1" customFormat="1" ht="78" customHeight="1">
      <c r="B301" s="20"/>
      <c r="C301" s="85" t="s">
        <v>445</v>
      </c>
      <c r="D301" s="85" t="s">
        <v>186</v>
      </c>
      <c r="E301" s="86" t="s">
        <v>3207</v>
      </c>
      <c r="F301" s="87" t="s">
        <v>3208</v>
      </c>
      <c r="G301" s="88" t="s">
        <v>201</v>
      </c>
      <c r="H301" s="89">
        <v>18.829999999999998</v>
      </c>
      <c r="I301" s="90"/>
      <c r="J301" s="91">
        <f>ROUND(I301*H301,2)</f>
        <v>0</v>
      </c>
      <c r="K301" s="92"/>
      <c r="L301" s="20"/>
      <c r="M301" s="93" t="s">
        <v>1</v>
      </c>
      <c r="N301" s="94" t="s">
        <v>38</v>
      </c>
      <c r="P301" s="95">
        <f>O301*H301</f>
        <v>0</v>
      </c>
      <c r="Q301" s="95">
        <v>0.11162</v>
      </c>
      <c r="R301" s="95">
        <f>Q301*H301</f>
        <v>2.1018045999999999</v>
      </c>
      <c r="S301" s="95">
        <v>0</v>
      </c>
      <c r="T301" s="96">
        <f>S301*H301</f>
        <v>0</v>
      </c>
      <c r="AR301" s="97" t="s">
        <v>190</v>
      </c>
      <c r="AT301" s="97" t="s">
        <v>186</v>
      </c>
      <c r="AU301" s="97" t="s">
        <v>83</v>
      </c>
      <c r="AY301" s="10" t="s">
        <v>184</v>
      </c>
      <c r="BE301" s="98">
        <f>IF(N301="základní",J301,0)</f>
        <v>0</v>
      </c>
      <c r="BF301" s="98">
        <f>IF(N301="snížená",J301,0)</f>
        <v>0</v>
      </c>
      <c r="BG301" s="98">
        <f>IF(N301="zákl. přenesená",J301,0)</f>
        <v>0</v>
      </c>
      <c r="BH301" s="98">
        <f>IF(N301="sníž. přenesená",J301,0)</f>
        <v>0</v>
      </c>
      <c r="BI301" s="98">
        <f>IF(N301="nulová",J301,0)</f>
        <v>0</v>
      </c>
      <c r="BJ301" s="10" t="s">
        <v>81</v>
      </c>
      <c r="BK301" s="98">
        <f>ROUND(I301*H301,2)</f>
        <v>0</v>
      </c>
      <c r="BL301" s="10" t="s">
        <v>190</v>
      </c>
      <c r="BM301" s="97" t="s">
        <v>3209</v>
      </c>
    </row>
    <row r="302" spans="2:65" s="7" customFormat="1">
      <c r="B302" s="99"/>
      <c r="D302" s="100" t="s">
        <v>203</v>
      </c>
      <c r="E302" s="101" t="s">
        <v>1</v>
      </c>
      <c r="F302" s="102" t="s">
        <v>3210</v>
      </c>
      <c r="H302" s="103">
        <v>18.829999999999998</v>
      </c>
      <c r="I302" s="104"/>
      <c r="L302" s="99"/>
      <c r="M302" s="105"/>
      <c r="T302" s="106"/>
      <c r="AT302" s="101" t="s">
        <v>203</v>
      </c>
      <c r="AU302" s="101" t="s">
        <v>83</v>
      </c>
      <c r="AV302" s="7" t="s">
        <v>83</v>
      </c>
      <c r="AW302" s="7" t="s">
        <v>28</v>
      </c>
      <c r="AX302" s="7" t="s">
        <v>73</v>
      </c>
      <c r="AY302" s="101" t="s">
        <v>184</v>
      </c>
    </row>
    <row r="303" spans="2:65" s="8" customFormat="1">
      <c r="B303" s="107"/>
      <c r="D303" s="100" t="s">
        <v>203</v>
      </c>
      <c r="E303" s="108" t="s">
        <v>1</v>
      </c>
      <c r="F303" s="109" t="s">
        <v>206</v>
      </c>
      <c r="H303" s="110">
        <v>18.829999999999998</v>
      </c>
      <c r="I303" s="111"/>
      <c r="L303" s="107"/>
      <c r="M303" s="112"/>
      <c r="T303" s="113"/>
      <c r="AT303" s="108" t="s">
        <v>203</v>
      </c>
      <c r="AU303" s="108" t="s">
        <v>83</v>
      </c>
      <c r="AV303" s="8" t="s">
        <v>190</v>
      </c>
      <c r="AW303" s="8" t="s">
        <v>28</v>
      </c>
      <c r="AX303" s="8" t="s">
        <v>81</v>
      </c>
      <c r="AY303" s="108" t="s">
        <v>184</v>
      </c>
    </row>
    <row r="304" spans="2:65" s="1" customFormat="1" ht="24.15" customHeight="1">
      <c r="B304" s="20"/>
      <c r="C304" s="126" t="s">
        <v>452</v>
      </c>
      <c r="D304" s="126" t="s">
        <v>480</v>
      </c>
      <c r="E304" s="127" t="s">
        <v>2929</v>
      </c>
      <c r="F304" s="128" t="s">
        <v>3211</v>
      </c>
      <c r="G304" s="129" t="s">
        <v>201</v>
      </c>
      <c r="H304" s="130">
        <v>19.672999999999998</v>
      </c>
      <c r="I304" s="131"/>
      <c r="J304" s="132">
        <f>ROUND(I304*H304,2)</f>
        <v>0</v>
      </c>
      <c r="K304" s="133"/>
      <c r="L304" s="134"/>
      <c r="M304" s="135" t="s">
        <v>1</v>
      </c>
      <c r="N304" s="136" t="s">
        <v>38</v>
      </c>
      <c r="P304" s="95">
        <f>O304*H304</f>
        <v>0</v>
      </c>
      <c r="Q304" s="95">
        <v>0.17599999999999999</v>
      </c>
      <c r="R304" s="95">
        <f>Q304*H304</f>
        <v>3.4624479999999993</v>
      </c>
      <c r="S304" s="95">
        <v>0</v>
      </c>
      <c r="T304" s="96">
        <f>S304*H304</f>
        <v>0</v>
      </c>
      <c r="AR304" s="97" t="s">
        <v>226</v>
      </c>
      <c r="AT304" s="97" t="s">
        <v>480</v>
      </c>
      <c r="AU304" s="97" t="s">
        <v>83</v>
      </c>
      <c r="AY304" s="10" t="s">
        <v>184</v>
      </c>
      <c r="BE304" s="98">
        <f>IF(N304="základní",J304,0)</f>
        <v>0</v>
      </c>
      <c r="BF304" s="98">
        <f>IF(N304="snížená",J304,0)</f>
        <v>0</v>
      </c>
      <c r="BG304" s="98">
        <f>IF(N304="zákl. přenesená",J304,0)</f>
        <v>0</v>
      </c>
      <c r="BH304" s="98">
        <f>IF(N304="sníž. přenesená",J304,0)</f>
        <v>0</v>
      </c>
      <c r="BI304" s="98">
        <f>IF(N304="nulová",J304,0)</f>
        <v>0</v>
      </c>
      <c r="BJ304" s="10" t="s">
        <v>81</v>
      </c>
      <c r="BK304" s="98">
        <f>ROUND(I304*H304,2)</f>
        <v>0</v>
      </c>
      <c r="BL304" s="10" t="s">
        <v>190</v>
      </c>
      <c r="BM304" s="97" t="s">
        <v>3212</v>
      </c>
    </row>
    <row r="305" spans="2:65" s="9" customFormat="1">
      <c r="B305" s="114"/>
      <c r="D305" s="100" t="s">
        <v>203</v>
      </c>
      <c r="E305" s="115" t="s">
        <v>1</v>
      </c>
      <c r="F305" s="116" t="s">
        <v>3163</v>
      </c>
      <c r="H305" s="115" t="s">
        <v>1</v>
      </c>
      <c r="I305" s="117"/>
      <c r="L305" s="114"/>
      <c r="M305" s="118"/>
      <c r="T305" s="119"/>
      <c r="AT305" s="115" t="s">
        <v>203</v>
      </c>
      <c r="AU305" s="115" t="s">
        <v>83</v>
      </c>
      <c r="AV305" s="9" t="s">
        <v>81</v>
      </c>
      <c r="AW305" s="9" t="s">
        <v>28</v>
      </c>
      <c r="AX305" s="9" t="s">
        <v>73</v>
      </c>
      <c r="AY305" s="115" t="s">
        <v>184</v>
      </c>
    </row>
    <row r="306" spans="2:65" s="7" customFormat="1">
      <c r="B306" s="99"/>
      <c r="D306" s="100" t="s">
        <v>203</v>
      </c>
      <c r="E306" s="101" t="s">
        <v>1</v>
      </c>
      <c r="F306" s="102" t="s">
        <v>3213</v>
      </c>
      <c r="H306" s="103">
        <v>19.395</v>
      </c>
      <c r="I306" s="104"/>
      <c r="L306" s="99"/>
      <c r="M306" s="105"/>
      <c r="T306" s="106"/>
      <c r="AT306" s="101" t="s">
        <v>203</v>
      </c>
      <c r="AU306" s="101" t="s">
        <v>83</v>
      </c>
      <c r="AV306" s="7" t="s">
        <v>83</v>
      </c>
      <c r="AW306" s="7" t="s">
        <v>28</v>
      </c>
      <c r="AX306" s="7" t="s">
        <v>73</v>
      </c>
      <c r="AY306" s="101" t="s">
        <v>184</v>
      </c>
    </row>
    <row r="307" spans="2:65" s="9" customFormat="1">
      <c r="B307" s="114"/>
      <c r="D307" s="100" t="s">
        <v>203</v>
      </c>
      <c r="E307" s="115" t="s">
        <v>1</v>
      </c>
      <c r="F307" s="116" t="s">
        <v>3214</v>
      </c>
      <c r="H307" s="115" t="s">
        <v>1</v>
      </c>
      <c r="I307" s="117"/>
      <c r="L307" s="114"/>
      <c r="M307" s="118"/>
      <c r="T307" s="119"/>
      <c r="AT307" s="115" t="s">
        <v>203</v>
      </c>
      <c r="AU307" s="115" t="s">
        <v>83</v>
      </c>
      <c r="AV307" s="9" t="s">
        <v>81</v>
      </c>
      <c r="AW307" s="9" t="s">
        <v>28</v>
      </c>
      <c r="AX307" s="9" t="s">
        <v>73</v>
      </c>
      <c r="AY307" s="115" t="s">
        <v>184</v>
      </c>
    </row>
    <row r="308" spans="2:65" s="7" customFormat="1">
      <c r="B308" s="99"/>
      <c r="D308" s="100" t="s">
        <v>203</v>
      </c>
      <c r="E308" s="101" t="s">
        <v>1</v>
      </c>
      <c r="F308" s="102" t="s">
        <v>3215</v>
      </c>
      <c r="H308" s="103">
        <v>0.27800000000000002</v>
      </c>
      <c r="I308" s="104"/>
      <c r="L308" s="99"/>
      <c r="M308" s="105"/>
      <c r="T308" s="106"/>
      <c r="AT308" s="101" t="s">
        <v>203</v>
      </c>
      <c r="AU308" s="101" t="s">
        <v>83</v>
      </c>
      <c r="AV308" s="7" t="s">
        <v>83</v>
      </c>
      <c r="AW308" s="7" t="s">
        <v>28</v>
      </c>
      <c r="AX308" s="7" t="s">
        <v>73</v>
      </c>
      <c r="AY308" s="101" t="s">
        <v>184</v>
      </c>
    </row>
    <row r="309" spans="2:65" s="8" customFormat="1">
      <c r="B309" s="107"/>
      <c r="D309" s="100" t="s">
        <v>203</v>
      </c>
      <c r="E309" s="108" t="s">
        <v>1</v>
      </c>
      <c r="F309" s="109" t="s">
        <v>206</v>
      </c>
      <c r="H309" s="110">
        <v>19.672999999999998</v>
      </c>
      <c r="I309" s="111"/>
      <c r="L309" s="107"/>
      <c r="M309" s="112"/>
      <c r="T309" s="113"/>
      <c r="AT309" s="108" t="s">
        <v>203</v>
      </c>
      <c r="AU309" s="108" t="s">
        <v>83</v>
      </c>
      <c r="AV309" s="8" t="s">
        <v>190</v>
      </c>
      <c r="AW309" s="8" t="s">
        <v>28</v>
      </c>
      <c r="AX309" s="8" t="s">
        <v>81</v>
      </c>
      <c r="AY309" s="108" t="s">
        <v>184</v>
      </c>
    </row>
    <row r="310" spans="2:65" s="1" customFormat="1" ht="24.15" customHeight="1">
      <c r="B310" s="20"/>
      <c r="C310" s="126" t="s">
        <v>1008</v>
      </c>
      <c r="D310" s="126" t="s">
        <v>480</v>
      </c>
      <c r="E310" s="127" t="s">
        <v>3216</v>
      </c>
      <c r="F310" s="128" t="s">
        <v>3217</v>
      </c>
      <c r="G310" s="129" t="s">
        <v>201</v>
      </c>
      <c r="H310" s="130">
        <v>107.357</v>
      </c>
      <c r="I310" s="131"/>
      <c r="J310" s="132">
        <f>ROUND(I310*H310,2)</f>
        <v>0</v>
      </c>
      <c r="K310" s="133"/>
      <c r="L310" s="134"/>
      <c r="M310" s="135" t="s">
        <v>1</v>
      </c>
      <c r="N310" s="136" t="s">
        <v>38</v>
      </c>
      <c r="P310" s="95">
        <f>O310*H310</f>
        <v>0</v>
      </c>
      <c r="Q310" s="95">
        <v>0.14499999999999999</v>
      </c>
      <c r="R310" s="95">
        <f>Q310*H310</f>
        <v>15.566764999999998</v>
      </c>
      <c r="S310" s="95">
        <v>0</v>
      </c>
      <c r="T310" s="96">
        <f>S310*H310</f>
        <v>0</v>
      </c>
      <c r="AR310" s="97" t="s">
        <v>226</v>
      </c>
      <c r="AT310" s="97" t="s">
        <v>480</v>
      </c>
      <c r="AU310" s="97" t="s">
        <v>83</v>
      </c>
      <c r="AY310" s="10" t="s">
        <v>184</v>
      </c>
      <c r="BE310" s="98">
        <f>IF(N310="základní",J310,0)</f>
        <v>0</v>
      </c>
      <c r="BF310" s="98">
        <f>IF(N310="snížená",J310,0)</f>
        <v>0</v>
      </c>
      <c r="BG310" s="98">
        <f>IF(N310="zákl. přenesená",J310,0)</f>
        <v>0</v>
      </c>
      <c r="BH310" s="98">
        <f>IF(N310="sníž. přenesená",J310,0)</f>
        <v>0</v>
      </c>
      <c r="BI310" s="98">
        <f>IF(N310="nulová",J310,0)</f>
        <v>0</v>
      </c>
      <c r="BJ310" s="10" t="s">
        <v>81</v>
      </c>
      <c r="BK310" s="98">
        <f>ROUND(I310*H310,2)</f>
        <v>0</v>
      </c>
      <c r="BL310" s="10" t="s">
        <v>190</v>
      </c>
      <c r="BM310" s="97" t="s">
        <v>3218</v>
      </c>
    </row>
    <row r="311" spans="2:65" s="7" customFormat="1">
      <c r="B311" s="99"/>
      <c r="D311" s="100" t="s">
        <v>203</v>
      </c>
      <c r="E311" s="101" t="s">
        <v>1</v>
      </c>
      <c r="F311" s="102" t="s">
        <v>3219</v>
      </c>
      <c r="H311" s="103">
        <v>107.357</v>
      </c>
      <c r="I311" s="104"/>
      <c r="L311" s="99"/>
      <c r="M311" s="105"/>
      <c r="T311" s="106"/>
      <c r="AT311" s="101" t="s">
        <v>203</v>
      </c>
      <c r="AU311" s="101" t="s">
        <v>83</v>
      </c>
      <c r="AV311" s="7" t="s">
        <v>83</v>
      </c>
      <c r="AW311" s="7" t="s">
        <v>28</v>
      </c>
      <c r="AX311" s="7" t="s">
        <v>73</v>
      </c>
      <c r="AY311" s="101" t="s">
        <v>184</v>
      </c>
    </row>
    <row r="312" spans="2:65" s="8" customFormat="1">
      <c r="B312" s="107"/>
      <c r="D312" s="100" t="s">
        <v>203</v>
      </c>
      <c r="E312" s="108" t="s">
        <v>1</v>
      </c>
      <c r="F312" s="109" t="s">
        <v>206</v>
      </c>
      <c r="H312" s="110">
        <v>107.357</v>
      </c>
      <c r="I312" s="111"/>
      <c r="L312" s="107"/>
      <c r="M312" s="112"/>
      <c r="T312" s="113"/>
      <c r="AT312" s="108" t="s">
        <v>203</v>
      </c>
      <c r="AU312" s="108" t="s">
        <v>83</v>
      </c>
      <c r="AV312" s="8" t="s">
        <v>190</v>
      </c>
      <c r="AW312" s="8" t="s">
        <v>28</v>
      </c>
      <c r="AX312" s="8" t="s">
        <v>81</v>
      </c>
      <c r="AY312" s="108" t="s">
        <v>184</v>
      </c>
    </row>
    <row r="313" spans="2:65" s="1" customFormat="1" ht="24.15" customHeight="1">
      <c r="B313" s="20"/>
      <c r="C313" s="126" t="s">
        <v>1014</v>
      </c>
      <c r="D313" s="126" t="s">
        <v>480</v>
      </c>
      <c r="E313" s="127" t="s">
        <v>3220</v>
      </c>
      <c r="F313" s="128" t="s">
        <v>3221</v>
      </c>
      <c r="G313" s="129" t="s">
        <v>201</v>
      </c>
      <c r="H313" s="130">
        <v>7</v>
      </c>
      <c r="I313" s="131"/>
      <c r="J313" s="132">
        <f>ROUND(I313*H313,2)</f>
        <v>0</v>
      </c>
      <c r="K313" s="133"/>
      <c r="L313" s="134"/>
      <c r="M313" s="135" t="s">
        <v>1</v>
      </c>
      <c r="N313" s="136" t="s">
        <v>38</v>
      </c>
      <c r="P313" s="95">
        <f>O313*H313</f>
        <v>0</v>
      </c>
      <c r="Q313" s="95">
        <v>0.14499999999999999</v>
      </c>
      <c r="R313" s="95">
        <f>Q313*H313</f>
        <v>1.0149999999999999</v>
      </c>
      <c r="S313" s="95">
        <v>0</v>
      </c>
      <c r="T313" s="96">
        <f>S313*H313</f>
        <v>0</v>
      </c>
      <c r="AR313" s="97" t="s">
        <v>226</v>
      </c>
      <c r="AT313" s="97" t="s">
        <v>480</v>
      </c>
      <c r="AU313" s="97" t="s">
        <v>83</v>
      </c>
      <c r="AY313" s="10" t="s">
        <v>184</v>
      </c>
      <c r="BE313" s="98">
        <f>IF(N313="základní",J313,0)</f>
        <v>0</v>
      </c>
      <c r="BF313" s="98">
        <f>IF(N313="snížená",J313,0)</f>
        <v>0</v>
      </c>
      <c r="BG313" s="98">
        <f>IF(N313="zákl. přenesená",J313,0)</f>
        <v>0</v>
      </c>
      <c r="BH313" s="98">
        <f>IF(N313="sníž. přenesená",J313,0)</f>
        <v>0</v>
      </c>
      <c r="BI313" s="98">
        <f>IF(N313="nulová",J313,0)</f>
        <v>0</v>
      </c>
      <c r="BJ313" s="10" t="s">
        <v>81</v>
      </c>
      <c r="BK313" s="98">
        <f>ROUND(I313*H313,2)</f>
        <v>0</v>
      </c>
      <c r="BL313" s="10" t="s">
        <v>190</v>
      </c>
      <c r="BM313" s="97" t="s">
        <v>3222</v>
      </c>
    </row>
    <row r="314" spans="2:65" s="9" customFormat="1">
      <c r="B314" s="114"/>
      <c r="D314" s="100" t="s">
        <v>203</v>
      </c>
      <c r="E314" s="115" t="s">
        <v>1</v>
      </c>
      <c r="F314" s="116" t="s">
        <v>3223</v>
      </c>
      <c r="H314" s="115" t="s">
        <v>1</v>
      </c>
      <c r="I314" s="117"/>
      <c r="L314" s="114"/>
      <c r="M314" s="118"/>
      <c r="T314" s="119"/>
      <c r="AT314" s="115" t="s">
        <v>203</v>
      </c>
      <c r="AU314" s="115" t="s">
        <v>83</v>
      </c>
      <c r="AV314" s="9" t="s">
        <v>81</v>
      </c>
      <c r="AW314" s="9" t="s">
        <v>28</v>
      </c>
      <c r="AX314" s="9" t="s">
        <v>73</v>
      </c>
      <c r="AY314" s="115" t="s">
        <v>184</v>
      </c>
    </row>
    <row r="315" spans="2:65" s="7" customFormat="1">
      <c r="B315" s="99"/>
      <c r="D315" s="100" t="s">
        <v>203</v>
      </c>
      <c r="E315" s="101" t="s">
        <v>1</v>
      </c>
      <c r="F315" s="102" t="s">
        <v>3224</v>
      </c>
      <c r="H315" s="103">
        <v>7</v>
      </c>
      <c r="I315" s="104"/>
      <c r="L315" s="99"/>
      <c r="M315" s="105"/>
      <c r="T315" s="106"/>
      <c r="AT315" s="101" t="s">
        <v>203</v>
      </c>
      <c r="AU315" s="101" t="s">
        <v>83</v>
      </c>
      <c r="AV315" s="7" t="s">
        <v>83</v>
      </c>
      <c r="AW315" s="7" t="s">
        <v>28</v>
      </c>
      <c r="AX315" s="7" t="s">
        <v>73</v>
      </c>
      <c r="AY315" s="101" t="s">
        <v>184</v>
      </c>
    </row>
    <row r="316" spans="2:65" s="8" customFormat="1">
      <c r="B316" s="107"/>
      <c r="D316" s="100" t="s">
        <v>203</v>
      </c>
      <c r="E316" s="108" t="s">
        <v>1</v>
      </c>
      <c r="F316" s="109" t="s">
        <v>206</v>
      </c>
      <c r="H316" s="110">
        <v>7</v>
      </c>
      <c r="I316" s="111"/>
      <c r="L316" s="107"/>
      <c r="M316" s="112"/>
      <c r="T316" s="113"/>
      <c r="AT316" s="108" t="s">
        <v>203</v>
      </c>
      <c r="AU316" s="108" t="s">
        <v>83</v>
      </c>
      <c r="AV316" s="8" t="s">
        <v>190</v>
      </c>
      <c r="AW316" s="8" t="s">
        <v>28</v>
      </c>
      <c r="AX316" s="8" t="s">
        <v>81</v>
      </c>
      <c r="AY316" s="108" t="s">
        <v>184</v>
      </c>
    </row>
    <row r="317" spans="2:65" s="1" customFormat="1" ht="76.349999999999994" customHeight="1">
      <c r="B317" s="20"/>
      <c r="C317" s="85" t="s">
        <v>1018</v>
      </c>
      <c r="D317" s="85" t="s">
        <v>186</v>
      </c>
      <c r="E317" s="86" t="s">
        <v>3225</v>
      </c>
      <c r="F317" s="87" t="s">
        <v>3226</v>
      </c>
      <c r="G317" s="88" t="s">
        <v>201</v>
      </c>
      <c r="H317" s="89">
        <v>104.23</v>
      </c>
      <c r="I317" s="90"/>
      <c r="J317" s="91">
        <f>ROUND(I317*H317,2)</f>
        <v>0</v>
      </c>
      <c r="K317" s="92"/>
      <c r="L317" s="20"/>
      <c r="M317" s="93" t="s">
        <v>1</v>
      </c>
      <c r="N317" s="94" t="s">
        <v>38</v>
      </c>
      <c r="P317" s="95">
        <f>O317*H317</f>
        <v>0</v>
      </c>
      <c r="Q317" s="95">
        <v>9.8000000000000004E-2</v>
      </c>
      <c r="R317" s="95">
        <f>Q317*H317</f>
        <v>10.214540000000001</v>
      </c>
      <c r="S317" s="95">
        <v>0</v>
      </c>
      <c r="T317" s="96">
        <f>S317*H317</f>
        <v>0</v>
      </c>
      <c r="AR317" s="97" t="s">
        <v>190</v>
      </c>
      <c r="AT317" s="97" t="s">
        <v>186</v>
      </c>
      <c r="AU317" s="97" t="s">
        <v>83</v>
      </c>
      <c r="AY317" s="10" t="s">
        <v>184</v>
      </c>
      <c r="BE317" s="98">
        <f>IF(N317="základní",J317,0)</f>
        <v>0</v>
      </c>
      <c r="BF317" s="98">
        <f>IF(N317="snížená",J317,0)</f>
        <v>0</v>
      </c>
      <c r="BG317" s="98">
        <f>IF(N317="zákl. přenesená",J317,0)</f>
        <v>0</v>
      </c>
      <c r="BH317" s="98">
        <f>IF(N317="sníž. přenesená",J317,0)</f>
        <v>0</v>
      </c>
      <c r="BI317" s="98">
        <f>IF(N317="nulová",J317,0)</f>
        <v>0</v>
      </c>
      <c r="BJ317" s="10" t="s">
        <v>81</v>
      </c>
      <c r="BK317" s="98">
        <f>ROUND(I317*H317,2)</f>
        <v>0</v>
      </c>
      <c r="BL317" s="10" t="s">
        <v>190</v>
      </c>
      <c r="BM317" s="97" t="s">
        <v>3227</v>
      </c>
    </row>
    <row r="318" spans="2:65" s="7" customFormat="1">
      <c r="B318" s="99"/>
      <c r="D318" s="100" t="s">
        <v>203</v>
      </c>
      <c r="E318" s="101" t="s">
        <v>1</v>
      </c>
      <c r="F318" s="102" t="s">
        <v>3228</v>
      </c>
      <c r="H318" s="103">
        <v>104.23</v>
      </c>
      <c r="I318" s="104"/>
      <c r="L318" s="99"/>
      <c r="M318" s="105"/>
      <c r="T318" s="106"/>
      <c r="AT318" s="101" t="s">
        <v>203</v>
      </c>
      <c r="AU318" s="101" t="s">
        <v>83</v>
      </c>
      <c r="AV318" s="7" t="s">
        <v>83</v>
      </c>
      <c r="AW318" s="7" t="s">
        <v>28</v>
      </c>
      <c r="AX318" s="7" t="s">
        <v>73</v>
      </c>
      <c r="AY318" s="101" t="s">
        <v>184</v>
      </c>
    </row>
    <row r="319" spans="2:65" s="8" customFormat="1">
      <c r="B319" s="107"/>
      <c r="D319" s="100" t="s">
        <v>203</v>
      </c>
      <c r="E319" s="108" t="s">
        <v>1</v>
      </c>
      <c r="F319" s="109" t="s">
        <v>206</v>
      </c>
      <c r="H319" s="110">
        <v>104.23</v>
      </c>
      <c r="I319" s="111"/>
      <c r="L319" s="107"/>
      <c r="M319" s="112"/>
      <c r="T319" s="113"/>
      <c r="AT319" s="108" t="s">
        <v>203</v>
      </c>
      <c r="AU319" s="108" t="s">
        <v>83</v>
      </c>
      <c r="AV319" s="8" t="s">
        <v>190</v>
      </c>
      <c r="AW319" s="8" t="s">
        <v>28</v>
      </c>
      <c r="AX319" s="8" t="s">
        <v>81</v>
      </c>
      <c r="AY319" s="108" t="s">
        <v>184</v>
      </c>
    </row>
    <row r="320" spans="2:65" s="1" customFormat="1" ht="24.15" customHeight="1">
      <c r="B320" s="20"/>
      <c r="C320" s="85" t="s">
        <v>1022</v>
      </c>
      <c r="D320" s="85" t="s">
        <v>186</v>
      </c>
      <c r="E320" s="86" t="s">
        <v>3229</v>
      </c>
      <c r="F320" s="87" t="s">
        <v>3230</v>
      </c>
      <c r="G320" s="88" t="s">
        <v>189</v>
      </c>
      <c r="H320" s="89">
        <v>10</v>
      </c>
      <c r="I320" s="90"/>
      <c r="J320" s="91">
        <f>ROUND(I320*H320,2)</f>
        <v>0</v>
      </c>
      <c r="K320" s="92"/>
      <c r="L320" s="20"/>
      <c r="M320" s="93" t="s">
        <v>1</v>
      </c>
      <c r="N320" s="94" t="s">
        <v>38</v>
      </c>
      <c r="P320" s="95">
        <f>O320*H320</f>
        <v>0</v>
      </c>
      <c r="Q320" s="95">
        <v>6.9999999999999999E-4</v>
      </c>
      <c r="R320" s="95">
        <f>Q320*H320</f>
        <v>7.0000000000000001E-3</v>
      </c>
      <c r="S320" s="95">
        <v>0</v>
      </c>
      <c r="T320" s="96">
        <f>S320*H320</f>
        <v>0</v>
      </c>
      <c r="AR320" s="97" t="s">
        <v>190</v>
      </c>
      <c r="AT320" s="97" t="s">
        <v>186</v>
      </c>
      <c r="AU320" s="97" t="s">
        <v>83</v>
      </c>
      <c r="AY320" s="10" t="s">
        <v>184</v>
      </c>
      <c r="BE320" s="98">
        <f>IF(N320="základní",J320,0)</f>
        <v>0</v>
      </c>
      <c r="BF320" s="98">
        <f>IF(N320="snížená",J320,0)</f>
        <v>0</v>
      </c>
      <c r="BG320" s="98">
        <f>IF(N320="zákl. přenesená",J320,0)</f>
        <v>0</v>
      </c>
      <c r="BH320" s="98">
        <f>IF(N320="sníž. přenesená",J320,0)</f>
        <v>0</v>
      </c>
      <c r="BI320" s="98">
        <f>IF(N320="nulová",J320,0)</f>
        <v>0</v>
      </c>
      <c r="BJ320" s="10" t="s">
        <v>81</v>
      </c>
      <c r="BK320" s="98">
        <f>ROUND(I320*H320,2)</f>
        <v>0</v>
      </c>
      <c r="BL320" s="10" t="s">
        <v>190</v>
      </c>
      <c r="BM320" s="97" t="s">
        <v>3231</v>
      </c>
    </row>
    <row r="321" spans="2:65" s="7" customFormat="1">
      <c r="B321" s="99"/>
      <c r="D321" s="100" t="s">
        <v>203</v>
      </c>
      <c r="E321" s="101" t="s">
        <v>1</v>
      </c>
      <c r="F321" s="102" t="s">
        <v>235</v>
      </c>
      <c r="H321" s="103">
        <v>10</v>
      </c>
      <c r="I321" s="104"/>
      <c r="L321" s="99"/>
      <c r="M321" s="105"/>
      <c r="T321" s="106"/>
      <c r="AT321" s="101" t="s">
        <v>203</v>
      </c>
      <c r="AU321" s="101" t="s">
        <v>83</v>
      </c>
      <c r="AV321" s="7" t="s">
        <v>83</v>
      </c>
      <c r="AW321" s="7" t="s">
        <v>28</v>
      </c>
      <c r="AX321" s="7" t="s">
        <v>73</v>
      </c>
      <c r="AY321" s="101" t="s">
        <v>184</v>
      </c>
    </row>
    <row r="322" spans="2:65" s="8" customFormat="1">
      <c r="B322" s="107"/>
      <c r="D322" s="100" t="s">
        <v>203</v>
      </c>
      <c r="E322" s="108" t="s">
        <v>1</v>
      </c>
      <c r="F322" s="109" t="s">
        <v>206</v>
      </c>
      <c r="H322" s="110">
        <v>10</v>
      </c>
      <c r="I322" s="111"/>
      <c r="L322" s="107"/>
      <c r="M322" s="112"/>
      <c r="T322" s="113"/>
      <c r="AT322" s="108" t="s">
        <v>203</v>
      </c>
      <c r="AU322" s="108" t="s">
        <v>83</v>
      </c>
      <c r="AV322" s="8" t="s">
        <v>190</v>
      </c>
      <c r="AW322" s="8" t="s">
        <v>28</v>
      </c>
      <c r="AX322" s="8" t="s">
        <v>81</v>
      </c>
      <c r="AY322" s="108" t="s">
        <v>184</v>
      </c>
    </row>
    <row r="323" spans="2:65" s="1" customFormat="1" ht="24.15" customHeight="1">
      <c r="B323" s="20"/>
      <c r="C323" s="85" t="s">
        <v>1033</v>
      </c>
      <c r="D323" s="85" t="s">
        <v>186</v>
      </c>
      <c r="E323" s="86" t="s">
        <v>3232</v>
      </c>
      <c r="F323" s="87" t="s">
        <v>3233</v>
      </c>
      <c r="G323" s="88" t="s">
        <v>189</v>
      </c>
      <c r="H323" s="89">
        <v>7</v>
      </c>
      <c r="I323" s="90"/>
      <c r="J323" s="91">
        <f>ROUND(I323*H323,2)</f>
        <v>0</v>
      </c>
      <c r="K323" s="92"/>
      <c r="L323" s="20"/>
      <c r="M323" s="93" t="s">
        <v>1</v>
      </c>
      <c r="N323" s="94" t="s">
        <v>38</v>
      </c>
      <c r="P323" s="95">
        <f>O323*H323</f>
        <v>0</v>
      </c>
      <c r="Q323" s="95">
        <v>0.11241</v>
      </c>
      <c r="R323" s="95">
        <f>Q323*H323</f>
        <v>0.78686999999999996</v>
      </c>
      <c r="S323" s="95">
        <v>0</v>
      </c>
      <c r="T323" s="96">
        <f>S323*H323</f>
        <v>0</v>
      </c>
      <c r="AR323" s="97" t="s">
        <v>190</v>
      </c>
      <c r="AT323" s="97" t="s">
        <v>186</v>
      </c>
      <c r="AU323" s="97" t="s">
        <v>83</v>
      </c>
      <c r="AY323" s="10" t="s">
        <v>184</v>
      </c>
      <c r="BE323" s="98">
        <f>IF(N323="základní",J323,0)</f>
        <v>0</v>
      </c>
      <c r="BF323" s="98">
        <f>IF(N323="snížená",J323,0)</f>
        <v>0</v>
      </c>
      <c r="BG323" s="98">
        <f>IF(N323="zákl. přenesená",J323,0)</f>
        <v>0</v>
      </c>
      <c r="BH323" s="98">
        <f>IF(N323="sníž. přenesená",J323,0)</f>
        <v>0</v>
      </c>
      <c r="BI323" s="98">
        <f>IF(N323="nulová",J323,0)</f>
        <v>0</v>
      </c>
      <c r="BJ323" s="10" t="s">
        <v>81</v>
      </c>
      <c r="BK323" s="98">
        <f>ROUND(I323*H323,2)</f>
        <v>0</v>
      </c>
      <c r="BL323" s="10" t="s">
        <v>190</v>
      </c>
      <c r="BM323" s="97" t="s">
        <v>3234</v>
      </c>
    </row>
    <row r="324" spans="2:65" s="7" customFormat="1">
      <c r="B324" s="99"/>
      <c r="D324" s="100" t="s">
        <v>203</v>
      </c>
      <c r="E324" s="101" t="s">
        <v>1</v>
      </c>
      <c r="F324" s="102" t="s">
        <v>220</v>
      </c>
      <c r="H324" s="103">
        <v>7</v>
      </c>
      <c r="I324" s="104"/>
      <c r="L324" s="99"/>
      <c r="M324" s="105"/>
      <c r="T324" s="106"/>
      <c r="AT324" s="101" t="s">
        <v>203</v>
      </c>
      <c r="AU324" s="101" t="s">
        <v>83</v>
      </c>
      <c r="AV324" s="7" t="s">
        <v>83</v>
      </c>
      <c r="AW324" s="7" t="s">
        <v>28</v>
      </c>
      <c r="AX324" s="7" t="s">
        <v>73</v>
      </c>
      <c r="AY324" s="101" t="s">
        <v>184</v>
      </c>
    </row>
    <row r="325" spans="2:65" s="8" customFormat="1">
      <c r="B325" s="107"/>
      <c r="D325" s="100" t="s">
        <v>203</v>
      </c>
      <c r="E325" s="108" t="s">
        <v>1</v>
      </c>
      <c r="F325" s="109" t="s">
        <v>206</v>
      </c>
      <c r="H325" s="110">
        <v>7</v>
      </c>
      <c r="I325" s="111"/>
      <c r="L325" s="107"/>
      <c r="M325" s="112"/>
      <c r="T325" s="113"/>
      <c r="AT325" s="108" t="s">
        <v>203</v>
      </c>
      <c r="AU325" s="108" t="s">
        <v>83</v>
      </c>
      <c r="AV325" s="8" t="s">
        <v>190</v>
      </c>
      <c r="AW325" s="8" t="s">
        <v>28</v>
      </c>
      <c r="AX325" s="8" t="s">
        <v>81</v>
      </c>
      <c r="AY325" s="108" t="s">
        <v>184</v>
      </c>
    </row>
    <row r="326" spans="2:65" s="1" customFormat="1" ht="21.75" customHeight="1">
      <c r="B326" s="20"/>
      <c r="C326" s="126" t="s">
        <v>1057</v>
      </c>
      <c r="D326" s="126" t="s">
        <v>480</v>
      </c>
      <c r="E326" s="127" t="s">
        <v>3235</v>
      </c>
      <c r="F326" s="128" t="s">
        <v>3236</v>
      </c>
      <c r="G326" s="129" t="s">
        <v>189</v>
      </c>
      <c r="H326" s="130">
        <v>7</v>
      </c>
      <c r="I326" s="131"/>
      <c r="J326" s="132">
        <f>ROUND(I326*H326,2)</f>
        <v>0</v>
      </c>
      <c r="K326" s="133"/>
      <c r="L326" s="134"/>
      <c r="M326" s="135" t="s">
        <v>1</v>
      </c>
      <c r="N326" s="136" t="s">
        <v>38</v>
      </c>
      <c r="P326" s="95">
        <f>O326*H326</f>
        <v>0</v>
      </c>
      <c r="Q326" s="95">
        <v>6.1000000000000004E-3</v>
      </c>
      <c r="R326" s="95">
        <f>Q326*H326</f>
        <v>4.2700000000000002E-2</v>
      </c>
      <c r="S326" s="95">
        <v>0</v>
      </c>
      <c r="T326" s="96">
        <f>S326*H326</f>
        <v>0</v>
      </c>
      <c r="AR326" s="97" t="s">
        <v>226</v>
      </c>
      <c r="AT326" s="97" t="s">
        <v>480</v>
      </c>
      <c r="AU326" s="97" t="s">
        <v>83</v>
      </c>
      <c r="AY326" s="10" t="s">
        <v>184</v>
      </c>
      <c r="BE326" s="98">
        <f>IF(N326="základní",J326,0)</f>
        <v>0</v>
      </c>
      <c r="BF326" s="98">
        <f>IF(N326="snížená",J326,0)</f>
        <v>0</v>
      </c>
      <c r="BG326" s="98">
        <f>IF(N326="zákl. přenesená",J326,0)</f>
        <v>0</v>
      </c>
      <c r="BH326" s="98">
        <f>IF(N326="sníž. přenesená",J326,0)</f>
        <v>0</v>
      </c>
      <c r="BI326" s="98">
        <f>IF(N326="nulová",J326,0)</f>
        <v>0</v>
      </c>
      <c r="BJ326" s="10" t="s">
        <v>81</v>
      </c>
      <c r="BK326" s="98">
        <f>ROUND(I326*H326,2)</f>
        <v>0</v>
      </c>
      <c r="BL326" s="10" t="s">
        <v>190</v>
      </c>
      <c r="BM326" s="97" t="s">
        <v>3237</v>
      </c>
    </row>
    <row r="327" spans="2:65" s="7" customFormat="1">
      <c r="B327" s="99"/>
      <c r="D327" s="100" t="s">
        <v>203</v>
      </c>
      <c r="E327" s="101" t="s">
        <v>1</v>
      </c>
      <c r="F327" s="102" t="s">
        <v>220</v>
      </c>
      <c r="H327" s="103">
        <v>7</v>
      </c>
      <c r="I327" s="104"/>
      <c r="L327" s="99"/>
      <c r="M327" s="105"/>
      <c r="T327" s="106"/>
      <c r="AT327" s="101" t="s">
        <v>203</v>
      </c>
      <c r="AU327" s="101" t="s">
        <v>83</v>
      </c>
      <c r="AV327" s="7" t="s">
        <v>83</v>
      </c>
      <c r="AW327" s="7" t="s">
        <v>28</v>
      </c>
      <c r="AX327" s="7" t="s">
        <v>73</v>
      </c>
      <c r="AY327" s="101" t="s">
        <v>184</v>
      </c>
    </row>
    <row r="328" spans="2:65" s="8" customFormat="1">
      <c r="B328" s="107"/>
      <c r="D328" s="100" t="s">
        <v>203</v>
      </c>
      <c r="E328" s="108" t="s">
        <v>1</v>
      </c>
      <c r="F328" s="109" t="s">
        <v>206</v>
      </c>
      <c r="H328" s="110">
        <v>7</v>
      </c>
      <c r="I328" s="111"/>
      <c r="L328" s="107"/>
      <c r="M328" s="112"/>
      <c r="T328" s="113"/>
      <c r="AT328" s="108" t="s">
        <v>203</v>
      </c>
      <c r="AU328" s="108" t="s">
        <v>83</v>
      </c>
      <c r="AV328" s="8" t="s">
        <v>190</v>
      </c>
      <c r="AW328" s="8" t="s">
        <v>28</v>
      </c>
      <c r="AX328" s="8" t="s">
        <v>81</v>
      </c>
      <c r="AY328" s="108" t="s">
        <v>184</v>
      </c>
    </row>
    <row r="329" spans="2:65" s="1" customFormat="1" ht="24.15" customHeight="1">
      <c r="B329" s="20"/>
      <c r="C329" s="126" t="s">
        <v>1061</v>
      </c>
      <c r="D329" s="126" t="s">
        <v>480</v>
      </c>
      <c r="E329" s="127" t="s">
        <v>3238</v>
      </c>
      <c r="F329" s="128" t="s">
        <v>3239</v>
      </c>
      <c r="G329" s="129" t="s">
        <v>189</v>
      </c>
      <c r="H329" s="130">
        <v>2</v>
      </c>
      <c r="I329" s="131"/>
      <c r="J329" s="132">
        <f>ROUND(I329*H329,2)</f>
        <v>0</v>
      </c>
      <c r="K329" s="133"/>
      <c r="L329" s="134"/>
      <c r="M329" s="135" t="s">
        <v>1</v>
      </c>
      <c r="N329" s="136" t="s">
        <v>38</v>
      </c>
      <c r="P329" s="95">
        <f>O329*H329</f>
        <v>0</v>
      </c>
      <c r="Q329" s="95">
        <v>3.5000000000000001E-3</v>
      </c>
      <c r="R329" s="95">
        <f>Q329*H329</f>
        <v>7.0000000000000001E-3</v>
      </c>
      <c r="S329" s="95">
        <v>0</v>
      </c>
      <c r="T329" s="96">
        <f>S329*H329</f>
        <v>0</v>
      </c>
      <c r="AR329" s="97" t="s">
        <v>226</v>
      </c>
      <c r="AT329" s="97" t="s">
        <v>480</v>
      </c>
      <c r="AU329" s="97" t="s">
        <v>83</v>
      </c>
      <c r="AY329" s="10" t="s">
        <v>184</v>
      </c>
      <c r="BE329" s="98">
        <f>IF(N329="základní",J329,0)</f>
        <v>0</v>
      </c>
      <c r="BF329" s="98">
        <f>IF(N329="snížená",J329,0)</f>
        <v>0</v>
      </c>
      <c r="BG329" s="98">
        <f>IF(N329="zákl. přenesená",J329,0)</f>
        <v>0</v>
      </c>
      <c r="BH329" s="98">
        <f>IF(N329="sníž. přenesená",J329,0)</f>
        <v>0</v>
      </c>
      <c r="BI329" s="98">
        <f>IF(N329="nulová",J329,0)</f>
        <v>0</v>
      </c>
      <c r="BJ329" s="10" t="s">
        <v>81</v>
      </c>
      <c r="BK329" s="98">
        <f>ROUND(I329*H329,2)</f>
        <v>0</v>
      </c>
      <c r="BL329" s="10" t="s">
        <v>190</v>
      </c>
      <c r="BM329" s="97" t="s">
        <v>3240</v>
      </c>
    </row>
    <row r="330" spans="2:65" s="1" customFormat="1" ht="24.15" customHeight="1">
      <c r="B330" s="20"/>
      <c r="C330" s="126" t="s">
        <v>1096</v>
      </c>
      <c r="D330" s="126" t="s">
        <v>480</v>
      </c>
      <c r="E330" s="127" t="s">
        <v>3241</v>
      </c>
      <c r="F330" s="128" t="s">
        <v>3242</v>
      </c>
      <c r="G330" s="129" t="s">
        <v>189</v>
      </c>
      <c r="H330" s="130">
        <v>1</v>
      </c>
      <c r="I330" s="131"/>
      <c r="J330" s="132">
        <f>ROUND(I330*H330,2)</f>
        <v>0</v>
      </c>
      <c r="K330" s="133"/>
      <c r="L330" s="134"/>
      <c r="M330" s="135" t="s">
        <v>1</v>
      </c>
      <c r="N330" s="136" t="s">
        <v>38</v>
      </c>
      <c r="P330" s="95">
        <f>O330*H330</f>
        <v>0</v>
      </c>
      <c r="Q330" s="95">
        <v>2.5999999999999999E-3</v>
      </c>
      <c r="R330" s="95">
        <f>Q330*H330</f>
        <v>2.5999999999999999E-3</v>
      </c>
      <c r="S330" s="95">
        <v>0</v>
      </c>
      <c r="T330" s="96">
        <f>S330*H330</f>
        <v>0</v>
      </c>
      <c r="AR330" s="97" t="s">
        <v>226</v>
      </c>
      <c r="AT330" s="97" t="s">
        <v>480</v>
      </c>
      <c r="AU330" s="97" t="s">
        <v>83</v>
      </c>
      <c r="AY330" s="10" t="s">
        <v>184</v>
      </c>
      <c r="BE330" s="98">
        <f>IF(N330="základní",J330,0)</f>
        <v>0</v>
      </c>
      <c r="BF330" s="98">
        <f>IF(N330="snížená",J330,0)</f>
        <v>0</v>
      </c>
      <c r="BG330" s="98">
        <f>IF(N330="zákl. přenesená",J330,0)</f>
        <v>0</v>
      </c>
      <c r="BH330" s="98">
        <f>IF(N330="sníž. přenesená",J330,0)</f>
        <v>0</v>
      </c>
      <c r="BI330" s="98">
        <f>IF(N330="nulová",J330,0)</f>
        <v>0</v>
      </c>
      <c r="BJ330" s="10" t="s">
        <v>81</v>
      </c>
      <c r="BK330" s="98">
        <f>ROUND(I330*H330,2)</f>
        <v>0</v>
      </c>
      <c r="BL330" s="10" t="s">
        <v>190</v>
      </c>
      <c r="BM330" s="97" t="s">
        <v>3243</v>
      </c>
    </row>
    <row r="331" spans="2:65" s="1" customFormat="1" ht="21.75" customHeight="1">
      <c r="B331" s="20"/>
      <c r="C331" s="126" t="s">
        <v>1117</v>
      </c>
      <c r="D331" s="126" t="s">
        <v>480</v>
      </c>
      <c r="E331" s="127" t="s">
        <v>3244</v>
      </c>
      <c r="F331" s="128" t="s">
        <v>3245</v>
      </c>
      <c r="G331" s="129" t="s">
        <v>189</v>
      </c>
      <c r="H331" s="130">
        <v>1</v>
      </c>
      <c r="I331" s="131"/>
      <c r="J331" s="132">
        <f>ROUND(I331*H331,2)</f>
        <v>0</v>
      </c>
      <c r="K331" s="133"/>
      <c r="L331" s="134"/>
      <c r="M331" s="135" t="s">
        <v>1</v>
      </c>
      <c r="N331" s="136" t="s">
        <v>38</v>
      </c>
      <c r="P331" s="95">
        <f>O331*H331</f>
        <v>0</v>
      </c>
      <c r="Q331" s="95">
        <v>8.9999999999999998E-4</v>
      </c>
      <c r="R331" s="95">
        <f>Q331*H331</f>
        <v>8.9999999999999998E-4</v>
      </c>
      <c r="S331" s="95">
        <v>0</v>
      </c>
      <c r="T331" s="96">
        <f>S331*H331</f>
        <v>0</v>
      </c>
      <c r="AR331" s="97" t="s">
        <v>226</v>
      </c>
      <c r="AT331" s="97" t="s">
        <v>480</v>
      </c>
      <c r="AU331" s="97" t="s">
        <v>83</v>
      </c>
      <c r="AY331" s="10" t="s">
        <v>184</v>
      </c>
      <c r="BE331" s="98">
        <f>IF(N331="základní",J331,0)</f>
        <v>0</v>
      </c>
      <c r="BF331" s="98">
        <f>IF(N331="snížená",J331,0)</f>
        <v>0</v>
      </c>
      <c r="BG331" s="98">
        <f>IF(N331="zákl. přenesená",J331,0)</f>
        <v>0</v>
      </c>
      <c r="BH331" s="98">
        <f>IF(N331="sníž. přenesená",J331,0)</f>
        <v>0</v>
      </c>
      <c r="BI331" s="98">
        <f>IF(N331="nulová",J331,0)</f>
        <v>0</v>
      </c>
      <c r="BJ331" s="10" t="s">
        <v>81</v>
      </c>
      <c r="BK331" s="98">
        <f>ROUND(I331*H331,2)</f>
        <v>0</v>
      </c>
      <c r="BL331" s="10" t="s">
        <v>190</v>
      </c>
      <c r="BM331" s="97" t="s">
        <v>3246</v>
      </c>
    </row>
    <row r="332" spans="2:65" s="9" customFormat="1">
      <c r="B332" s="114"/>
      <c r="D332" s="100" t="s">
        <v>203</v>
      </c>
      <c r="E332" s="115" t="s">
        <v>1</v>
      </c>
      <c r="F332" s="116" t="s">
        <v>3247</v>
      </c>
      <c r="H332" s="115" t="s">
        <v>1</v>
      </c>
      <c r="I332" s="117"/>
      <c r="L332" s="114"/>
      <c r="M332" s="118"/>
      <c r="T332" s="119"/>
      <c r="AT332" s="115" t="s">
        <v>203</v>
      </c>
      <c r="AU332" s="115" t="s">
        <v>83</v>
      </c>
      <c r="AV332" s="9" t="s">
        <v>81</v>
      </c>
      <c r="AW332" s="9" t="s">
        <v>28</v>
      </c>
      <c r="AX332" s="9" t="s">
        <v>73</v>
      </c>
      <c r="AY332" s="115" t="s">
        <v>184</v>
      </c>
    </row>
    <row r="333" spans="2:65" s="7" customFormat="1">
      <c r="B333" s="99"/>
      <c r="D333" s="100" t="s">
        <v>203</v>
      </c>
      <c r="E333" s="101" t="s">
        <v>1</v>
      </c>
      <c r="F333" s="102" t="s">
        <v>81</v>
      </c>
      <c r="H333" s="103">
        <v>1</v>
      </c>
      <c r="I333" s="104"/>
      <c r="L333" s="99"/>
      <c r="M333" s="105"/>
      <c r="T333" s="106"/>
      <c r="AT333" s="101" t="s">
        <v>203</v>
      </c>
      <c r="AU333" s="101" t="s">
        <v>83</v>
      </c>
      <c r="AV333" s="7" t="s">
        <v>83</v>
      </c>
      <c r="AW333" s="7" t="s">
        <v>28</v>
      </c>
      <c r="AX333" s="7" t="s">
        <v>73</v>
      </c>
      <c r="AY333" s="101" t="s">
        <v>184</v>
      </c>
    </row>
    <row r="334" spans="2:65" s="8" customFormat="1">
      <c r="B334" s="107"/>
      <c r="D334" s="100" t="s">
        <v>203</v>
      </c>
      <c r="E334" s="108" t="s">
        <v>1</v>
      </c>
      <c r="F334" s="109" t="s">
        <v>206</v>
      </c>
      <c r="H334" s="110">
        <v>1</v>
      </c>
      <c r="I334" s="111"/>
      <c r="L334" s="107"/>
      <c r="M334" s="112"/>
      <c r="T334" s="113"/>
      <c r="AT334" s="108" t="s">
        <v>203</v>
      </c>
      <c r="AU334" s="108" t="s">
        <v>83</v>
      </c>
      <c r="AV334" s="8" t="s">
        <v>190</v>
      </c>
      <c r="AW334" s="8" t="s">
        <v>28</v>
      </c>
      <c r="AX334" s="8" t="s">
        <v>81</v>
      </c>
      <c r="AY334" s="108" t="s">
        <v>184</v>
      </c>
    </row>
    <row r="335" spans="2:65" s="1" customFormat="1" ht="24.15" customHeight="1">
      <c r="B335" s="20"/>
      <c r="C335" s="126" t="s">
        <v>1126</v>
      </c>
      <c r="D335" s="126" t="s">
        <v>480</v>
      </c>
      <c r="E335" s="127" t="s">
        <v>3248</v>
      </c>
      <c r="F335" s="128" t="s">
        <v>3249</v>
      </c>
      <c r="G335" s="129" t="s">
        <v>189</v>
      </c>
      <c r="H335" s="130">
        <v>2</v>
      </c>
      <c r="I335" s="131"/>
      <c r="J335" s="132">
        <f>ROUND(I335*H335,2)</f>
        <v>0</v>
      </c>
      <c r="K335" s="133"/>
      <c r="L335" s="134"/>
      <c r="M335" s="135" t="s">
        <v>1</v>
      </c>
      <c r="N335" s="136" t="s">
        <v>38</v>
      </c>
      <c r="P335" s="95">
        <f>O335*H335</f>
        <v>0</v>
      </c>
      <c r="Q335" s="95">
        <v>2.5000000000000001E-3</v>
      </c>
      <c r="R335" s="95">
        <f>Q335*H335</f>
        <v>5.0000000000000001E-3</v>
      </c>
      <c r="S335" s="95">
        <v>0</v>
      </c>
      <c r="T335" s="96">
        <f>S335*H335</f>
        <v>0</v>
      </c>
      <c r="AR335" s="97" t="s">
        <v>226</v>
      </c>
      <c r="AT335" s="97" t="s">
        <v>480</v>
      </c>
      <c r="AU335" s="97" t="s">
        <v>83</v>
      </c>
      <c r="AY335" s="10" t="s">
        <v>184</v>
      </c>
      <c r="BE335" s="98">
        <f>IF(N335="základní",J335,0)</f>
        <v>0</v>
      </c>
      <c r="BF335" s="98">
        <f>IF(N335="snížená",J335,0)</f>
        <v>0</v>
      </c>
      <c r="BG335" s="98">
        <f>IF(N335="zákl. přenesená",J335,0)</f>
        <v>0</v>
      </c>
      <c r="BH335" s="98">
        <f>IF(N335="sníž. přenesená",J335,0)</f>
        <v>0</v>
      </c>
      <c r="BI335" s="98">
        <f>IF(N335="nulová",J335,0)</f>
        <v>0</v>
      </c>
      <c r="BJ335" s="10" t="s">
        <v>81</v>
      </c>
      <c r="BK335" s="98">
        <f>ROUND(I335*H335,2)</f>
        <v>0</v>
      </c>
      <c r="BL335" s="10" t="s">
        <v>190</v>
      </c>
      <c r="BM335" s="97" t="s">
        <v>3250</v>
      </c>
    </row>
    <row r="336" spans="2:65" s="9" customFormat="1">
      <c r="B336" s="114"/>
      <c r="D336" s="100" t="s">
        <v>203</v>
      </c>
      <c r="E336" s="115" t="s">
        <v>1</v>
      </c>
      <c r="F336" s="116" t="s">
        <v>3251</v>
      </c>
      <c r="H336" s="115" t="s">
        <v>1</v>
      </c>
      <c r="I336" s="117"/>
      <c r="L336" s="114"/>
      <c r="M336" s="118"/>
      <c r="T336" s="119"/>
      <c r="AT336" s="115" t="s">
        <v>203</v>
      </c>
      <c r="AU336" s="115" t="s">
        <v>83</v>
      </c>
      <c r="AV336" s="9" t="s">
        <v>81</v>
      </c>
      <c r="AW336" s="9" t="s">
        <v>28</v>
      </c>
      <c r="AX336" s="9" t="s">
        <v>73</v>
      </c>
      <c r="AY336" s="115" t="s">
        <v>184</v>
      </c>
    </row>
    <row r="337" spans="2:65" s="7" customFormat="1">
      <c r="B337" s="99"/>
      <c r="D337" s="100" t="s">
        <v>203</v>
      </c>
      <c r="E337" s="101" t="s">
        <v>1</v>
      </c>
      <c r="F337" s="102" t="s">
        <v>83</v>
      </c>
      <c r="H337" s="103">
        <v>2</v>
      </c>
      <c r="I337" s="104"/>
      <c r="L337" s="99"/>
      <c r="M337" s="105"/>
      <c r="T337" s="106"/>
      <c r="AT337" s="101" t="s">
        <v>203</v>
      </c>
      <c r="AU337" s="101" t="s">
        <v>83</v>
      </c>
      <c r="AV337" s="7" t="s">
        <v>83</v>
      </c>
      <c r="AW337" s="7" t="s">
        <v>28</v>
      </c>
      <c r="AX337" s="7" t="s">
        <v>73</v>
      </c>
      <c r="AY337" s="101" t="s">
        <v>184</v>
      </c>
    </row>
    <row r="338" spans="2:65" s="8" customFormat="1">
      <c r="B338" s="107"/>
      <c r="D338" s="100" t="s">
        <v>203</v>
      </c>
      <c r="E338" s="108" t="s">
        <v>1</v>
      </c>
      <c r="F338" s="109" t="s">
        <v>206</v>
      </c>
      <c r="H338" s="110">
        <v>2</v>
      </c>
      <c r="I338" s="111"/>
      <c r="L338" s="107"/>
      <c r="M338" s="112"/>
      <c r="T338" s="113"/>
      <c r="AT338" s="108" t="s">
        <v>203</v>
      </c>
      <c r="AU338" s="108" t="s">
        <v>83</v>
      </c>
      <c r="AV338" s="8" t="s">
        <v>190</v>
      </c>
      <c r="AW338" s="8" t="s">
        <v>28</v>
      </c>
      <c r="AX338" s="8" t="s">
        <v>81</v>
      </c>
      <c r="AY338" s="108" t="s">
        <v>184</v>
      </c>
    </row>
    <row r="339" spans="2:65" s="1" customFormat="1" ht="16.5" customHeight="1">
      <c r="B339" s="20"/>
      <c r="C339" s="126" t="s">
        <v>1131</v>
      </c>
      <c r="D339" s="126" t="s">
        <v>480</v>
      </c>
      <c r="E339" s="127" t="s">
        <v>3252</v>
      </c>
      <c r="F339" s="128" t="s">
        <v>3253</v>
      </c>
      <c r="G339" s="129" t="s">
        <v>189</v>
      </c>
      <c r="H339" s="130">
        <v>1</v>
      </c>
      <c r="I339" s="131"/>
      <c r="J339" s="132">
        <f>ROUND(I339*H339,2)</f>
        <v>0</v>
      </c>
      <c r="K339" s="133"/>
      <c r="L339" s="134"/>
      <c r="M339" s="135" t="s">
        <v>1</v>
      </c>
      <c r="N339" s="136" t="s">
        <v>38</v>
      </c>
      <c r="P339" s="95">
        <f>O339*H339</f>
        <v>0</v>
      </c>
      <c r="Q339" s="95">
        <v>5.0000000000000001E-3</v>
      </c>
      <c r="R339" s="95">
        <f>Q339*H339</f>
        <v>5.0000000000000001E-3</v>
      </c>
      <c r="S339" s="95">
        <v>0</v>
      </c>
      <c r="T339" s="96">
        <f>S339*H339</f>
        <v>0</v>
      </c>
      <c r="AR339" s="97" t="s">
        <v>226</v>
      </c>
      <c r="AT339" s="97" t="s">
        <v>480</v>
      </c>
      <c r="AU339" s="97" t="s">
        <v>83</v>
      </c>
      <c r="AY339" s="10" t="s">
        <v>184</v>
      </c>
      <c r="BE339" s="98">
        <f>IF(N339="základní",J339,0)</f>
        <v>0</v>
      </c>
      <c r="BF339" s="98">
        <f>IF(N339="snížená",J339,0)</f>
        <v>0</v>
      </c>
      <c r="BG339" s="98">
        <f>IF(N339="zákl. přenesená",J339,0)</f>
        <v>0</v>
      </c>
      <c r="BH339" s="98">
        <f>IF(N339="sníž. přenesená",J339,0)</f>
        <v>0</v>
      </c>
      <c r="BI339" s="98">
        <f>IF(N339="nulová",J339,0)</f>
        <v>0</v>
      </c>
      <c r="BJ339" s="10" t="s">
        <v>81</v>
      </c>
      <c r="BK339" s="98">
        <f>ROUND(I339*H339,2)</f>
        <v>0</v>
      </c>
      <c r="BL339" s="10" t="s">
        <v>190</v>
      </c>
      <c r="BM339" s="97" t="s">
        <v>3254</v>
      </c>
    </row>
    <row r="340" spans="2:65" s="1" customFormat="1" ht="24.15" customHeight="1">
      <c r="B340" s="20"/>
      <c r="C340" s="126" t="s">
        <v>1142</v>
      </c>
      <c r="D340" s="126" t="s">
        <v>480</v>
      </c>
      <c r="E340" s="127" t="s">
        <v>3255</v>
      </c>
      <c r="F340" s="128" t="s">
        <v>3256</v>
      </c>
      <c r="G340" s="129" t="s">
        <v>189</v>
      </c>
      <c r="H340" s="130">
        <v>2</v>
      </c>
      <c r="I340" s="131"/>
      <c r="J340" s="132">
        <f>ROUND(I340*H340,2)</f>
        <v>0</v>
      </c>
      <c r="K340" s="133"/>
      <c r="L340" s="134"/>
      <c r="M340" s="135" t="s">
        <v>1</v>
      </c>
      <c r="N340" s="136" t="s">
        <v>38</v>
      </c>
      <c r="P340" s="95">
        <f>O340*H340</f>
        <v>0</v>
      </c>
      <c r="Q340" s="95">
        <v>1.0999999999999999E-2</v>
      </c>
      <c r="R340" s="95">
        <f>Q340*H340</f>
        <v>2.1999999999999999E-2</v>
      </c>
      <c r="S340" s="95">
        <v>0</v>
      </c>
      <c r="T340" s="96">
        <f>S340*H340</f>
        <v>0</v>
      </c>
      <c r="AR340" s="97" t="s">
        <v>226</v>
      </c>
      <c r="AT340" s="97" t="s">
        <v>480</v>
      </c>
      <c r="AU340" s="97" t="s">
        <v>83</v>
      </c>
      <c r="AY340" s="10" t="s">
        <v>184</v>
      </c>
      <c r="BE340" s="98">
        <f>IF(N340="základní",J340,0)</f>
        <v>0</v>
      </c>
      <c r="BF340" s="98">
        <f>IF(N340="snížená",J340,0)</f>
        <v>0</v>
      </c>
      <c r="BG340" s="98">
        <f>IF(N340="zákl. přenesená",J340,0)</f>
        <v>0</v>
      </c>
      <c r="BH340" s="98">
        <f>IF(N340="sníž. přenesená",J340,0)</f>
        <v>0</v>
      </c>
      <c r="BI340" s="98">
        <f>IF(N340="nulová",J340,0)</f>
        <v>0</v>
      </c>
      <c r="BJ340" s="10" t="s">
        <v>81</v>
      </c>
      <c r="BK340" s="98">
        <f>ROUND(I340*H340,2)</f>
        <v>0</v>
      </c>
      <c r="BL340" s="10" t="s">
        <v>190</v>
      </c>
      <c r="BM340" s="97" t="s">
        <v>3257</v>
      </c>
    </row>
    <row r="341" spans="2:65" s="1" customFormat="1" ht="24.15" customHeight="1">
      <c r="B341" s="20"/>
      <c r="C341" s="126" t="s">
        <v>1147</v>
      </c>
      <c r="D341" s="126" t="s">
        <v>480</v>
      </c>
      <c r="E341" s="127" t="s">
        <v>3258</v>
      </c>
      <c r="F341" s="128" t="s">
        <v>3259</v>
      </c>
      <c r="G341" s="129" t="s">
        <v>189</v>
      </c>
      <c r="H341" s="130">
        <v>1</v>
      </c>
      <c r="I341" s="131"/>
      <c r="J341" s="132">
        <f>ROUND(I341*H341,2)</f>
        <v>0</v>
      </c>
      <c r="K341" s="133"/>
      <c r="L341" s="134"/>
      <c r="M341" s="135" t="s">
        <v>1</v>
      </c>
      <c r="N341" s="136" t="s">
        <v>38</v>
      </c>
      <c r="P341" s="95">
        <f>O341*H341</f>
        <v>0</v>
      </c>
      <c r="Q341" s="95">
        <v>2.5000000000000001E-3</v>
      </c>
      <c r="R341" s="95">
        <f>Q341*H341</f>
        <v>2.5000000000000001E-3</v>
      </c>
      <c r="S341" s="95">
        <v>0</v>
      </c>
      <c r="T341" s="96">
        <f>S341*H341</f>
        <v>0</v>
      </c>
      <c r="AR341" s="97" t="s">
        <v>226</v>
      </c>
      <c r="AT341" s="97" t="s">
        <v>480</v>
      </c>
      <c r="AU341" s="97" t="s">
        <v>83</v>
      </c>
      <c r="AY341" s="10" t="s">
        <v>184</v>
      </c>
      <c r="BE341" s="98">
        <f>IF(N341="základní",J341,0)</f>
        <v>0</v>
      </c>
      <c r="BF341" s="98">
        <f>IF(N341="snížená",J341,0)</f>
        <v>0</v>
      </c>
      <c r="BG341" s="98">
        <f>IF(N341="zákl. přenesená",J341,0)</f>
        <v>0</v>
      </c>
      <c r="BH341" s="98">
        <f>IF(N341="sníž. přenesená",J341,0)</f>
        <v>0</v>
      </c>
      <c r="BI341" s="98">
        <f>IF(N341="nulová",J341,0)</f>
        <v>0</v>
      </c>
      <c r="BJ341" s="10" t="s">
        <v>81</v>
      </c>
      <c r="BK341" s="98">
        <f>ROUND(I341*H341,2)</f>
        <v>0</v>
      </c>
      <c r="BL341" s="10" t="s">
        <v>190</v>
      </c>
      <c r="BM341" s="97" t="s">
        <v>3260</v>
      </c>
    </row>
    <row r="342" spans="2:65" s="9" customFormat="1">
      <c r="B342" s="114"/>
      <c r="D342" s="100" t="s">
        <v>203</v>
      </c>
      <c r="E342" s="115" t="s">
        <v>1</v>
      </c>
      <c r="F342" s="116" t="s">
        <v>3261</v>
      </c>
      <c r="H342" s="115" t="s">
        <v>1</v>
      </c>
      <c r="I342" s="117"/>
      <c r="L342" s="114"/>
      <c r="M342" s="118"/>
      <c r="T342" s="119"/>
      <c r="AT342" s="115" t="s">
        <v>203</v>
      </c>
      <c r="AU342" s="115" t="s">
        <v>83</v>
      </c>
      <c r="AV342" s="9" t="s">
        <v>81</v>
      </c>
      <c r="AW342" s="9" t="s">
        <v>28</v>
      </c>
      <c r="AX342" s="9" t="s">
        <v>73</v>
      </c>
      <c r="AY342" s="115" t="s">
        <v>184</v>
      </c>
    </row>
    <row r="343" spans="2:65" s="7" customFormat="1">
      <c r="B343" s="99"/>
      <c r="D343" s="100" t="s">
        <v>203</v>
      </c>
      <c r="E343" s="101" t="s">
        <v>1</v>
      </c>
      <c r="F343" s="102" t="s">
        <v>81</v>
      </c>
      <c r="H343" s="103">
        <v>1</v>
      </c>
      <c r="I343" s="104"/>
      <c r="L343" s="99"/>
      <c r="M343" s="105"/>
      <c r="T343" s="106"/>
      <c r="AT343" s="101" t="s">
        <v>203</v>
      </c>
      <c r="AU343" s="101" t="s">
        <v>83</v>
      </c>
      <c r="AV343" s="7" t="s">
        <v>83</v>
      </c>
      <c r="AW343" s="7" t="s">
        <v>28</v>
      </c>
      <c r="AX343" s="7" t="s">
        <v>73</v>
      </c>
      <c r="AY343" s="101" t="s">
        <v>184</v>
      </c>
    </row>
    <row r="344" spans="2:65" s="8" customFormat="1">
      <c r="B344" s="107"/>
      <c r="D344" s="100" t="s">
        <v>203</v>
      </c>
      <c r="E344" s="108" t="s">
        <v>1</v>
      </c>
      <c r="F344" s="109" t="s">
        <v>206</v>
      </c>
      <c r="H344" s="110">
        <v>1</v>
      </c>
      <c r="I344" s="111"/>
      <c r="L344" s="107"/>
      <c r="M344" s="112"/>
      <c r="T344" s="113"/>
      <c r="AT344" s="108" t="s">
        <v>203</v>
      </c>
      <c r="AU344" s="108" t="s">
        <v>83</v>
      </c>
      <c r="AV344" s="8" t="s">
        <v>190</v>
      </c>
      <c r="AW344" s="8" t="s">
        <v>28</v>
      </c>
      <c r="AX344" s="8" t="s">
        <v>81</v>
      </c>
      <c r="AY344" s="108" t="s">
        <v>184</v>
      </c>
    </row>
    <row r="345" spans="2:65" s="1" customFormat="1" ht="33" customHeight="1">
      <c r="B345" s="20"/>
      <c r="C345" s="85" t="s">
        <v>1152</v>
      </c>
      <c r="D345" s="85" t="s">
        <v>186</v>
      </c>
      <c r="E345" s="86" t="s">
        <v>3262</v>
      </c>
      <c r="F345" s="87" t="s">
        <v>3263</v>
      </c>
      <c r="G345" s="88" t="s">
        <v>201</v>
      </c>
      <c r="H345" s="89">
        <v>12</v>
      </c>
      <c r="I345" s="90"/>
      <c r="J345" s="91">
        <f>ROUND(I345*H345,2)</f>
        <v>0</v>
      </c>
      <c r="K345" s="92"/>
      <c r="L345" s="20"/>
      <c r="M345" s="93" t="s">
        <v>1</v>
      </c>
      <c r="N345" s="94" t="s">
        <v>38</v>
      </c>
      <c r="P345" s="95">
        <f>O345*H345</f>
        <v>0</v>
      </c>
      <c r="Q345" s="95">
        <v>1.1999999999999999E-3</v>
      </c>
      <c r="R345" s="95">
        <f>Q345*H345</f>
        <v>1.44E-2</v>
      </c>
      <c r="S345" s="95">
        <v>0</v>
      </c>
      <c r="T345" s="96">
        <f>S345*H345</f>
        <v>0</v>
      </c>
      <c r="AR345" s="97" t="s">
        <v>190</v>
      </c>
      <c r="AT345" s="97" t="s">
        <v>186</v>
      </c>
      <c r="AU345" s="97" t="s">
        <v>83</v>
      </c>
      <c r="AY345" s="10" t="s">
        <v>184</v>
      </c>
      <c r="BE345" s="98">
        <f>IF(N345="základní",J345,0)</f>
        <v>0</v>
      </c>
      <c r="BF345" s="98">
        <f>IF(N345="snížená",J345,0)</f>
        <v>0</v>
      </c>
      <c r="BG345" s="98">
        <f>IF(N345="zákl. přenesená",J345,0)</f>
        <v>0</v>
      </c>
      <c r="BH345" s="98">
        <f>IF(N345="sníž. přenesená",J345,0)</f>
        <v>0</v>
      </c>
      <c r="BI345" s="98">
        <f>IF(N345="nulová",J345,0)</f>
        <v>0</v>
      </c>
      <c r="BJ345" s="10" t="s">
        <v>81</v>
      </c>
      <c r="BK345" s="98">
        <f>ROUND(I345*H345,2)</f>
        <v>0</v>
      </c>
      <c r="BL345" s="10" t="s">
        <v>190</v>
      </c>
      <c r="BM345" s="97" t="s">
        <v>3264</v>
      </c>
    </row>
    <row r="346" spans="2:65" s="9" customFormat="1">
      <c r="B346" s="114"/>
      <c r="D346" s="100" t="s">
        <v>203</v>
      </c>
      <c r="E346" s="115" t="s">
        <v>1</v>
      </c>
      <c r="F346" s="116" t="s">
        <v>3265</v>
      </c>
      <c r="H346" s="115" t="s">
        <v>1</v>
      </c>
      <c r="I346" s="117"/>
      <c r="L346" s="114"/>
      <c r="M346" s="118"/>
      <c r="T346" s="119"/>
      <c r="AT346" s="115" t="s">
        <v>203</v>
      </c>
      <c r="AU346" s="115" t="s">
        <v>83</v>
      </c>
      <c r="AV346" s="9" t="s">
        <v>81</v>
      </c>
      <c r="AW346" s="9" t="s">
        <v>28</v>
      </c>
      <c r="AX346" s="9" t="s">
        <v>73</v>
      </c>
      <c r="AY346" s="115" t="s">
        <v>184</v>
      </c>
    </row>
    <row r="347" spans="2:65" s="7" customFormat="1">
      <c r="B347" s="99"/>
      <c r="D347" s="100" t="s">
        <v>203</v>
      </c>
      <c r="E347" s="101" t="s">
        <v>1</v>
      </c>
      <c r="F347" s="102" t="s">
        <v>8</v>
      </c>
      <c r="H347" s="103">
        <v>12</v>
      </c>
      <c r="I347" s="104"/>
      <c r="L347" s="99"/>
      <c r="M347" s="105"/>
      <c r="T347" s="106"/>
      <c r="AT347" s="101" t="s">
        <v>203</v>
      </c>
      <c r="AU347" s="101" t="s">
        <v>83</v>
      </c>
      <c r="AV347" s="7" t="s">
        <v>83</v>
      </c>
      <c r="AW347" s="7" t="s">
        <v>28</v>
      </c>
      <c r="AX347" s="7" t="s">
        <v>73</v>
      </c>
      <c r="AY347" s="101" t="s">
        <v>184</v>
      </c>
    </row>
    <row r="348" spans="2:65" s="8" customFormat="1">
      <c r="B348" s="107"/>
      <c r="D348" s="100" t="s">
        <v>203</v>
      </c>
      <c r="E348" s="108" t="s">
        <v>1</v>
      </c>
      <c r="F348" s="109" t="s">
        <v>206</v>
      </c>
      <c r="H348" s="110">
        <v>12</v>
      </c>
      <c r="I348" s="111"/>
      <c r="L348" s="107"/>
      <c r="M348" s="112"/>
      <c r="T348" s="113"/>
      <c r="AT348" s="108" t="s">
        <v>203</v>
      </c>
      <c r="AU348" s="108" t="s">
        <v>83</v>
      </c>
      <c r="AV348" s="8" t="s">
        <v>190</v>
      </c>
      <c r="AW348" s="8" t="s">
        <v>28</v>
      </c>
      <c r="AX348" s="8" t="s">
        <v>81</v>
      </c>
      <c r="AY348" s="108" t="s">
        <v>184</v>
      </c>
    </row>
    <row r="349" spans="2:65" s="1" customFormat="1" ht="37.799999999999997" customHeight="1">
      <c r="B349" s="20"/>
      <c r="C349" s="85" t="s">
        <v>1157</v>
      </c>
      <c r="D349" s="85" t="s">
        <v>186</v>
      </c>
      <c r="E349" s="86" t="s">
        <v>3266</v>
      </c>
      <c r="F349" s="87" t="s">
        <v>3267</v>
      </c>
      <c r="G349" s="88" t="s">
        <v>201</v>
      </c>
      <c r="H349" s="89">
        <v>12</v>
      </c>
      <c r="I349" s="90"/>
      <c r="J349" s="91">
        <f>ROUND(I349*H349,2)</f>
        <v>0</v>
      </c>
      <c r="K349" s="92"/>
      <c r="L349" s="20"/>
      <c r="M349" s="93" t="s">
        <v>1</v>
      </c>
      <c r="N349" s="94" t="s">
        <v>38</v>
      </c>
      <c r="P349" s="95">
        <f>O349*H349</f>
        <v>0</v>
      </c>
      <c r="Q349" s="95">
        <v>1.0000000000000001E-5</v>
      </c>
      <c r="R349" s="95">
        <f>Q349*H349</f>
        <v>1.2000000000000002E-4</v>
      </c>
      <c r="S349" s="95">
        <v>0</v>
      </c>
      <c r="T349" s="96">
        <f>S349*H349</f>
        <v>0</v>
      </c>
      <c r="AR349" s="97" t="s">
        <v>190</v>
      </c>
      <c r="AT349" s="97" t="s">
        <v>186</v>
      </c>
      <c r="AU349" s="97" t="s">
        <v>83</v>
      </c>
      <c r="AY349" s="10" t="s">
        <v>184</v>
      </c>
      <c r="BE349" s="98">
        <f>IF(N349="základní",J349,0)</f>
        <v>0</v>
      </c>
      <c r="BF349" s="98">
        <f>IF(N349="snížená",J349,0)</f>
        <v>0</v>
      </c>
      <c r="BG349" s="98">
        <f>IF(N349="zákl. přenesená",J349,0)</f>
        <v>0</v>
      </c>
      <c r="BH349" s="98">
        <f>IF(N349="sníž. přenesená",J349,0)</f>
        <v>0</v>
      </c>
      <c r="BI349" s="98">
        <f>IF(N349="nulová",J349,0)</f>
        <v>0</v>
      </c>
      <c r="BJ349" s="10" t="s">
        <v>81</v>
      </c>
      <c r="BK349" s="98">
        <f>ROUND(I349*H349,2)</f>
        <v>0</v>
      </c>
      <c r="BL349" s="10" t="s">
        <v>190</v>
      </c>
      <c r="BM349" s="97" t="s">
        <v>3268</v>
      </c>
    </row>
    <row r="350" spans="2:65" s="9" customFormat="1">
      <c r="B350" s="114"/>
      <c r="D350" s="100" t="s">
        <v>203</v>
      </c>
      <c r="E350" s="115" t="s">
        <v>1</v>
      </c>
      <c r="F350" s="116" t="s">
        <v>3265</v>
      </c>
      <c r="H350" s="115" t="s">
        <v>1</v>
      </c>
      <c r="I350" s="117"/>
      <c r="L350" s="114"/>
      <c r="M350" s="118"/>
      <c r="T350" s="119"/>
      <c r="AT350" s="115" t="s">
        <v>203</v>
      </c>
      <c r="AU350" s="115" t="s">
        <v>83</v>
      </c>
      <c r="AV350" s="9" t="s">
        <v>81</v>
      </c>
      <c r="AW350" s="9" t="s">
        <v>28</v>
      </c>
      <c r="AX350" s="9" t="s">
        <v>73</v>
      </c>
      <c r="AY350" s="115" t="s">
        <v>184</v>
      </c>
    </row>
    <row r="351" spans="2:65" s="7" customFormat="1">
      <c r="B351" s="99"/>
      <c r="D351" s="100" t="s">
        <v>203</v>
      </c>
      <c r="E351" s="101" t="s">
        <v>1</v>
      </c>
      <c r="F351" s="102" t="s">
        <v>8</v>
      </c>
      <c r="H351" s="103">
        <v>12</v>
      </c>
      <c r="I351" s="104"/>
      <c r="L351" s="99"/>
      <c r="M351" s="105"/>
      <c r="T351" s="106"/>
      <c r="AT351" s="101" t="s">
        <v>203</v>
      </c>
      <c r="AU351" s="101" t="s">
        <v>83</v>
      </c>
      <c r="AV351" s="7" t="s">
        <v>83</v>
      </c>
      <c r="AW351" s="7" t="s">
        <v>28</v>
      </c>
      <c r="AX351" s="7" t="s">
        <v>73</v>
      </c>
      <c r="AY351" s="101" t="s">
        <v>184</v>
      </c>
    </row>
    <row r="352" spans="2:65" s="8" customFormat="1">
      <c r="B352" s="107"/>
      <c r="D352" s="100" t="s">
        <v>203</v>
      </c>
      <c r="E352" s="108" t="s">
        <v>1</v>
      </c>
      <c r="F352" s="109" t="s">
        <v>206</v>
      </c>
      <c r="H352" s="110">
        <v>12</v>
      </c>
      <c r="I352" s="111"/>
      <c r="L352" s="107"/>
      <c r="M352" s="112"/>
      <c r="T352" s="113"/>
      <c r="AT352" s="108" t="s">
        <v>203</v>
      </c>
      <c r="AU352" s="108" t="s">
        <v>83</v>
      </c>
      <c r="AV352" s="8" t="s">
        <v>190</v>
      </c>
      <c r="AW352" s="8" t="s">
        <v>28</v>
      </c>
      <c r="AX352" s="8" t="s">
        <v>81</v>
      </c>
      <c r="AY352" s="108" t="s">
        <v>184</v>
      </c>
    </row>
    <row r="353" spans="2:65" s="1" customFormat="1" ht="55.5" customHeight="1">
      <c r="B353" s="20"/>
      <c r="C353" s="85" t="s">
        <v>1191</v>
      </c>
      <c r="D353" s="85" t="s">
        <v>186</v>
      </c>
      <c r="E353" s="86" t="s">
        <v>3269</v>
      </c>
      <c r="F353" s="87" t="s">
        <v>3270</v>
      </c>
      <c r="G353" s="88" t="s">
        <v>223</v>
      </c>
      <c r="H353" s="89">
        <v>27</v>
      </c>
      <c r="I353" s="90"/>
      <c r="J353" s="91">
        <f>ROUND(I353*H353,2)</f>
        <v>0</v>
      </c>
      <c r="K353" s="92"/>
      <c r="L353" s="20"/>
      <c r="M353" s="93" t="s">
        <v>1</v>
      </c>
      <c r="N353" s="94" t="s">
        <v>38</v>
      </c>
      <c r="P353" s="95">
        <f>O353*H353</f>
        <v>0</v>
      </c>
      <c r="Q353" s="95">
        <v>8.5760000000000003E-2</v>
      </c>
      <c r="R353" s="95">
        <f>Q353*H353</f>
        <v>2.3155200000000002</v>
      </c>
      <c r="S353" s="95">
        <v>0</v>
      </c>
      <c r="T353" s="96">
        <f>S353*H353</f>
        <v>0</v>
      </c>
      <c r="AR353" s="97" t="s">
        <v>190</v>
      </c>
      <c r="AT353" s="97" t="s">
        <v>186</v>
      </c>
      <c r="AU353" s="97" t="s">
        <v>83</v>
      </c>
      <c r="AY353" s="10" t="s">
        <v>184</v>
      </c>
      <c r="BE353" s="98">
        <f>IF(N353="základní",J353,0)</f>
        <v>0</v>
      </c>
      <c r="BF353" s="98">
        <f>IF(N353="snížená",J353,0)</f>
        <v>0</v>
      </c>
      <c r="BG353" s="98">
        <f>IF(N353="zákl. přenesená",J353,0)</f>
        <v>0</v>
      </c>
      <c r="BH353" s="98">
        <f>IF(N353="sníž. přenesená",J353,0)</f>
        <v>0</v>
      </c>
      <c r="BI353" s="98">
        <f>IF(N353="nulová",J353,0)</f>
        <v>0</v>
      </c>
      <c r="BJ353" s="10" t="s">
        <v>81</v>
      </c>
      <c r="BK353" s="98">
        <f>ROUND(I353*H353,2)</f>
        <v>0</v>
      </c>
      <c r="BL353" s="10" t="s">
        <v>190</v>
      </c>
      <c r="BM353" s="97" t="s">
        <v>3271</v>
      </c>
    </row>
    <row r="354" spans="2:65" s="7" customFormat="1">
      <c r="B354" s="99"/>
      <c r="D354" s="100" t="s">
        <v>203</v>
      </c>
      <c r="E354" s="101" t="s">
        <v>1</v>
      </c>
      <c r="F354" s="102" t="s">
        <v>317</v>
      </c>
      <c r="H354" s="103">
        <v>27</v>
      </c>
      <c r="I354" s="104"/>
      <c r="L354" s="99"/>
      <c r="M354" s="105"/>
      <c r="T354" s="106"/>
      <c r="AT354" s="101" t="s">
        <v>203</v>
      </c>
      <c r="AU354" s="101" t="s">
        <v>83</v>
      </c>
      <c r="AV354" s="7" t="s">
        <v>83</v>
      </c>
      <c r="AW354" s="7" t="s">
        <v>28</v>
      </c>
      <c r="AX354" s="7" t="s">
        <v>73</v>
      </c>
      <c r="AY354" s="101" t="s">
        <v>184</v>
      </c>
    </row>
    <row r="355" spans="2:65" s="8" customFormat="1">
      <c r="B355" s="107"/>
      <c r="D355" s="100" t="s">
        <v>203</v>
      </c>
      <c r="E355" s="108" t="s">
        <v>1</v>
      </c>
      <c r="F355" s="109" t="s">
        <v>206</v>
      </c>
      <c r="H355" s="110">
        <v>27</v>
      </c>
      <c r="I355" s="111"/>
      <c r="L355" s="107"/>
      <c r="M355" s="112"/>
      <c r="T355" s="113"/>
      <c r="AT355" s="108" t="s">
        <v>203</v>
      </c>
      <c r="AU355" s="108" t="s">
        <v>83</v>
      </c>
      <c r="AV355" s="8" t="s">
        <v>190</v>
      </c>
      <c r="AW355" s="8" t="s">
        <v>28</v>
      </c>
      <c r="AX355" s="8" t="s">
        <v>81</v>
      </c>
      <c r="AY355" s="108" t="s">
        <v>184</v>
      </c>
    </row>
    <row r="356" spans="2:65" s="1" customFormat="1" ht="49.05" customHeight="1">
      <c r="B356" s="20"/>
      <c r="C356" s="85" t="s">
        <v>1195</v>
      </c>
      <c r="D356" s="85" t="s">
        <v>186</v>
      </c>
      <c r="E356" s="86" t="s">
        <v>2969</v>
      </c>
      <c r="F356" s="87" t="s">
        <v>3272</v>
      </c>
      <c r="G356" s="88" t="s">
        <v>223</v>
      </c>
      <c r="H356" s="89">
        <v>38.83</v>
      </c>
      <c r="I356" s="90"/>
      <c r="J356" s="91">
        <f>ROUND(I356*H356,2)</f>
        <v>0</v>
      </c>
      <c r="K356" s="92"/>
      <c r="L356" s="20"/>
      <c r="M356" s="93" t="s">
        <v>1</v>
      </c>
      <c r="N356" s="94" t="s">
        <v>38</v>
      </c>
      <c r="P356" s="95">
        <f>O356*H356</f>
        <v>0</v>
      </c>
      <c r="Q356" s="95">
        <v>0.1295</v>
      </c>
      <c r="R356" s="95">
        <f>Q356*H356</f>
        <v>5.0284849999999999</v>
      </c>
      <c r="S356" s="95">
        <v>0</v>
      </c>
      <c r="T356" s="96">
        <f>S356*H356</f>
        <v>0</v>
      </c>
      <c r="AR356" s="97" t="s">
        <v>190</v>
      </c>
      <c r="AT356" s="97" t="s">
        <v>186</v>
      </c>
      <c r="AU356" s="97" t="s">
        <v>83</v>
      </c>
      <c r="AY356" s="10" t="s">
        <v>184</v>
      </c>
      <c r="BE356" s="98">
        <f>IF(N356="základní",J356,0)</f>
        <v>0</v>
      </c>
      <c r="BF356" s="98">
        <f>IF(N356="snížená",J356,0)</f>
        <v>0</v>
      </c>
      <c r="BG356" s="98">
        <f>IF(N356="zákl. přenesená",J356,0)</f>
        <v>0</v>
      </c>
      <c r="BH356" s="98">
        <f>IF(N356="sníž. přenesená",J356,0)</f>
        <v>0</v>
      </c>
      <c r="BI356" s="98">
        <f>IF(N356="nulová",J356,0)</f>
        <v>0</v>
      </c>
      <c r="BJ356" s="10" t="s">
        <v>81</v>
      </c>
      <c r="BK356" s="98">
        <f>ROUND(I356*H356,2)</f>
        <v>0</v>
      </c>
      <c r="BL356" s="10" t="s">
        <v>190</v>
      </c>
      <c r="BM356" s="97" t="s">
        <v>3273</v>
      </c>
    </row>
    <row r="357" spans="2:65" s="7" customFormat="1">
      <c r="B357" s="99"/>
      <c r="D357" s="100" t="s">
        <v>203</v>
      </c>
      <c r="E357" s="101" t="s">
        <v>1</v>
      </c>
      <c r="F357" s="102" t="s">
        <v>3274</v>
      </c>
      <c r="H357" s="103">
        <v>38.83</v>
      </c>
      <c r="I357" s="104"/>
      <c r="L357" s="99"/>
      <c r="M357" s="105"/>
      <c r="T357" s="106"/>
      <c r="AT357" s="101" t="s">
        <v>203</v>
      </c>
      <c r="AU357" s="101" t="s">
        <v>83</v>
      </c>
      <c r="AV357" s="7" t="s">
        <v>83</v>
      </c>
      <c r="AW357" s="7" t="s">
        <v>28</v>
      </c>
      <c r="AX357" s="7" t="s">
        <v>73</v>
      </c>
      <c r="AY357" s="101" t="s">
        <v>184</v>
      </c>
    </row>
    <row r="358" spans="2:65" s="8" customFormat="1">
      <c r="B358" s="107"/>
      <c r="D358" s="100" t="s">
        <v>203</v>
      </c>
      <c r="E358" s="108" t="s">
        <v>1</v>
      </c>
      <c r="F358" s="109" t="s">
        <v>206</v>
      </c>
      <c r="H358" s="110">
        <v>38.83</v>
      </c>
      <c r="I358" s="111"/>
      <c r="L358" s="107"/>
      <c r="M358" s="112"/>
      <c r="T358" s="113"/>
      <c r="AT358" s="108" t="s">
        <v>203</v>
      </c>
      <c r="AU358" s="108" t="s">
        <v>83</v>
      </c>
      <c r="AV358" s="8" t="s">
        <v>190</v>
      </c>
      <c r="AW358" s="8" t="s">
        <v>28</v>
      </c>
      <c r="AX358" s="8" t="s">
        <v>81</v>
      </c>
      <c r="AY358" s="108" t="s">
        <v>184</v>
      </c>
    </row>
    <row r="359" spans="2:65" s="1" customFormat="1" ht="16.5" customHeight="1">
      <c r="B359" s="20"/>
      <c r="C359" s="126" t="s">
        <v>1199</v>
      </c>
      <c r="D359" s="126" t="s">
        <v>480</v>
      </c>
      <c r="E359" s="127" t="s">
        <v>2974</v>
      </c>
      <c r="F359" s="128" t="s">
        <v>2975</v>
      </c>
      <c r="G359" s="129" t="s">
        <v>223</v>
      </c>
      <c r="H359" s="130">
        <v>33.959000000000003</v>
      </c>
      <c r="I359" s="131"/>
      <c r="J359" s="132">
        <f>ROUND(I359*H359,2)</f>
        <v>0</v>
      </c>
      <c r="K359" s="133"/>
      <c r="L359" s="134"/>
      <c r="M359" s="135" t="s">
        <v>1</v>
      </c>
      <c r="N359" s="136" t="s">
        <v>38</v>
      </c>
      <c r="P359" s="95">
        <f>O359*H359</f>
        <v>0</v>
      </c>
      <c r="Q359" s="95">
        <v>4.4999999999999998E-2</v>
      </c>
      <c r="R359" s="95">
        <f>Q359*H359</f>
        <v>1.5281550000000002</v>
      </c>
      <c r="S359" s="95">
        <v>0</v>
      </c>
      <c r="T359" s="96">
        <f>S359*H359</f>
        <v>0</v>
      </c>
      <c r="AR359" s="97" t="s">
        <v>226</v>
      </c>
      <c r="AT359" s="97" t="s">
        <v>480</v>
      </c>
      <c r="AU359" s="97" t="s">
        <v>83</v>
      </c>
      <c r="AY359" s="10" t="s">
        <v>184</v>
      </c>
      <c r="BE359" s="98">
        <f>IF(N359="základní",J359,0)</f>
        <v>0</v>
      </c>
      <c r="BF359" s="98">
        <f>IF(N359="snížená",J359,0)</f>
        <v>0</v>
      </c>
      <c r="BG359" s="98">
        <f>IF(N359="zákl. přenesená",J359,0)</f>
        <v>0</v>
      </c>
      <c r="BH359" s="98">
        <f>IF(N359="sníž. přenesená",J359,0)</f>
        <v>0</v>
      </c>
      <c r="BI359" s="98">
        <f>IF(N359="nulová",J359,0)</f>
        <v>0</v>
      </c>
      <c r="BJ359" s="10" t="s">
        <v>81</v>
      </c>
      <c r="BK359" s="98">
        <f>ROUND(I359*H359,2)</f>
        <v>0</v>
      </c>
      <c r="BL359" s="10" t="s">
        <v>190</v>
      </c>
      <c r="BM359" s="97" t="s">
        <v>3275</v>
      </c>
    </row>
    <row r="360" spans="2:65" s="7" customFormat="1">
      <c r="B360" s="99"/>
      <c r="D360" s="100" t="s">
        <v>203</v>
      </c>
      <c r="E360" s="101" t="s">
        <v>1</v>
      </c>
      <c r="F360" s="102" t="s">
        <v>3276</v>
      </c>
      <c r="H360" s="103">
        <v>33.959000000000003</v>
      </c>
      <c r="I360" s="104"/>
      <c r="L360" s="99"/>
      <c r="M360" s="105"/>
      <c r="T360" s="106"/>
      <c r="AT360" s="101" t="s">
        <v>203</v>
      </c>
      <c r="AU360" s="101" t="s">
        <v>83</v>
      </c>
      <c r="AV360" s="7" t="s">
        <v>83</v>
      </c>
      <c r="AW360" s="7" t="s">
        <v>28</v>
      </c>
      <c r="AX360" s="7" t="s">
        <v>73</v>
      </c>
      <c r="AY360" s="101" t="s">
        <v>184</v>
      </c>
    </row>
    <row r="361" spans="2:65" s="8" customFormat="1">
      <c r="B361" s="107"/>
      <c r="D361" s="100" t="s">
        <v>203</v>
      </c>
      <c r="E361" s="108" t="s">
        <v>1</v>
      </c>
      <c r="F361" s="109" t="s">
        <v>206</v>
      </c>
      <c r="H361" s="110">
        <v>33.959000000000003</v>
      </c>
      <c r="I361" s="111"/>
      <c r="L361" s="107"/>
      <c r="M361" s="112"/>
      <c r="T361" s="113"/>
      <c r="AT361" s="108" t="s">
        <v>203</v>
      </c>
      <c r="AU361" s="108" t="s">
        <v>83</v>
      </c>
      <c r="AV361" s="8" t="s">
        <v>190</v>
      </c>
      <c r="AW361" s="8" t="s">
        <v>28</v>
      </c>
      <c r="AX361" s="8" t="s">
        <v>81</v>
      </c>
      <c r="AY361" s="108" t="s">
        <v>184</v>
      </c>
    </row>
    <row r="362" spans="2:65" s="1" customFormat="1" ht="16.5" customHeight="1">
      <c r="B362" s="20"/>
      <c r="C362" s="126" t="s">
        <v>1205</v>
      </c>
      <c r="D362" s="126" t="s">
        <v>480</v>
      </c>
      <c r="E362" s="127" t="s">
        <v>3277</v>
      </c>
      <c r="F362" s="128" t="s">
        <v>3278</v>
      </c>
      <c r="G362" s="129" t="s">
        <v>223</v>
      </c>
      <c r="H362" s="130">
        <v>6.0359999999999996</v>
      </c>
      <c r="I362" s="131"/>
      <c r="J362" s="132">
        <f>ROUND(I362*H362,2)</f>
        <v>0</v>
      </c>
      <c r="K362" s="133"/>
      <c r="L362" s="134"/>
      <c r="M362" s="135" t="s">
        <v>1</v>
      </c>
      <c r="N362" s="136" t="s">
        <v>38</v>
      </c>
      <c r="P362" s="95">
        <f>O362*H362</f>
        <v>0</v>
      </c>
      <c r="Q362" s="95">
        <v>5.6120000000000003E-2</v>
      </c>
      <c r="R362" s="95">
        <f>Q362*H362</f>
        <v>0.33874031999999998</v>
      </c>
      <c r="S362" s="95">
        <v>0</v>
      </c>
      <c r="T362" s="96">
        <f>S362*H362</f>
        <v>0</v>
      </c>
      <c r="AR362" s="97" t="s">
        <v>226</v>
      </c>
      <c r="AT362" s="97" t="s">
        <v>480</v>
      </c>
      <c r="AU362" s="97" t="s">
        <v>83</v>
      </c>
      <c r="AY362" s="10" t="s">
        <v>184</v>
      </c>
      <c r="BE362" s="98">
        <f>IF(N362="základní",J362,0)</f>
        <v>0</v>
      </c>
      <c r="BF362" s="98">
        <f>IF(N362="snížená",J362,0)</f>
        <v>0</v>
      </c>
      <c r="BG362" s="98">
        <f>IF(N362="zákl. přenesená",J362,0)</f>
        <v>0</v>
      </c>
      <c r="BH362" s="98">
        <f>IF(N362="sníž. přenesená",J362,0)</f>
        <v>0</v>
      </c>
      <c r="BI362" s="98">
        <f>IF(N362="nulová",J362,0)</f>
        <v>0</v>
      </c>
      <c r="BJ362" s="10" t="s">
        <v>81</v>
      </c>
      <c r="BK362" s="98">
        <f>ROUND(I362*H362,2)</f>
        <v>0</v>
      </c>
      <c r="BL362" s="10" t="s">
        <v>190</v>
      </c>
      <c r="BM362" s="97" t="s">
        <v>3279</v>
      </c>
    </row>
    <row r="363" spans="2:65" s="7" customFormat="1">
      <c r="B363" s="99"/>
      <c r="D363" s="100" t="s">
        <v>203</v>
      </c>
      <c r="E363" s="101" t="s">
        <v>1</v>
      </c>
      <c r="F363" s="102" t="s">
        <v>3280</v>
      </c>
      <c r="H363" s="103">
        <v>6.0359999999999996</v>
      </c>
      <c r="I363" s="104"/>
      <c r="L363" s="99"/>
      <c r="M363" s="105"/>
      <c r="T363" s="106"/>
      <c r="AT363" s="101" t="s">
        <v>203</v>
      </c>
      <c r="AU363" s="101" t="s">
        <v>83</v>
      </c>
      <c r="AV363" s="7" t="s">
        <v>83</v>
      </c>
      <c r="AW363" s="7" t="s">
        <v>28</v>
      </c>
      <c r="AX363" s="7" t="s">
        <v>73</v>
      </c>
      <c r="AY363" s="101" t="s">
        <v>184</v>
      </c>
    </row>
    <row r="364" spans="2:65" s="8" customFormat="1">
      <c r="B364" s="107"/>
      <c r="D364" s="100" t="s">
        <v>203</v>
      </c>
      <c r="E364" s="108" t="s">
        <v>1</v>
      </c>
      <c r="F364" s="109" t="s">
        <v>206</v>
      </c>
      <c r="H364" s="110">
        <v>6.0359999999999996</v>
      </c>
      <c r="I364" s="111"/>
      <c r="L364" s="107"/>
      <c r="M364" s="112"/>
      <c r="T364" s="113"/>
      <c r="AT364" s="108" t="s">
        <v>203</v>
      </c>
      <c r="AU364" s="108" t="s">
        <v>83</v>
      </c>
      <c r="AV364" s="8" t="s">
        <v>190</v>
      </c>
      <c r="AW364" s="8" t="s">
        <v>28</v>
      </c>
      <c r="AX364" s="8" t="s">
        <v>81</v>
      </c>
      <c r="AY364" s="108" t="s">
        <v>184</v>
      </c>
    </row>
    <row r="365" spans="2:65" s="1" customFormat="1" ht="49.05" customHeight="1">
      <c r="B365" s="20"/>
      <c r="C365" s="85" t="s">
        <v>1209</v>
      </c>
      <c r="D365" s="85" t="s">
        <v>186</v>
      </c>
      <c r="E365" s="86" t="s">
        <v>3281</v>
      </c>
      <c r="F365" s="87" t="s">
        <v>3282</v>
      </c>
      <c r="G365" s="88" t="s">
        <v>223</v>
      </c>
      <c r="H365" s="89">
        <v>31.731999999999999</v>
      </c>
      <c r="I365" s="90"/>
      <c r="J365" s="91">
        <f>ROUND(I365*H365,2)</f>
        <v>0</v>
      </c>
      <c r="K365" s="92"/>
      <c r="L365" s="20"/>
      <c r="M365" s="93" t="s">
        <v>1</v>
      </c>
      <c r="N365" s="94" t="s">
        <v>38</v>
      </c>
      <c r="P365" s="95">
        <f>O365*H365</f>
        <v>0</v>
      </c>
      <c r="Q365" s="95">
        <v>0.15256</v>
      </c>
      <c r="R365" s="95">
        <f>Q365*H365</f>
        <v>4.8410339200000001</v>
      </c>
      <c r="S365" s="95">
        <v>0</v>
      </c>
      <c r="T365" s="96">
        <f>S365*H365</f>
        <v>0</v>
      </c>
      <c r="AR365" s="97" t="s">
        <v>190</v>
      </c>
      <c r="AT365" s="97" t="s">
        <v>186</v>
      </c>
      <c r="AU365" s="97" t="s">
        <v>83</v>
      </c>
      <c r="AY365" s="10" t="s">
        <v>184</v>
      </c>
      <c r="BE365" s="98">
        <f>IF(N365="základní",J365,0)</f>
        <v>0</v>
      </c>
      <c r="BF365" s="98">
        <f>IF(N365="snížená",J365,0)</f>
        <v>0</v>
      </c>
      <c r="BG365" s="98">
        <f>IF(N365="zákl. přenesená",J365,0)</f>
        <v>0</v>
      </c>
      <c r="BH365" s="98">
        <f>IF(N365="sníž. přenesená",J365,0)</f>
        <v>0</v>
      </c>
      <c r="BI365" s="98">
        <f>IF(N365="nulová",J365,0)</f>
        <v>0</v>
      </c>
      <c r="BJ365" s="10" t="s">
        <v>81</v>
      </c>
      <c r="BK365" s="98">
        <f>ROUND(I365*H365,2)</f>
        <v>0</v>
      </c>
      <c r="BL365" s="10" t="s">
        <v>190</v>
      </c>
      <c r="BM365" s="97" t="s">
        <v>3283</v>
      </c>
    </row>
    <row r="366" spans="2:65" s="7" customFormat="1">
      <c r="B366" s="99"/>
      <c r="D366" s="100" t="s">
        <v>203</v>
      </c>
      <c r="E366" s="101" t="s">
        <v>1</v>
      </c>
      <c r="F366" s="102" t="s">
        <v>3284</v>
      </c>
      <c r="H366" s="103">
        <v>31.731999999999999</v>
      </c>
      <c r="I366" s="104"/>
      <c r="L366" s="99"/>
      <c r="M366" s="105"/>
      <c r="T366" s="106"/>
      <c r="AT366" s="101" t="s">
        <v>203</v>
      </c>
      <c r="AU366" s="101" t="s">
        <v>83</v>
      </c>
      <c r="AV366" s="7" t="s">
        <v>83</v>
      </c>
      <c r="AW366" s="7" t="s">
        <v>28</v>
      </c>
      <c r="AX366" s="7" t="s">
        <v>73</v>
      </c>
      <c r="AY366" s="101" t="s">
        <v>184</v>
      </c>
    </row>
    <row r="367" spans="2:65" s="8" customFormat="1">
      <c r="B367" s="107"/>
      <c r="D367" s="100" t="s">
        <v>203</v>
      </c>
      <c r="E367" s="108" t="s">
        <v>1</v>
      </c>
      <c r="F367" s="109" t="s">
        <v>206</v>
      </c>
      <c r="H367" s="110">
        <v>31.731999999999999</v>
      </c>
      <c r="I367" s="111"/>
      <c r="L367" s="107"/>
      <c r="M367" s="112"/>
      <c r="T367" s="113"/>
      <c r="AT367" s="108" t="s">
        <v>203</v>
      </c>
      <c r="AU367" s="108" t="s">
        <v>83</v>
      </c>
      <c r="AV367" s="8" t="s">
        <v>190</v>
      </c>
      <c r="AW367" s="8" t="s">
        <v>28</v>
      </c>
      <c r="AX367" s="8" t="s">
        <v>81</v>
      </c>
      <c r="AY367" s="108" t="s">
        <v>184</v>
      </c>
    </row>
    <row r="368" spans="2:65" s="6" customFormat="1" ht="22.8" customHeight="1">
      <c r="B368" s="73"/>
      <c r="D368" s="74" t="s">
        <v>72</v>
      </c>
      <c r="E368" s="83" t="s">
        <v>231</v>
      </c>
      <c r="F368" s="83" t="s">
        <v>294</v>
      </c>
      <c r="I368" s="76"/>
      <c r="J368" s="84">
        <f>BK368</f>
        <v>0</v>
      </c>
      <c r="L368" s="73"/>
      <c r="M368" s="78"/>
      <c r="P368" s="79">
        <f>SUM(P369:P377)</f>
        <v>0</v>
      </c>
      <c r="R368" s="79">
        <f>SUM(R369:R377)</f>
        <v>3.3671999999999994E-3</v>
      </c>
      <c r="T368" s="80">
        <f>SUM(T369:T377)</f>
        <v>0</v>
      </c>
      <c r="AR368" s="74" t="s">
        <v>81</v>
      </c>
      <c r="AT368" s="81" t="s">
        <v>72</v>
      </c>
      <c r="AU368" s="81" t="s">
        <v>81</v>
      </c>
      <c r="AY368" s="74" t="s">
        <v>184</v>
      </c>
      <c r="BK368" s="82">
        <f>SUM(BK369:BK377)</f>
        <v>0</v>
      </c>
    </row>
    <row r="369" spans="2:65" s="1" customFormat="1" ht="62.7" customHeight="1">
      <c r="B369" s="20"/>
      <c r="C369" s="85" t="s">
        <v>1221</v>
      </c>
      <c r="D369" s="85" t="s">
        <v>186</v>
      </c>
      <c r="E369" s="86" t="s">
        <v>3285</v>
      </c>
      <c r="F369" s="87" t="s">
        <v>3286</v>
      </c>
      <c r="G369" s="88" t="s">
        <v>223</v>
      </c>
      <c r="H369" s="89">
        <v>5.52</v>
      </c>
      <c r="I369" s="90"/>
      <c r="J369" s="91">
        <f>ROUND(I369*H369,2)</f>
        <v>0</v>
      </c>
      <c r="K369" s="92"/>
      <c r="L369" s="20"/>
      <c r="M369" s="93" t="s">
        <v>1</v>
      </c>
      <c r="N369" s="94" t="s">
        <v>38</v>
      </c>
      <c r="P369" s="95">
        <f>O369*H369</f>
        <v>0</v>
      </c>
      <c r="Q369" s="95">
        <v>6.0999999999999997E-4</v>
      </c>
      <c r="R369" s="95">
        <f>Q369*H369</f>
        <v>3.3671999999999994E-3</v>
      </c>
      <c r="S369" s="95">
        <v>0</v>
      </c>
      <c r="T369" s="96">
        <f>S369*H369</f>
        <v>0</v>
      </c>
      <c r="AR369" s="97" t="s">
        <v>190</v>
      </c>
      <c r="AT369" s="97" t="s">
        <v>186</v>
      </c>
      <c r="AU369" s="97" t="s">
        <v>83</v>
      </c>
      <c r="AY369" s="10" t="s">
        <v>184</v>
      </c>
      <c r="BE369" s="98">
        <f>IF(N369="základní",J369,0)</f>
        <v>0</v>
      </c>
      <c r="BF369" s="98">
        <f>IF(N369="snížená",J369,0)</f>
        <v>0</v>
      </c>
      <c r="BG369" s="98">
        <f>IF(N369="zákl. přenesená",J369,0)</f>
        <v>0</v>
      </c>
      <c r="BH369" s="98">
        <f>IF(N369="sníž. přenesená",J369,0)</f>
        <v>0</v>
      </c>
      <c r="BI369" s="98">
        <f>IF(N369="nulová",J369,0)</f>
        <v>0</v>
      </c>
      <c r="BJ369" s="10" t="s">
        <v>81</v>
      </c>
      <c r="BK369" s="98">
        <f>ROUND(I369*H369,2)</f>
        <v>0</v>
      </c>
      <c r="BL369" s="10" t="s">
        <v>190</v>
      </c>
      <c r="BM369" s="97" t="s">
        <v>3287</v>
      </c>
    </row>
    <row r="370" spans="2:65" s="7" customFormat="1">
      <c r="B370" s="99"/>
      <c r="D370" s="100" t="s">
        <v>203</v>
      </c>
      <c r="E370" s="101" t="s">
        <v>1</v>
      </c>
      <c r="F370" s="102" t="s">
        <v>3288</v>
      </c>
      <c r="H370" s="103">
        <v>5.52</v>
      </c>
      <c r="I370" s="104"/>
      <c r="L370" s="99"/>
      <c r="M370" s="105"/>
      <c r="T370" s="106"/>
      <c r="AT370" s="101" t="s">
        <v>203</v>
      </c>
      <c r="AU370" s="101" t="s">
        <v>83</v>
      </c>
      <c r="AV370" s="7" t="s">
        <v>83</v>
      </c>
      <c r="AW370" s="7" t="s">
        <v>28</v>
      </c>
      <c r="AX370" s="7" t="s">
        <v>73</v>
      </c>
      <c r="AY370" s="101" t="s">
        <v>184</v>
      </c>
    </row>
    <row r="371" spans="2:65" s="8" customFormat="1">
      <c r="B371" s="107"/>
      <c r="D371" s="100" t="s">
        <v>203</v>
      </c>
      <c r="E371" s="108" t="s">
        <v>1</v>
      </c>
      <c r="F371" s="109" t="s">
        <v>206</v>
      </c>
      <c r="H371" s="110">
        <v>5.52</v>
      </c>
      <c r="I371" s="111"/>
      <c r="L371" s="107"/>
      <c r="M371" s="112"/>
      <c r="T371" s="113"/>
      <c r="AT371" s="108" t="s">
        <v>203</v>
      </c>
      <c r="AU371" s="108" t="s">
        <v>83</v>
      </c>
      <c r="AV371" s="8" t="s">
        <v>190</v>
      </c>
      <c r="AW371" s="8" t="s">
        <v>28</v>
      </c>
      <c r="AX371" s="8" t="s">
        <v>81</v>
      </c>
      <c r="AY371" s="108" t="s">
        <v>184</v>
      </c>
    </row>
    <row r="372" spans="2:65" s="1" customFormat="1" ht="37.799999999999997" customHeight="1">
      <c r="B372" s="20"/>
      <c r="C372" s="85" t="s">
        <v>1226</v>
      </c>
      <c r="D372" s="85" t="s">
        <v>186</v>
      </c>
      <c r="E372" s="86" t="s">
        <v>2979</v>
      </c>
      <c r="F372" s="87" t="s">
        <v>3289</v>
      </c>
      <c r="G372" s="88" t="s">
        <v>278</v>
      </c>
      <c r="H372" s="89">
        <v>228.09299999999999</v>
      </c>
      <c r="I372" s="90"/>
      <c r="J372" s="91">
        <f>ROUND(I372*H372,2)</f>
        <v>0</v>
      </c>
      <c r="K372" s="92"/>
      <c r="L372" s="20"/>
      <c r="M372" s="93" t="s">
        <v>1</v>
      </c>
      <c r="N372" s="94" t="s">
        <v>38</v>
      </c>
      <c r="P372" s="95">
        <f>O372*H372</f>
        <v>0</v>
      </c>
      <c r="Q372" s="95">
        <v>0</v>
      </c>
      <c r="R372" s="95">
        <f>Q372*H372</f>
        <v>0</v>
      </c>
      <c r="S372" s="95">
        <v>0</v>
      </c>
      <c r="T372" s="96">
        <f>S372*H372</f>
        <v>0</v>
      </c>
      <c r="AR372" s="97" t="s">
        <v>190</v>
      </c>
      <c r="AT372" s="97" t="s">
        <v>186</v>
      </c>
      <c r="AU372" s="97" t="s">
        <v>83</v>
      </c>
      <c r="AY372" s="10" t="s">
        <v>184</v>
      </c>
      <c r="BE372" s="98">
        <f>IF(N372="základní",J372,0)</f>
        <v>0</v>
      </c>
      <c r="BF372" s="98">
        <f>IF(N372="snížená",J372,0)</f>
        <v>0</v>
      </c>
      <c r="BG372" s="98">
        <f>IF(N372="zákl. přenesená",J372,0)</f>
        <v>0</v>
      </c>
      <c r="BH372" s="98">
        <f>IF(N372="sníž. přenesená",J372,0)</f>
        <v>0</v>
      </c>
      <c r="BI372" s="98">
        <f>IF(N372="nulová",J372,0)</f>
        <v>0</v>
      </c>
      <c r="BJ372" s="10" t="s">
        <v>81</v>
      </c>
      <c r="BK372" s="98">
        <f>ROUND(I372*H372,2)</f>
        <v>0</v>
      </c>
      <c r="BL372" s="10" t="s">
        <v>190</v>
      </c>
      <c r="BM372" s="97" t="s">
        <v>3290</v>
      </c>
    </row>
    <row r="373" spans="2:65" s="7" customFormat="1" ht="30.6">
      <c r="B373" s="99"/>
      <c r="D373" s="100" t="s">
        <v>203</v>
      </c>
      <c r="E373" s="101" t="s">
        <v>1</v>
      </c>
      <c r="F373" s="102" t="s">
        <v>3291</v>
      </c>
      <c r="H373" s="103">
        <v>228.09299999999999</v>
      </c>
      <c r="I373" s="104"/>
      <c r="L373" s="99"/>
      <c r="M373" s="105"/>
      <c r="T373" s="106"/>
      <c r="AT373" s="101" t="s">
        <v>203</v>
      </c>
      <c r="AU373" s="101" t="s">
        <v>83</v>
      </c>
      <c r="AV373" s="7" t="s">
        <v>83</v>
      </c>
      <c r="AW373" s="7" t="s">
        <v>28</v>
      </c>
      <c r="AX373" s="7" t="s">
        <v>73</v>
      </c>
      <c r="AY373" s="101" t="s">
        <v>184</v>
      </c>
    </row>
    <row r="374" spans="2:65" s="8" customFormat="1">
      <c r="B374" s="107"/>
      <c r="D374" s="100" t="s">
        <v>203</v>
      </c>
      <c r="E374" s="108" t="s">
        <v>1</v>
      </c>
      <c r="F374" s="109" t="s">
        <v>206</v>
      </c>
      <c r="H374" s="110">
        <v>228.09299999999999</v>
      </c>
      <c r="I374" s="111"/>
      <c r="L374" s="107"/>
      <c r="M374" s="112"/>
      <c r="T374" s="113"/>
      <c r="AT374" s="108" t="s">
        <v>203</v>
      </c>
      <c r="AU374" s="108" t="s">
        <v>83</v>
      </c>
      <c r="AV374" s="8" t="s">
        <v>190</v>
      </c>
      <c r="AW374" s="8" t="s">
        <v>28</v>
      </c>
      <c r="AX374" s="8" t="s">
        <v>81</v>
      </c>
      <c r="AY374" s="108" t="s">
        <v>184</v>
      </c>
    </row>
    <row r="375" spans="2:65" s="1" customFormat="1" ht="49.05" customHeight="1">
      <c r="B375" s="20"/>
      <c r="C375" s="85" t="s">
        <v>1230</v>
      </c>
      <c r="D375" s="85" t="s">
        <v>186</v>
      </c>
      <c r="E375" s="86" t="s">
        <v>3292</v>
      </c>
      <c r="F375" s="87" t="s">
        <v>3293</v>
      </c>
      <c r="G375" s="88" t="s">
        <v>278</v>
      </c>
      <c r="H375" s="89">
        <v>912.37199999999996</v>
      </c>
      <c r="I375" s="90"/>
      <c r="J375" s="91">
        <f>ROUND(I375*H375,2)</f>
        <v>0</v>
      </c>
      <c r="K375" s="92"/>
      <c r="L375" s="20"/>
      <c r="M375" s="93" t="s">
        <v>1</v>
      </c>
      <c r="N375" s="94" t="s">
        <v>38</v>
      </c>
      <c r="P375" s="95">
        <f>O375*H375</f>
        <v>0</v>
      </c>
      <c r="Q375" s="95">
        <v>0</v>
      </c>
      <c r="R375" s="95">
        <f>Q375*H375</f>
        <v>0</v>
      </c>
      <c r="S375" s="95">
        <v>0</v>
      </c>
      <c r="T375" s="96">
        <f>S375*H375</f>
        <v>0</v>
      </c>
      <c r="AR375" s="97" t="s">
        <v>190</v>
      </c>
      <c r="AT375" s="97" t="s">
        <v>186</v>
      </c>
      <c r="AU375" s="97" t="s">
        <v>83</v>
      </c>
      <c r="AY375" s="10" t="s">
        <v>184</v>
      </c>
      <c r="BE375" s="98">
        <f>IF(N375="základní",J375,0)</f>
        <v>0</v>
      </c>
      <c r="BF375" s="98">
        <f>IF(N375="snížená",J375,0)</f>
        <v>0</v>
      </c>
      <c r="BG375" s="98">
        <f>IF(N375="zákl. přenesená",J375,0)</f>
        <v>0</v>
      </c>
      <c r="BH375" s="98">
        <f>IF(N375="sníž. přenesená",J375,0)</f>
        <v>0</v>
      </c>
      <c r="BI375" s="98">
        <f>IF(N375="nulová",J375,0)</f>
        <v>0</v>
      </c>
      <c r="BJ375" s="10" t="s">
        <v>81</v>
      </c>
      <c r="BK375" s="98">
        <f>ROUND(I375*H375,2)</f>
        <v>0</v>
      </c>
      <c r="BL375" s="10" t="s">
        <v>190</v>
      </c>
      <c r="BM375" s="97" t="s">
        <v>3294</v>
      </c>
    </row>
    <row r="376" spans="2:65" s="7" customFormat="1">
      <c r="B376" s="99"/>
      <c r="D376" s="100" t="s">
        <v>203</v>
      </c>
      <c r="E376" s="101" t="s">
        <v>1</v>
      </c>
      <c r="F376" s="102" t="s">
        <v>3295</v>
      </c>
      <c r="H376" s="103">
        <v>912.37199999999996</v>
      </c>
      <c r="I376" s="104"/>
      <c r="L376" s="99"/>
      <c r="M376" s="105"/>
      <c r="T376" s="106"/>
      <c r="AT376" s="101" t="s">
        <v>203</v>
      </c>
      <c r="AU376" s="101" t="s">
        <v>83</v>
      </c>
      <c r="AV376" s="7" t="s">
        <v>83</v>
      </c>
      <c r="AW376" s="7" t="s">
        <v>28</v>
      </c>
      <c r="AX376" s="7" t="s">
        <v>73</v>
      </c>
      <c r="AY376" s="101" t="s">
        <v>184</v>
      </c>
    </row>
    <row r="377" spans="2:65" s="8" customFormat="1">
      <c r="B377" s="107"/>
      <c r="D377" s="100" t="s">
        <v>203</v>
      </c>
      <c r="E377" s="108" t="s">
        <v>1</v>
      </c>
      <c r="F377" s="109" t="s">
        <v>206</v>
      </c>
      <c r="H377" s="110">
        <v>912.37199999999996</v>
      </c>
      <c r="I377" s="111"/>
      <c r="L377" s="107"/>
      <c r="M377" s="112"/>
      <c r="T377" s="113"/>
      <c r="AT377" s="108" t="s">
        <v>203</v>
      </c>
      <c r="AU377" s="108" t="s">
        <v>83</v>
      </c>
      <c r="AV377" s="8" t="s">
        <v>190</v>
      </c>
      <c r="AW377" s="8" t="s">
        <v>28</v>
      </c>
      <c r="AX377" s="8" t="s">
        <v>81</v>
      </c>
      <c r="AY377" s="108" t="s">
        <v>184</v>
      </c>
    </row>
    <row r="378" spans="2:65" s="6" customFormat="1" ht="25.95" customHeight="1">
      <c r="B378" s="73"/>
      <c r="D378" s="74" t="s">
        <v>72</v>
      </c>
      <c r="E378" s="75" t="s">
        <v>411</v>
      </c>
      <c r="F378" s="75" t="s">
        <v>412</v>
      </c>
      <c r="I378" s="76"/>
      <c r="J378" s="77">
        <f>BK378</f>
        <v>0</v>
      </c>
      <c r="L378" s="73"/>
      <c r="M378" s="78"/>
      <c r="P378" s="79">
        <f>P379+P381+P383+P385</f>
        <v>0</v>
      </c>
      <c r="R378" s="79">
        <f>R379+R381+R383+R385</f>
        <v>0</v>
      </c>
      <c r="T378" s="80">
        <f>T379+T381+T383+T385</f>
        <v>0</v>
      </c>
      <c r="AR378" s="74" t="s">
        <v>207</v>
      </c>
      <c r="AT378" s="81" t="s">
        <v>72</v>
      </c>
      <c r="AU378" s="81" t="s">
        <v>73</v>
      </c>
      <c r="AY378" s="74" t="s">
        <v>184</v>
      </c>
      <c r="BK378" s="82">
        <f>BK379+BK381+BK383+BK385</f>
        <v>0</v>
      </c>
    </row>
    <row r="379" spans="2:65" s="6" customFormat="1" ht="22.8" customHeight="1">
      <c r="B379" s="73"/>
      <c r="D379" s="74" t="s">
        <v>72</v>
      </c>
      <c r="E379" s="83" t="s">
        <v>413</v>
      </c>
      <c r="F379" s="83" t="s">
        <v>414</v>
      </c>
      <c r="I379" s="76"/>
      <c r="J379" s="84">
        <f>BK379</f>
        <v>0</v>
      </c>
      <c r="L379" s="73"/>
      <c r="M379" s="78"/>
      <c r="P379" s="79">
        <f>P380</f>
        <v>0</v>
      </c>
      <c r="R379" s="79">
        <f>R380</f>
        <v>0</v>
      </c>
      <c r="T379" s="80">
        <f>T380</f>
        <v>0</v>
      </c>
      <c r="AR379" s="74" t="s">
        <v>207</v>
      </c>
      <c r="AT379" s="81" t="s">
        <v>72</v>
      </c>
      <c r="AU379" s="81" t="s">
        <v>81</v>
      </c>
      <c r="AY379" s="74" t="s">
        <v>184</v>
      </c>
      <c r="BK379" s="82">
        <f>BK380</f>
        <v>0</v>
      </c>
    </row>
    <row r="380" spans="2:65" s="1" customFormat="1" ht="21.75" customHeight="1">
      <c r="B380" s="20"/>
      <c r="C380" s="85" t="s">
        <v>1234</v>
      </c>
      <c r="D380" s="85" t="s">
        <v>186</v>
      </c>
      <c r="E380" s="86" t="s">
        <v>416</v>
      </c>
      <c r="F380" s="87" t="s">
        <v>417</v>
      </c>
      <c r="G380" s="88" t="s">
        <v>418</v>
      </c>
      <c r="H380" s="89">
        <v>32</v>
      </c>
      <c r="I380" s="90"/>
      <c r="J380" s="91">
        <f>ROUND(I380*H380,2)</f>
        <v>0</v>
      </c>
      <c r="K380" s="92"/>
      <c r="L380" s="20"/>
      <c r="M380" s="93" t="s">
        <v>1</v>
      </c>
      <c r="N380" s="94" t="s">
        <v>38</v>
      </c>
      <c r="P380" s="95">
        <f>O380*H380</f>
        <v>0</v>
      </c>
      <c r="Q380" s="95">
        <v>0</v>
      </c>
      <c r="R380" s="95">
        <f>Q380*H380</f>
        <v>0</v>
      </c>
      <c r="S380" s="95">
        <v>0</v>
      </c>
      <c r="T380" s="96">
        <f>S380*H380</f>
        <v>0</v>
      </c>
      <c r="AR380" s="97" t="s">
        <v>419</v>
      </c>
      <c r="AT380" s="97" t="s">
        <v>186</v>
      </c>
      <c r="AU380" s="97" t="s">
        <v>83</v>
      </c>
      <c r="AY380" s="10" t="s">
        <v>184</v>
      </c>
      <c r="BE380" s="98">
        <f>IF(N380="základní",J380,0)</f>
        <v>0</v>
      </c>
      <c r="BF380" s="98">
        <f>IF(N380="snížená",J380,0)</f>
        <v>0</v>
      </c>
      <c r="BG380" s="98">
        <f>IF(N380="zákl. přenesená",J380,0)</f>
        <v>0</v>
      </c>
      <c r="BH380" s="98">
        <f>IF(N380="sníž. přenesená",J380,0)</f>
        <v>0</v>
      </c>
      <c r="BI380" s="98">
        <f>IF(N380="nulová",J380,0)</f>
        <v>0</v>
      </c>
      <c r="BJ380" s="10" t="s">
        <v>81</v>
      </c>
      <c r="BK380" s="98">
        <f>ROUND(I380*H380,2)</f>
        <v>0</v>
      </c>
      <c r="BL380" s="10" t="s">
        <v>419</v>
      </c>
      <c r="BM380" s="97" t="s">
        <v>3296</v>
      </c>
    </row>
    <row r="381" spans="2:65" s="6" customFormat="1" ht="22.8" customHeight="1">
      <c r="B381" s="73"/>
      <c r="D381" s="74" t="s">
        <v>72</v>
      </c>
      <c r="E381" s="83" t="s">
        <v>421</v>
      </c>
      <c r="F381" s="83" t="s">
        <v>422</v>
      </c>
      <c r="I381" s="76"/>
      <c r="J381" s="84">
        <f>BK381</f>
        <v>0</v>
      </c>
      <c r="L381" s="73"/>
      <c r="M381" s="78"/>
      <c r="P381" s="79">
        <f>P382</f>
        <v>0</v>
      </c>
      <c r="R381" s="79">
        <f>R382</f>
        <v>0</v>
      </c>
      <c r="T381" s="80">
        <f>T382</f>
        <v>0</v>
      </c>
      <c r="AR381" s="74" t="s">
        <v>207</v>
      </c>
      <c r="AT381" s="81" t="s">
        <v>72</v>
      </c>
      <c r="AU381" s="81" t="s">
        <v>81</v>
      </c>
      <c r="AY381" s="74" t="s">
        <v>184</v>
      </c>
      <c r="BK381" s="82">
        <f>BK382</f>
        <v>0</v>
      </c>
    </row>
    <row r="382" spans="2:65" s="1" customFormat="1" ht="16.5" customHeight="1">
      <c r="B382" s="20"/>
      <c r="C382" s="85" t="s">
        <v>1238</v>
      </c>
      <c r="D382" s="85" t="s">
        <v>186</v>
      </c>
      <c r="E382" s="86" t="s">
        <v>424</v>
      </c>
      <c r="F382" s="87" t="s">
        <v>422</v>
      </c>
      <c r="G382" s="88" t="s">
        <v>425</v>
      </c>
      <c r="H382" s="120"/>
      <c r="I382" s="90"/>
      <c r="J382" s="91">
        <f>ROUND(I382*H382,2)</f>
        <v>0</v>
      </c>
      <c r="K382" s="92"/>
      <c r="L382" s="20"/>
      <c r="M382" s="93" t="s">
        <v>1</v>
      </c>
      <c r="N382" s="94" t="s">
        <v>38</v>
      </c>
      <c r="P382" s="95">
        <f>O382*H382</f>
        <v>0</v>
      </c>
      <c r="Q382" s="95">
        <v>0</v>
      </c>
      <c r="R382" s="95">
        <f>Q382*H382</f>
        <v>0</v>
      </c>
      <c r="S382" s="95">
        <v>0</v>
      </c>
      <c r="T382" s="96">
        <f>S382*H382</f>
        <v>0</v>
      </c>
      <c r="AR382" s="97" t="s">
        <v>419</v>
      </c>
      <c r="AT382" s="97" t="s">
        <v>186</v>
      </c>
      <c r="AU382" s="97" t="s">
        <v>83</v>
      </c>
      <c r="AY382" s="10" t="s">
        <v>184</v>
      </c>
      <c r="BE382" s="98">
        <f>IF(N382="základní",J382,0)</f>
        <v>0</v>
      </c>
      <c r="BF382" s="98">
        <f>IF(N382="snížená",J382,0)</f>
        <v>0</v>
      </c>
      <c r="BG382" s="98">
        <f>IF(N382="zákl. přenesená",J382,0)</f>
        <v>0</v>
      </c>
      <c r="BH382" s="98">
        <f>IF(N382="sníž. přenesená",J382,0)</f>
        <v>0</v>
      </c>
      <c r="BI382" s="98">
        <f>IF(N382="nulová",J382,0)</f>
        <v>0</v>
      </c>
      <c r="BJ382" s="10" t="s">
        <v>81</v>
      </c>
      <c r="BK382" s="98">
        <f>ROUND(I382*H382,2)</f>
        <v>0</v>
      </c>
      <c r="BL382" s="10" t="s">
        <v>419</v>
      </c>
      <c r="BM382" s="97" t="s">
        <v>3297</v>
      </c>
    </row>
    <row r="383" spans="2:65" s="6" customFormat="1" ht="22.8" customHeight="1">
      <c r="B383" s="73"/>
      <c r="D383" s="74" t="s">
        <v>72</v>
      </c>
      <c r="E383" s="83" t="s">
        <v>427</v>
      </c>
      <c r="F383" s="83" t="s">
        <v>428</v>
      </c>
      <c r="I383" s="76"/>
      <c r="J383" s="84">
        <f>BK383</f>
        <v>0</v>
      </c>
      <c r="L383" s="73"/>
      <c r="M383" s="78"/>
      <c r="P383" s="79">
        <f>P384</f>
        <v>0</v>
      </c>
      <c r="R383" s="79">
        <f>R384</f>
        <v>0</v>
      </c>
      <c r="T383" s="80">
        <f>T384</f>
        <v>0</v>
      </c>
      <c r="AR383" s="74" t="s">
        <v>207</v>
      </c>
      <c r="AT383" s="81" t="s">
        <v>72</v>
      </c>
      <c r="AU383" s="81" t="s">
        <v>81</v>
      </c>
      <c r="AY383" s="74" t="s">
        <v>184</v>
      </c>
      <c r="BK383" s="82">
        <f>BK384</f>
        <v>0</v>
      </c>
    </row>
    <row r="384" spans="2:65" s="1" customFormat="1" ht="16.5" customHeight="1">
      <c r="B384" s="20"/>
      <c r="C384" s="85" t="s">
        <v>1242</v>
      </c>
      <c r="D384" s="85" t="s">
        <v>186</v>
      </c>
      <c r="E384" s="86" t="s">
        <v>430</v>
      </c>
      <c r="F384" s="87" t="s">
        <v>428</v>
      </c>
      <c r="G384" s="88" t="s">
        <v>425</v>
      </c>
      <c r="H384" s="120"/>
      <c r="I384" s="90"/>
      <c r="J384" s="91">
        <f>ROUND(I384*H384,2)</f>
        <v>0</v>
      </c>
      <c r="K384" s="92"/>
      <c r="L384" s="20"/>
      <c r="M384" s="93" t="s">
        <v>1</v>
      </c>
      <c r="N384" s="94" t="s">
        <v>38</v>
      </c>
      <c r="P384" s="95">
        <f>O384*H384</f>
        <v>0</v>
      </c>
      <c r="Q384" s="95">
        <v>0</v>
      </c>
      <c r="R384" s="95">
        <f>Q384*H384</f>
        <v>0</v>
      </c>
      <c r="S384" s="95">
        <v>0</v>
      </c>
      <c r="T384" s="96">
        <f>S384*H384</f>
        <v>0</v>
      </c>
      <c r="AR384" s="97" t="s">
        <v>419</v>
      </c>
      <c r="AT384" s="97" t="s">
        <v>186</v>
      </c>
      <c r="AU384" s="97" t="s">
        <v>83</v>
      </c>
      <c r="AY384" s="10" t="s">
        <v>184</v>
      </c>
      <c r="BE384" s="98">
        <f>IF(N384="základní",J384,0)</f>
        <v>0</v>
      </c>
      <c r="BF384" s="98">
        <f>IF(N384="snížená",J384,0)</f>
        <v>0</v>
      </c>
      <c r="BG384" s="98">
        <f>IF(N384="zákl. přenesená",J384,0)</f>
        <v>0</v>
      </c>
      <c r="BH384" s="98">
        <f>IF(N384="sníž. přenesená",J384,0)</f>
        <v>0</v>
      </c>
      <c r="BI384" s="98">
        <f>IF(N384="nulová",J384,0)</f>
        <v>0</v>
      </c>
      <c r="BJ384" s="10" t="s">
        <v>81</v>
      </c>
      <c r="BK384" s="98">
        <f>ROUND(I384*H384,2)</f>
        <v>0</v>
      </c>
      <c r="BL384" s="10" t="s">
        <v>419</v>
      </c>
      <c r="BM384" s="97" t="s">
        <v>3298</v>
      </c>
    </row>
    <row r="385" spans="2:65" s="6" customFormat="1" ht="22.8" customHeight="1">
      <c r="B385" s="73"/>
      <c r="D385" s="74" t="s">
        <v>72</v>
      </c>
      <c r="E385" s="83" t="s">
        <v>432</v>
      </c>
      <c r="F385" s="83" t="s">
        <v>433</v>
      </c>
      <c r="I385" s="76"/>
      <c r="J385" s="84">
        <f>BK385</f>
        <v>0</v>
      </c>
      <c r="L385" s="73"/>
      <c r="M385" s="78"/>
      <c r="P385" s="79">
        <f>P386</f>
        <v>0</v>
      </c>
      <c r="R385" s="79">
        <f>R386</f>
        <v>0</v>
      </c>
      <c r="T385" s="80">
        <f>T386</f>
        <v>0</v>
      </c>
      <c r="AR385" s="74" t="s">
        <v>207</v>
      </c>
      <c r="AT385" s="81" t="s">
        <v>72</v>
      </c>
      <c r="AU385" s="81" t="s">
        <v>81</v>
      </c>
      <c r="AY385" s="74" t="s">
        <v>184</v>
      </c>
      <c r="BK385" s="82">
        <f>BK386</f>
        <v>0</v>
      </c>
    </row>
    <row r="386" spans="2:65" s="1" customFormat="1" ht="16.5" customHeight="1">
      <c r="B386" s="20"/>
      <c r="C386" s="85" t="s">
        <v>1247</v>
      </c>
      <c r="D386" s="85" t="s">
        <v>186</v>
      </c>
      <c r="E386" s="86" t="s">
        <v>435</v>
      </c>
      <c r="F386" s="87" t="s">
        <v>436</v>
      </c>
      <c r="G386" s="88" t="s">
        <v>425</v>
      </c>
      <c r="H386" s="120"/>
      <c r="I386" s="90"/>
      <c r="J386" s="91">
        <f>ROUND(I386*H386,2)</f>
        <v>0</v>
      </c>
      <c r="K386" s="92"/>
      <c r="L386" s="20"/>
      <c r="M386" s="121" t="s">
        <v>1</v>
      </c>
      <c r="N386" s="122" t="s">
        <v>38</v>
      </c>
      <c r="O386" s="123"/>
      <c r="P386" s="124">
        <f>O386*H386</f>
        <v>0</v>
      </c>
      <c r="Q386" s="124">
        <v>0</v>
      </c>
      <c r="R386" s="124">
        <f>Q386*H386</f>
        <v>0</v>
      </c>
      <c r="S386" s="124">
        <v>0</v>
      </c>
      <c r="T386" s="125">
        <f>S386*H386</f>
        <v>0</v>
      </c>
      <c r="AR386" s="97" t="s">
        <v>419</v>
      </c>
      <c r="AT386" s="97" t="s">
        <v>186</v>
      </c>
      <c r="AU386" s="97" t="s">
        <v>83</v>
      </c>
      <c r="AY386" s="10" t="s">
        <v>184</v>
      </c>
      <c r="BE386" s="98">
        <f>IF(N386="základní",J386,0)</f>
        <v>0</v>
      </c>
      <c r="BF386" s="98">
        <f>IF(N386="snížená",J386,0)</f>
        <v>0</v>
      </c>
      <c r="BG386" s="98">
        <f>IF(N386="zákl. přenesená",J386,0)</f>
        <v>0</v>
      </c>
      <c r="BH386" s="98">
        <f>IF(N386="sníž. přenesená",J386,0)</f>
        <v>0</v>
      </c>
      <c r="BI386" s="98">
        <f>IF(N386="nulová",J386,0)</f>
        <v>0</v>
      </c>
      <c r="BJ386" s="10" t="s">
        <v>81</v>
      </c>
      <c r="BK386" s="98">
        <f>ROUND(I386*H386,2)</f>
        <v>0</v>
      </c>
      <c r="BL386" s="10" t="s">
        <v>419</v>
      </c>
      <c r="BM386" s="97" t="s">
        <v>3299</v>
      </c>
    </row>
    <row r="387" spans="2:65" s="1" customFormat="1" ht="7.05" customHeight="1">
      <c r="B387" s="26"/>
      <c r="C387" s="27"/>
      <c r="D387" s="27"/>
      <c r="E387" s="27"/>
      <c r="F387" s="27"/>
      <c r="G387" s="27"/>
      <c r="H387" s="27"/>
      <c r="I387" s="27"/>
      <c r="J387" s="27"/>
      <c r="K387" s="27"/>
      <c r="L387" s="20"/>
    </row>
  </sheetData>
  <sheetProtection algorithmName="SHA-512" hashValue="v3z/JrcpZnB07GoFWBw9SrG1DTxvbBBSv2VoYb/BgaK/CHc6IBTVKwdGNDKY1HELNT8QDMLlHJ14/XFqlOi+Gw==" saltValue="yOdFtPhRNsM2rgSWDAiL6l8NMZAz2rVemYlptEDW25Nz+Nrvq+wqbz8wCxJWgaU9hYwzEuJ4GntxiGAfgixb2Q==" spinCount="100000" sheet="1" objects="1" scenarios="1" formatColumns="0" formatRows="0" autoFilter="0"/>
  <autoFilter ref="C125:K386" xr:uid="{00000000-0009-0000-0000-00000C000000}"/>
  <mergeCells count="9">
    <mergeCell ref="E87:H87"/>
    <mergeCell ref="E116:H116"/>
    <mergeCell ref="E118:H118"/>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232"/>
  <sheetViews>
    <sheetView showGridLines="0" workbookViewId="0">
      <selection activeCell="E15" sqref="E15"/>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82</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150</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ROUND(J129,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ROUND((SUM(BE129:BE231)),  2)</f>
        <v>0</v>
      </c>
      <c r="I33" s="44">
        <v>0.21</v>
      </c>
      <c r="J33" s="40">
        <f>ROUND(((SUM(BE129:BE231))*I33),  2)</f>
        <v>0</v>
      </c>
      <c r="L33" s="20"/>
    </row>
    <row r="34" spans="2:12" s="1" customFormat="1" ht="14.4" customHeight="1">
      <c r="B34" s="20"/>
      <c r="E34" s="16" t="s">
        <v>39</v>
      </c>
      <c r="F34" s="40">
        <f>ROUND((SUM(BF129:BF231)),  2)</f>
        <v>0</v>
      </c>
      <c r="I34" s="44">
        <v>0.12</v>
      </c>
      <c r="J34" s="40">
        <f>ROUND(((SUM(BF129:BF231))*I34),  2)</f>
        <v>0</v>
      </c>
      <c r="L34" s="20"/>
    </row>
    <row r="35" spans="2:12" s="1" customFormat="1" ht="14.4" hidden="1" customHeight="1">
      <c r="B35" s="20"/>
      <c r="E35" s="16" t="s">
        <v>40</v>
      </c>
      <c r="F35" s="40">
        <f>ROUND((SUM(BG129:BG231)),  2)</f>
        <v>0</v>
      </c>
      <c r="I35" s="44">
        <v>0.21</v>
      </c>
      <c r="J35" s="40">
        <f>0</f>
        <v>0</v>
      </c>
      <c r="L35" s="20"/>
    </row>
    <row r="36" spans="2:12" s="1" customFormat="1" ht="14.4" hidden="1" customHeight="1">
      <c r="B36" s="20"/>
      <c r="E36" s="16" t="s">
        <v>41</v>
      </c>
      <c r="F36" s="40">
        <f>ROUND((SUM(BH129:BH231)),  2)</f>
        <v>0</v>
      </c>
      <c r="I36" s="44">
        <v>0.12</v>
      </c>
      <c r="J36" s="40">
        <f>0</f>
        <v>0</v>
      </c>
      <c r="L36" s="20"/>
    </row>
    <row r="37" spans="2:12" s="1" customFormat="1" ht="14.4" hidden="1" customHeight="1">
      <c r="B37" s="20"/>
      <c r="E37" s="16" t="s">
        <v>42</v>
      </c>
      <c r="F37" s="40">
        <f>ROUND((SUM(BI129:BI231)),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SO-01 - Bourání, HTÚ</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J129</f>
        <v>0</v>
      </c>
      <c r="L96" s="20"/>
      <c r="AU96" s="10" t="s">
        <v>155</v>
      </c>
    </row>
    <row r="97" spans="2:12" s="3" customFormat="1" ht="25.05" customHeight="1">
      <c r="B97" s="56"/>
      <c r="D97" s="57" t="s">
        <v>156</v>
      </c>
      <c r="E97" s="58"/>
      <c r="F97" s="58"/>
      <c r="G97" s="58"/>
      <c r="H97" s="58"/>
      <c r="I97" s="58"/>
      <c r="J97" s="59">
        <f>J130</f>
        <v>0</v>
      </c>
      <c r="L97" s="56"/>
    </row>
    <row r="98" spans="2:12" s="4" customFormat="1" ht="19.95" customHeight="1">
      <c r="B98" s="60"/>
      <c r="D98" s="61" t="s">
        <v>157</v>
      </c>
      <c r="E98" s="62"/>
      <c r="F98" s="62"/>
      <c r="G98" s="62"/>
      <c r="H98" s="62"/>
      <c r="I98" s="62"/>
      <c r="J98" s="63">
        <f>J131</f>
        <v>0</v>
      </c>
      <c r="L98" s="60"/>
    </row>
    <row r="99" spans="2:12" s="4" customFormat="1" ht="19.95" customHeight="1">
      <c r="B99" s="60"/>
      <c r="D99" s="61" t="s">
        <v>158</v>
      </c>
      <c r="E99" s="62"/>
      <c r="F99" s="62"/>
      <c r="G99" s="62"/>
      <c r="H99" s="62"/>
      <c r="I99" s="62"/>
      <c r="J99" s="63">
        <f>J173</f>
        <v>0</v>
      </c>
      <c r="L99" s="60"/>
    </row>
    <row r="100" spans="2:12" s="4" customFormat="1" ht="19.95" customHeight="1">
      <c r="B100" s="60"/>
      <c r="D100" s="61" t="s">
        <v>159</v>
      </c>
      <c r="E100" s="62"/>
      <c r="F100" s="62"/>
      <c r="G100" s="62"/>
      <c r="H100" s="62"/>
      <c r="I100" s="62"/>
      <c r="J100" s="63">
        <f>J175</f>
        <v>0</v>
      </c>
      <c r="L100" s="60"/>
    </row>
    <row r="101" spans="2:12" s="4" customFormat="1" ht="19.95" customHeight="1">
      <c r="B101" s="60"/>
      <c r="D101" s="61" t="s">
        <v>160</v>
      </c>
      <c r="E101" s="62"/>
      <c r="F101" s="62"/>
      <c r="G101" s="62"/>
      <c r="H101" s="62"/>
      <c r="I101" s="62"/>
      <c r="J101" s="63">
        <f>J194</f>
        <v>0</v>
      </c>
      <c r="L101" s="60"/>
    </row>
    <row r="102" spans="2:12" s="4" customFormat="1" ht="19.95" customHeight="1">
      <c r="B102" s="60"/>
      <c r="D102" s="61" t="s">
        <v>161</v>
      </c>
      <c r="E102" s="62"/>
      <c r="F102" s="62"/>
      <c r="G102" s="62"/>
      <c r="H102" s="62"/>
      <c r="I102" s="62"/>
      <c r="J102" s="63">
        <f>J214</f>
        <v>0</v>
      </c>
      <c r="L102" s="60"/>
    </row>
    <row r="103" spans="2:12" s="3" customFormat="1" ht="25.05" customHeight="1">
      <c r="B103" s="56"/>
      <c r="D103" s="57" t="s">
        <v>162</v>
      </c>
      <c r="E103" s="58"/>
      <c r="F103" s="58"/>
      <c r="G103" s="58"/>
      <c r="H103" s="58"/>
      <c r="I103" s="58"/>
      <c r="J103" s="59">
        <f>J216</f>
        <v>0</v>
      </c>
      <c r="L103" s="56"/>
    </row>
    <row r="104" spans="2:12" s="4" customFormat="1" ht="19.95" customHeight="1">
      <c r="B104" s="60"/>
      <c r="D104" s="61" t="s">
        <v>163</v>
      </c>
      <c r="E104" s="62"/>
      <c r="F104" s="62"/>
      <c r="G104" s="62"/>
      <c r="H104" s="62"/>
      <c r="I104" s="62"/>
      <c r="J104" s="63">
        <f>J217</f>
        <v>0</v>
      </c>
      <c r="L104" s="60"/>
    </row>
    <row r="105" spans="2:12" s="3" customFormat="1" ht="25.05" customHeight="1">
      <c r="B105" s="56"/>
      <c r="D105" s="57" t="s">
        <v>164</v>
      </c>
      <c r="E105" s="58"/>
      <c r="F105" s="58"/>
      <c r="G105" s="58"/>
      <c r="H105" s="58"/>
      <c r="I105" s="58"/>
      <c r="J105" s="59">
        <f>J223</f>
        <v>0</v>
      </c>
      <c r="L105" s="56"/>
    </row>
    <row r="106" spans="2:12" s="4" customFormat="1" ht="19.95" customHeight="1">
      <c r="B106" s="60"/>
      <c r="D106" s="61" t="s">
        <v>165</v>
      </c>
      <c r="E106" s="62"/>
      <c r="F106" s="62"/>
      <c r="G106" s="62"/>
      <c r="H106" s="62"/>
      <c r="I106" s="62"/>
      <c r="J106" s="63">
        <f>J224</f>
        <v>0</v>
      </c>
      <c r="L106" s="60"/>
    </row>
    <row r="107" spans="2:12" s="4" customFormat="1" ht="19.95" customHeight="1">
      <c r="B107" s="60"/>
      <c r="D107" s="61" t="s">
        <v>166</v>
      </c>
      <c r="E107" s="62"/>
      <c r="F107" s="62"/>
      <c r="G107" s="62"/>
      <c r="H107" s="62"/>
      <c r="I107" s="62"/>
      <c r="J107" s="63">
        <f>J226</f>
        <v>0</v>
      </c>
      <c r="L107" s="60"/>
    </row>
    <row r="108" spans="2:12" s="4" customFormat="1" ht="19.95" customHeight="1">
      <c r="B108" s="60"/>
      <c r="D108" s="61" t="s">
        <v>167</v>
      </c>
      <c r="E108" s="62"/>
      <c r="F108" s="62"/>
      <c r="G108" s="62"/>
      <c r="H108" s="62"/>
      <c r="I108" s="62"/>
      <c r="J108" s="63">
        <f>J228</f>
        <v>0</v>
      </c>
      <c r="L108" s="60"/>
    </row>
    <row r="109" spans="2:12" s="4" customFormat="1" ht="19.95" customHeight="1">
      <c r="B109" s="60"/>
      <c r="D109" s="61" t="s">
        <v>168</v>
      </c>
      <c r="E109" s="62"/>
      <c r="F109" s="62"/>
      <c r="G109" s="62"/>
      <c r="H109" s="62"/>
      <c r="I109" s="62"/>
      <c r="J109" s="63">
        <f>J230</f>
        <v>0</v>
      </c>
      <c r="L109" s="60"/>
    </row>
    <row r="110" spans="2:12" s="1" customFormat="1" ht="21.75" customHeight="1">
      <c r="B110" s="20"/>
      <c r="L110" s="20"/>
    </row>
    <row r="111" spans="2:12" s="1" customFormat="1" ht="7.05" customHeight="1">
      <c r="B111" s="26"/>
      <c r="C111" s="27"/>
      <c r="D111" s="27"/>
      <c r="E111" s="27"/>
      <c r="F111" s="27"/>
      <c r="G111" s="27"/>
      <c r="H111" s="27"/>
      <c r="I111" s="27"/>
      <c r="J111" s="27"/>
      <c r="K111" s="27"/>
      <c r="L111" s="20"/>
    </row>
    <row r="115" spans="2:20" s="1" customFormat="1" ht="7.05" customHeight="1">
      <c r="B115" s="28"/>
      <c r="C115" s="29"/>
      <c r="D115" s="29"/>
      <c r="E115" s="29"/>
      <c r="F115" s="29"/>
      <c r="G115" s="29"/>
      <c r="H115" s="29"/>
      <c r="I115" s="29"/>
      <c r="J115" s="29"/>
      <c r="K115" s="29"/>
      <c r="L115" s="20"/>
    </row>
    <row r="116" spans="2:20" s="1" customFormat="1" ht="25.05" customHeight="1">
      <c r="B116" s="20"/>
      <c r="C116" s="14" t="s">
        <v>169</v>
      </c>
      <c r="L116" s="20"/>
    </row>
    <row r="117" spans="2:20" s="1" customFormat="1" ht="7.05" customHeight="1">
      <c r="B117" s="20"/>
      <c r="L117" s="20"/>
    </row>
    <row r="118" spans="2:20" s="1" customFormat="1" ht="12" customHeight="1">
      <c r="B118" s="20"/>
      <c r="C118" s="16" t="s">
        <v>14</v>
      </c>
      <c r="L118" s="20"/>
    </row>
    <row r="119" spans="2:20" s="1" customFormat="1" ht="16.5" customHeight="1">
      <c r="B119" s="20"/>
      <c r="E119" s="865" t="str">
        <f>E7</f>
        <v xml:space="preserve">Rekonstrukce a modernizace fotbalového hřiště SK Union Břevnov </v>
      </c>
      <c r="F119" s="866"/>
      <c r="G119" s="866"/>
      <c r="H119" s="866"/>
      <c r="L119" s="20"/>
    </row>
    <row r="120" spans="2:20" s="1" customFormat="1" ht="12" customHeight="1">
      <c r="B120" s="20"/>
      <c r="C120" s="16" t="s">
        <v>149</v>
      </c>
      <c r="L120" s="20"/>
    </row>
    <row r="121" spans="2:20" s="1" customFormat="1" ht="16.5" customHeight="1">
      <c r="B121" s="20"/>
      <c r="E121" s="863" t="str">
        <f>E9</f>
        <v>SO-01 - Bourání, HTÚ</v>
      </c>
      <c r="F121" s="864"/>
      <c r="G121" s="864"/>
      <c r="H121" s="864"/>
      <c r="L121" s="20"/>
    </row>
    <row r="122" spans="2:20" s="1" customFormat="1" ht="7.05" customHeight="1">
      <c r="B122" s="20"/>
      <c r="L122" s="20"/>
    </row>
    <row r="123" spans="2:20" s="1" customFormat="1" ht="12" customHeight="1">
      <c r="B123" s="20"/>
      <c r="C123" s="16" t="s">
        <v>17</v>
      </c>
      <c r="F123" s="15" t="str">
        <f>F12</f>
        <v>Praha 6</v>
      </c>
      <c r="I123" s="16" t="s">
        <v>19</v>
      </c>
      <c r="J123" s="30">
        <f>IF(J12="","",J12)</f>
        <v>46065</v>
      </c>
      <c r="L123" s="20"/>
    </row>
    <row r="124" spans="2:20" s="1" customFormat="1" ht="7.05" customHeight="1">
      <c r="B124" s="20"/>
      <c r="L124" s="20"/>
    </row>
    <row r="125" spans="2:20" s="1" customFormat="1" ht="25.65" customHeight="1">
      <c r="B125" s="20"/>
      <c r="C125" s="16" t="s">
        <v>20</v>
      </c>
      <c r="F125" s="15" t="str">
        <f>E15</f>
        <v>Městská část Praha 6</v>
      </c>
      <c r="I125" s="16" t="s">
        <v>26</v>
      </c>
      <c r="J125" s="19" t="str">
        <f>E21</f>
        <v>Sportovní projekty s.r.o.</v>
      </c>
      <c r="L125" s="20"/>
    </row>
    <row r="126" spans="2:20" s="1" customFormat="1" ht="15.15" customHeight="1">
      <c r="B126" s="20"/>
      <c r="C126" s="16" t="s">
        <v>24</v>
      </c>
      <c r="F126" s="15" t="str">
        <f>IF(E18="","",E18)</f>
        <v xml:space="preserve">Vyplň údaj </v>
      </c>
      <c r="I126" s="16" t="s">
        <v>29</v>
      </c>
      <c r="J126" s="19" t="str">
        <f>E24</f>
        <v>F.Pecka</v>
      </c>
      <c r="L126" s="20"/>
    </row>
    <row r="127" spans="2:20" s="1" customFormat="1" ht="10.199999999999999" customHeight="1">
      <c r="B127" s="20"/>
      <c r="L127" s="20"/>
    </row>
    <row r="128" spans="2:20" s="5" customFormat="1" ht="29.25" customHeight="1">
      <c r="B128" s="64"/>
      <c r="C128" s="65" t="s">
        <v>170</v>
      </c>
      <c r="D128" s="66" t="s">
        <v>58</v>
      </c>
      <c r="E128" s="66" t="s">
        <v>54</v>
      </c>
      <c r="F128" s="66" t="s">
        <v>55</v>
      </c>
      <c r="G128" s="66" t="s">
        <v>171</v>
      </c>
      <c r="H128" s="66" t="s">
        <v>172</v>
      </c>
      <c r="I128" s="66" t="s">
        <v>173</v>
      </c>
      <c r="J128" s="67" t="s">
        <v>153</v>
      </c>
      <c r="K128" s="68" t="s">
        <v>174</v>
      </c>
      <c r="L128" s="64"/>
      <c r="M128" s="34" t="s">
        <v>1</v>
      </c>
      <c r="N128" s="35" t="s">
        <v>37</v>
      </c>
      <c r="O128" s="35" t="s">
        <v>175</v>
      </c>
      <c r="P128" s="35" t="s">
        <v>176</v>
      </c>
      <c r="Q128" s="35" t="s">
        <v>177</v>
      </c>
      <c r="R128" s="35" t="s">
        <v>178</v>
      </c>
      <c r="S128" s="35" t="s">
        <v>179</v>
      </c>
      <c r="T128" s="36" t="s">
        <v>180</v>
      </c>
    </row>
    <row r="129" spans="2:65" s="1" customFormat="1" ht="22.8" customHeight="1">
      <c r="B129" s="20"/>
      <c r="C129" s="38" t="s">
        <v>181</v>
      </c>
      <c r="J129" s="69">
        <f>BK129</f>
        <v>0</v>
      </c>
      <c r="L129" s="20"/>
      <c r="M129" s="37"/>
      <c r="N129" s="31"/>
      <c r="O129" s="31"/>
      <c r="P129" s="70">
        <f>P130+P216+P223</f>
        <v>0</v>
      </c>
      <c r="Q129" s="31"/>
      <c r="R129" s="70">
        <f>R130+R216+R223</f>
        <v>0.61868000000000001</v>
      </c>
      <c r="S129" s="31"/>
      <c r="T129" s="71">
        <f>T130+T216+T223</f>
        <v>189.37938399999999</v>
      </c>
      <c r="AT129" s="10" t="s">
        <v>72</v>
      </c>
      <c r="AU129" s="10" t="s">
        <v>155</v>
      </c>
      <c r="BK129" s="72">
        <f>BK130+BK216+BK223</f>
        <v>0</v>
      </c>
    </row>
    <row r="130" spans="2:65" s="6" customFormat="1" ht="25.95" customHeight="1">
      <c r="B130" s="73"/>
      <c r="D130" s="74" t="s">
        <v>72</v>
      </c>
      <c r="E130" s="75" t="s">
        <v>182</v>
      </c>
      <c r="F130" s="75" t="s">
        <v>183</v>
      </c>
      <c r="I130" s="76"/>
      <c r="J130" s="77">
        <f>BK130</f>
        <v>0</v>
      </c>
      <c r="L130" s="73"/>
      <c r="M130" s="78"/>
      <c r="P130" s="79">
        <f>P131+P173+P175+P194+P214</f>
        <v>0</v>
      </c>
      <c r="R130" s="79">
        <f>R131+R173+R175+R194+R214</f>
        <v>0.61868000000000001</v>
      </c>
      <c r="T130" s="80">
        <f>T131+T173+T175+T194+T214</f>
        <v>187.42438399999998</v>
      </c>
      <c r="AR130" s="74" t="s">
        <v>81</v>
      </c>
      <c r="AT130" s="81" t="s">
        <v>72</v>
      </c>
      <c r="AU130" s="81" t="s">
        <v>73</v>
      </c>
      <c r="AY130" s="74" t="s">
        <v>184</v>
      </c>
      <c r="BK130" s="82">
        <f>BK131+BK173+BK175+BK194+BK214</f>
        <v>0</v>
      </c>
    </row>
    <row r="131" spans="2:65" s="6" customFormat="1" ht="22.8" customHeight="1">
      <c r="B131" s="73"/>
      <c r="D131" s="74" t="s">
        <v>72</v>
      </c>
      <c r="E131" s="83" t="s">
        <v>81</v>
      </c>
      <c r="F131" s="83" t="s">
        <v>185</v>
      </c>
      <c r="I131" s="76"/>
      <c r="J131" s="84">
        <f>BK131</f>
        <v>0</v>
      </c>
      <c r="L131" s="73"/>
      <c r="M131" s="78"/>
      <c r="P131" s="79">
        <f>SUM(P132:P172)</f>
        <v>0</v>
      </c>
      <c r="R131" s="79">
        <f>SUM(R132:R172)</f>
        <v>0.61487999999999998</v>
      </c>
      <c r="T131" s="80">
        <f>SUM(T132:T172)</f>
        <v>159.02851999999999</v>
      </c>
      <c r="AR131" s="74" t="s">
        <v>81</v>
      </c>
      <c r="AT131" s="81" t="s">
        <v>72</v>
      </c>
      <c r="AU131" s="81" t="s">
        <v>81</v>
      </c>
      <c r="AY131" s="74" t="s">
        <v>184</v>
      </c>
      <c r="BK131" s="82">
        <f>SUM(BK132:BK172)</f>
        <v>0</v>
      </c>
    </row>
    <row r="132" spans="2:65" s="1" customFormat="1" ht="24.15" customHeight="1">
      <c r="B132" s="20"/>
      <c r="C132" s="85" t="s">
        <v>81</v>
      </c>
      <c r="D132" s="85" t="s">
        <v>186</v>
      </c>
      <c r="E132" s="86" t="s">
        <v>187</v>
      </c>
      <c r="F132" s="87" t="s">
        <v>188</v>
      </c>
      <c r="G132" s="88" t="s">
        <v>189</v>
      </c>
      <c r="H132" s="89">
        <v>4</v>
      </c>
      <c r="I132" s="90"/>
      <c r="J132" s="91">
        <f>ROUND(I132*H132,2)</f>
        <v>0</v>
      </c>
      <c r="K132" s="92"/>
      <c r="L132" s="20"/>
      <c r="M132" s="93" t="s">
        <v>1</v>
      </c>
      <c r="N132" s="94" t="s">
        <v>38</v>
      </c>
      <c r="P132" s="95">
        <f>O132*H132</f>
        <v>0</v>
      </c>
      <c r="Q132" s="95">
        <v>0</v>
      </c>
      <c r="R132" s="95">
        <f>Q132*H132</f>
        <v>0</v>
      </c>
      <c r="S132" s="95">
        <v>0</v>
      </c>
      <c r="T132" s="96">
        <f>S132*H132</f>
        <v>0</v>
      </c>
      <c r="AR132" s="97" t="s">
        <v>190</v>
      </c>
      <c r="AT132" s="97" t="s">
        <v>186</v>
      </c>
      <c r="AU132" s="97" t="s">
        <v>83</v>
      </c>
      <c r="AY132" s="10" t="s">
        <v>184</v>
      </c>
      <c r="BE132" s="98">
        <f>IF(N132="základní",J132,0)</f>
        <v>0</v>
      </c>
      <c r="BF132" s="98">
        <f>IF(N132="snížená",J132,0)</f>
        <v>0</v>
      </c>
      <c r="BG132" s="98">
        <f>IF(N132="zákl. přenesená",J132,0)</f>
        <v>0</v>
      </c>
      <c r="BH132" s="98">
        <f>IF(N132="sníž. přenesená",J132,0)</f>
        <v>0</v>
      </c>
      <c r="BI132" s="98">
        <f>IF(N132="nulová",J132,0)</f>
        <v>0</v>
      </c>
      <c r="BJ132" s="10" t="s">
        <v>81</v>
      </c>
      <c r="BK132" s="98">
        <f>ROUND(I132*H132,2)</f>
        <v>0</v>
      </c>
      <c r="BL132" s="10" t="s">
        <v>190</v>
      </c>
      <c r="BM132" s="97" t="s">
        <v>191</v>
      </c>
    </row>
    <row r="133" spans="2:65" s="1" customFormat="1" ht="33" customHeight="1">
      <c r="B133" s="20"/>
      <c r="C133" s="85" t="s">
        <v>83</v>
      </c>
      <c r="D133" s="85" t="s">
        <v>186</v>
      </c>
      <c r="E133" s="86" t="s">
        <v>192</v>
      </c>
      <c r="F133" s="87" t="s">
        <v>193</v>
      </c>
      <c r="G133" s="88" t="s">
        <v>189</v>
      </c>
      <c r="H133" s="89">
        <v>4</v>
      </c>
      <c r="I133" s="90"/>
      <c r="J133" s="91">
        <f>ROUND(I133*H133,2)</f>
        <v>0</v>
      </c>
      <c r="K133" s="92"/>
      <c r="L133" s="20"/>
      <c r="M133" s="93" t="s">
        <v>1</v>
      </c>
      <c r="N133" s="94" t="s">
        <v>38</v>
      </c>
      <c r="P133" s="95">
        <f>O133*H133</f>
        <v>0</v>
      </c>
      <c r="Q133" s="95">
        <v>0</v>
      </c>
      <c r="R133" s="95">
        <f>Q133*H133</f>
        <v>0</v>
      </c>
      <c r="S133" s="95">
        <v>0</v>
      </c>
      <c r="T133" s="96">
        <f>S133*H133</f>
        <v>0</v>
      </c>
      <c r="AR133" s="97" t="s">
        <v>190</v>
      </c>
      <c r="AT133" s="97" t="s">
        <v>186</v>
      </c>
      <c r="AU133" s="97" t="s">
        <v>83</v>
      </c>
      <c r="AY133" s="10" t="s">
        <v>184</v>
      </c>
      <c r="BE133" s="98">
        <f>IF(N133="základní",J133,0)</f>
        <v>0</v>
      </c>
      <c r="BF133" s="98">
        <f>IF(N133="snížená",J133,0)</f>
        <v>0</v>
      </c>
      <c r="BG133" s="98">
        <f>IF(N133="zákl. přenesená",J133,0)</f>
        <v>0</v>
      </c>
      <c r="BH133" s="98">
        <f>IF(N133="sníž. přenesená",J133,0)</f>
        <v>0</v>
      </c>
      <c r="BI133" s="98">
        <f>IF(N133="nulová",J133,0)</f>
        <v>0</v>
      </c>
      <c r="BJ133" s="10" t="s">
        <v>81</v>
      </c>
      <c r="BK133" s="98">
        <f>ROUND(I133*H133,2)</f>
        <v>0</v>
      </c>
      <c r="BL133" s="10" t="s">
        <v>190</v>
      </c>
      <c r="BM133" s="97" t="s">
        <v>194</v>
      </c>
    </row>
    <row r="134" spans="2:65" s="1" customFormat="1" ht="33" customHeight="1">
      <c r="B134" s="20"/>
      <c r="C134" s="85" t="s">
        <v>195</v>
      </c>
      <c r="D134" s="85" t="s">
        <v>186</v>
      </c>
      <c r="E134" s="86" t="s">
        <v>196</v>
      </c>
      <c r="F134" s="87" t="s">
        <v>197</v>
      </c>
      <c r="G134" s="88" t="s">
        <v>189</v>
      </c>
      <c r="H134" s="89">
        <v>2</v>
      </c>
      <c r="I134" s="90"/>
      <c r="J134" s="91">
        <f>ROUND(I134*H134,2)</f>
        <v>0</v>
      </c>
      <c r="K134" s="92"/>
      <c r="L134" s="20"/>
      <c r="M134" s="93" t="s">
        <v>1</v>
      </c>
      <c r="N134" s="94" t="s">
        <v>38</v>
      </c>
      <c r="P134" s="95">
        <f>O134*H134</f>
        <v>0</v>
      </c>
      <c r="Q134" s="95">
        <v>0</v>
      </c>
      <c r="R134" s="95">
        <f>Q134*H134</f>
        <v>0</v>
      </c>
      <c r="S134" s="95">
        <v>0</v>
      </c>
      <c r="T134" s="96">
        <f>S134*H134</f>
        <v>0</v>
      </c>
      <c r="AR134" s="97" t="s">
        <v>190</v>
      </c>
      <c r="AT134" s="97" t="s">
        <v>186</v>
      </c>
      <c r="AU134" s="97" t="s">
        <v>83</v>
      </c>
      <c r="AY134" s="10" t="s">
        <v>184</v>
      </c>
      <c r="BE134" s="98">
        <f>IF(N134="základní",J134,0)</f>
        <v>0</v>
      </c>
      <c r="BF134" s="98">
        <f>IF(N134="snížená",J134,0)</f>
        <v>0</v>
      </c>
      <c r="BG134" s="98">
        <f>IF(N134="zákl. přenesená",J134,0)</f>
        <v>0</v>
      </c>
      <c r="BH134" s="98">
        <f>IF(N134="sníž. přenesená",J134,0)</f>
        <v>0</v>
      </c>
      <c r="BI134" s="98">
        <f>IF(N134="nulová",J134,0)</f>
        <v>0</v>
      </c>
      <c r="BJ134" s="10" t="s">
        <v>81</v>
      </c>
      <c r="BK134" s="98">
        <f>ROUND(I134*H134,2)</f>
        <v>0</v>
      </c>
      <c r="BL134" s="10" t="s">
        <v>190</v>
      </c>
      <c r="BM134" s="97" t="s">
        <v>198</v>
      </c>
    </row>
    <row r="135" spans="2:65" s="1" customFormat="1" ht="33" customHeight="1">
      <c r="B135" s="20"/>
      <c r="C135" s="85" t="s">
        <v>190</v>
      </c>
      <c r="D135" s="85" t="s">
        <v>186</v>
      </c>
      <c r="E135" s="86" t="s">
        <v>199</v>
      </c>
      <c r="F135" s="87" t="s">
        <v>200</v>
      </c>
      <c r="G135" s="88" t="s">
        <v>201</v>
      </c>
      <c r="H135" s="89">
        <v>136.08600000000001</v>
      </c>
      <c r="I135" s="90"/>
      <c r="J135" s="91">
        <f>ROUND(I135*H135,2)</f>
        <v>0</v>
      </c>
      <c r="K135" s="92"/>
      <c r="L135" s="20"/>
      <c r="M135" s="93" t="s">
        <v>1</v>
      </c>
      <c r="N135" s="94" t="s">
        <v>38</v>
      </c>
      <c r="P135" s="95">
        <f>O135*H135</f>
        <v>0</v>
      </c>
      <c r="Q135" s="95">
        <v>0</v>
      </c>
      <c r="R135" s="95">
        <f>Q135*H135</f>
        <v>0</v>
      </c>
      <c r="S135" s="95">
        <v>0.4</v>
      </c>
      <c r="T135" s="96">
        <f>S135*H135</f>
        <v>54.434400000000011</v>
      </c>
      <c r="AR135" s="97" t="s">
        <v>190</v>
      </c>
      <c r="AT135" s="97" t="s">
        <v>186</v>
      </c>
      <c r="AU135" s="97" t="s">
        <v>83</v>
      </c>
      <c r="AY135" s="10" t="s">
        <v>184</v>
      </c>
      <c r="BE135" s="98">
        <f>IF(N135="základní",J135,0)</f>
        <v>0</v>
      </c>
      <c r="BF135" s="98">
        <f>IF(N135="snížená",J135,0)</f>
        <v>0</v>
      </c>
      <c r="BG135" s="98">
        <f>IF(N135="zákl. přenesená",J135,0)</f>
        <v>0</v>
      </c>
      <c r="BH135" s="98">
        <f>IF(N135="sníž. přenesená",J135,0)</f>
        <v>0</v>
      </c>
      <c r="BI135" s="98">
        <f>IF(N135="nulová",J135,0)</f>
        <v>0</v>
      </c>
      <c r="BJ135" s="10" t="s">
        <v>81</v>
      </c>
      <c r="BK135" s="98">
        <f>ROUND(I135*H135,2)</f>
        <v>0</v>
      </c>
      <c r="BL135" s="10" t="s">
        <v>190</v>
      </c>
      <c r="BM135" s="97" t="s">
        <v>202</v>
      </c>
    </row>
    <row r="136" spans="2:65" s="7" customFormat="1">
      <c r="B136" s="99"/>
      <c r="D136" s="100" t="s">
        <v>203</v>
      </c>
      <c r="E136" s="101" t="s">
        <v>1</v>
      </c>
      <c r="F136" s="102" t="s">
        <v>204</v>
      </c>
      <c r="H136" s="103">
        <v>5.5140000000000002</v>
      </c>
      <c r="I136" s="104"/>
      <c r="L136" s="99"/>
      <c r="M136" s="105"/>
      <c r="T136" s="106"/>
      <c r="AT136" s="101" t="s">
        <v>203</v>
      </c>
      <c r="AU136" s="101" t="s">
        <v>83</v>
      </c>
      <c r="AV136" s="7" t="s">
        <v>83</v>
      </c>
      <c r="AW136" s="7" t="s">
        <v>28</v>
      </c>
      <c r="AX136" s="7" t="s">
        <v>73</v>
      </c>
      <c r="AY136" s="101" t="s">
        <v>184</v>
      </c>
    </row>
    <row r="137" spans="2:65" s="7" customFormat="1">
      <c r="B137" s="99"/>
      <c r="D137" s="100" t="s">
        <v>203</v>
      </c>
      <c r="E137" s="101" t="s">
        <v>1</v>
      </c>
      <c r="F137" s="102" t="s">
        <v>205</v>
      </c>
      <c r="H137" s="103">
        <v>130.572</v>
      </c>
      <c r="I137" s="104"/>
      <c r="L137" s="99"/>
      <c r="M137" s="105"/>
      <c r="T137" s="106"/>
      <c r="AT137" s="101" t="s">
        <v>203</v>
      </c>
      <c r="AU137" s="101" t="s">
        <v>83</v>
      </c>
      <c r="AV137" s="7" t="s">
        <v>83</v>
      </c>
      <c r="AW137" s="7" t="s">
        <v>28</v>
      </c>
      <c r="AX137" s="7" t="s">
        <v>73</v>
      </c>
      <c r="AY137" s="101" t="s">
        <v>184</v>
      </c>
    </row>
    <row r="138" spans="2:65" s="8" customFormat="1">
      <c r="B138" s="107"/>
      <c r="D138" s="100" t="s">
        <v>203</v>
      </c>
      <c r="E138" s="108" t="s">
        <v>1</v>
      </c>
      <c r="F138" s="109" t="s">
        <v>206</v>
      </c>
      <c r="H138" s="110">
        <v>136.08600000000001</v>
      </c>
      <c r="I138" s="111"/>
      <c r="L138" s="107"/>
      <c r="M138" s="112"/>
      <c r="T138" s="113"/>
      <c r="AT138" s="108" t="s">
        <v>203</v>
      </c>
      <c r="AU138" s="108" t="s">
        <v>83</v>
      </c>
      <c r="AV138" s="8" t="s">
        <v>190</v>
      </c>
      <c r="AW138" s="8" t="s">
        <v>28</v>
      </c>
      <c r="AX138" s="8" t="s">
        <v>81</v>
      </c>
      <c r="AY138" s="108" t="s">
        <v>184</v>
      </c>
    </row>
    <row r="139" spans="2:65" s="1" customFormat="1" ht="24.15" customHeight="1">
      <c r="B139" s="20"/>
      <c r="C139" s="85" t="s">
        <v>207</v>
      </c>
      <c r="D139" s="85" t="s">
        <v>186</v>
      </c>
      <c r="E139" s="86" t="s">
        <v>208</v>
      </c>
      <c r="F139" s="87" t="s">
        <v>209</v>
      </c>
      <c r="G139" s="88" t="s">
        <v>201</v>
      </c>
      <c r="H139" s="89">
        <v>289.36599999999999</v>
      </c>
      <c r="I139" s="90"/>
      <c r="J139" s="91">
        <f>ROUND(I139*H139,2)</f>
        <v>0</v>
      </c>
      <c r="K139" s="92"/>
      <c r="L139" s="20"/>
      <c r="M139" s="93" t="s">
        <v>1</v>
      </c>
      <c r="N139" s="94" t="s">
        <v>38</v>
      </c>
      <c r="P139" s="95">
        <f>O139*H139</f>
        <v>0</v>
      </c>
      <c r="Q139" s="95">
        <v>0</v>
      </c>
      <c r="R139" s="95">
        <f>Q139*H139</f>
        <v>0</v>
      </c>
      <c r="S139" s="95">
        <v>0.17</v>
      </c>
      <c r="T139" s="96">
        <f>S139*H139</f>
        <v>49.192219999999999</v>
      </c>
      <c r="AR139" s="97" t="s">
        <v>190</v>
      </c>
      <c r="AT139" s="97" t="s">
        <v>186</v>
      </c>
      <c r="AU139" s="97" t="s">
        <v>83</v>
      </c>
      <c r="AY139" s="10" t="s">
        <v>184</v>
      </c>
      <c r="BE139" s="98">
        <f>IF(N139="základní",J139,0)</f>
        <v>0</v>
      </c>
      <c r="BF139" s="98">
        <f>IF(N139="snížená",J139,0)</f>
        <v>0</v>
      </c>
      <c r="BG139" s="98">
        <f>IF(N139="zákl. přenesená",J139,0)</f>
        <v>0</v>
      </c>
      <c r="BH139" s="98">
        <f>IF(N139="sníž. přenesená",J139,0)</f>
        <v>0</v>
      </c>
      <c r="BI139" s="98">
        <f>IF(N139="nulová",J139,0)</f>
        <v>0</v>
      </c>
      <c r="BJ139" s="10" t="s">
        <v>81</v>
      </c>
      <c r="BK139" s="98">
        <f>ROUND(I139*H139,2)</f>
        <v>0</v>
      </c>
      <c r="BL139" s="10" t="s">
        <v>190</v>
      </c>
      <c r="BM139" s="97" t="s">
        <v>210</v>
      </c>
    </row>
    <row r="140" spans="2:65" s="7" customFormat="1">
      <c r="B140" s="99"/>
      <c r="D140" s="100" t="s">
        <v>203</v>
      </c>
      <c r="E140" s="101" t="s">
        <v>1</v>
      </c>
      <c r="F140" s="102" t="s">
        <v>211</v>
      </c>
      <c r="H140" s="103">
        <v>110.88</v>
      </c>
      <c r="I140" s="104"/>
      <c r="L140" s="99"/>
      <c r="M140" s="105"/>
      <c r="T140" s="106"/>
      <c r="AT140" s="101" t="s">
        <v>203</v>
      </c>
      <c r="AU140" s="101" t="s">
        <v>83</v>
      </c>
      <c r="AV140" s="7" t="s">
        <v>83</v>
      </c>
      <c r="AW140" s="7" t="s">
        <v>28</v>
      </c>
      <c r="AX140" s="7" t="s">
        <v>73</v>
      </c>
      <c r="AY140" s="101" t="s">
        <v>184</v>
      </c>
    </row>
    <row r="141" spans="2:65" s="7" customFormat="1">
      <c r="B141" s="99"/>
      <c r="D141" s="100" t="s">
        <v>203</v>
      </c>
      <c r="E141" s="101" t="s">
        <v>1</v>
      </c>
      <c r="F141" s="102" t="s">
        <v>212</v>
      </c>
      <c r="H141" s="103">
        <v>42.4</v>
      </c>
      <c r="I141" s="104"/>
      <c r="L141" s="99"/>
      <c r="M141" s="105"/>
      <c r="T141" s="106"/>
      <c r="AT141" s="101" t="s">
        <v>203</v>
      </c>
      <c r="AU141" s="101" t="s">
        <v>83</v>
      </c>
      <c r="AV141" s="7" t="s">
        <v>83</v>
      </c>
      <c r="AW141" s="7" t="s">
        <v>28</v>
      </c>
      <c r="AX141" s="7" t="s">
        <v>73</v>
      </c>
      <c r="AY141" s="101" t="s">
        <v>184</v>
      </c>
    </row>
    <row r="142" spans="2:65" s="7" customFormat="1">
      <c r="B142" s="99"/>
      <c r="D142" s="100" t="s">
        <v>203</v>
      </c>
      <c r="E142" s="101" t="s">
        <v>1</v>
      </c>
      <c r="F142" s="102" t="s">
        <v>213</v>
      </c>
      <c r="H142" s="103">
        <v>136.08600000000001</v>
      </c>
      <c r="I142" s="104"/>
      <c r="L142" s="99"/>
      <c r="M142" s="105"/>
      <c r="T142" s="106"/>
      <c r="AT142" s="101" t="s">
        <v>203</v>
      </c>
      <c r="AU142" s="101" t="s">
        <v>83</v>
      </c>
      <c r="AV142" s="7" t="s">
        <v>83</v>
      </c>
      <c r="AW142" s="7" t="s">
        <v>28</v>
      </c>
      <c r="AX142" s="7" t="s">
        <v>73</v>
      </c>
      <c r="AY142" s="101" t="s">
        <v>184</v>
      </c>
    </row>
    <row r="143" spans="2:65" s="8" customFormat="1">
      <c r="B143" s="107"/>
      <c r="D143" s="100" t="s">
        <v>203</v>
      </c>
      <c r="E143" s="108" t="s">
        <v>1</v>
      </c>
      <c r="F143" s="109" t="s">
        <v>206</v>
      </c>
      <c r="H143" s="110">
        <v>289.36599999999999</v>
      </c>
      <c r="I143" s="111"/>
      <c r="L143" s="107"/>
      <c r="M143" s="112"/>
      <c r="T143" s="113"/>
      <c r="AT143" s="108" t="s">
        <v>203</v>
      </c>
      <c r="AU143" s="108" t="s">
        <v>83</v>
      </c>
      <c r="AV143" s="8" t="s">
        <v>190</v>
      </c>
      <c r="AW143" s="8" t="s">
        <v>28</v>
      </c>
      <c r="AX143" s="8" t="s">
        <v>81</v>
      </c>
      <c r="AY143" s="108" t="s">
        <v>184</v>
      </c>
    </row>
    <row r="144" spans="2:65" s="1" customFormat="1" ht="24.15" customHeight="1">
      <c r="B144" s="20"/>
      <c r="C144" s="85" t="s">
        <v>214</v>
      </c>
      <c r="D144" s="85" t="s">
        <v>186</v>
      </c>
      <c r="E144" s="86" t="s">
        <v>215</v>
      </c>
      <c r="F144" s="87" t="s">
        <v>216</v>
      </c>
      <c r="G144" s="88" t="s">
        <v>201</v>
      </c>
      <c r="H144" s="89">
        <v>110.88</v>
      </c>
      <c r="I144" s="90"/>
      <c r="J144" s="91">
        <f>ROUND(I144*H144,2)</f>
        <v>0</v>
      </c>
      <c r="K144" s="92"/>
      <c r="L144" s="20"/>
      <c r="M144" s="93" t="s">
        <v>1</v>
      </c>
      <c r="N144" s="94" t="s">
        <v>38</v>
      </c>
      <c r="P144" s="95">
        <f>O144*H144</f>
        <v>0</v>
      </c>
      <c r="Q144" s="95">
        <v>0</v>
      </c>
      <c r="R144" s="95">
        <f>Q144*H144</f>
        <v>0</v>
      </c>
      <c r="S144" s="95">
        <v>0.22</v>
      </c>
      <c r="T144" s="96">
        <f>S144*H144</f>
        <v>24.393599999999999</v>
      </c>
      <c r="AR144" s="97" t="s">
        <v>190</v>
      </c>
      <c r="AT144" s="97" t="s">
        <v>186</v>
      </c>
      <c r="AU144" s="97" t="s">
        <v>83</v>
      </c>
      <c r="AY144" s="10" t="s">
        <v>184</v>
      </c>
      <c r="BE144" s="98">
        <f>IF(N144="základní",J144,0)</f>
        <v>0</v>
      </c>
      <c r="BF144" s="98">
        <f>IF(N144="snížená",J144,0)</f>
        <v>0</v>
      </c>
      <c r="BG144" s="98">
        <f>IF(N144="zákl. přenesená",J144,0)</f>
        <v>0</v>
      </c>
      <c r="BH144" s="98">
        <f>IF(N144="sníž. přenesená",J144,0)</f>
        <v>0</v>
      </c>
      <c r="BI144" s="98">
        <f>IF(N144="nulová",J144,0)</f>
        <v>0</v>
      </c>
      <c r="BJ144" s="10" t="s">
        <v>81</v>
      </c>
      <c r="BK144" s="98">
        <f>ROUND(I144*H144,2)</f>
        <v>0</v>
      </c>
      <c r="BL144" s="10" t="s">
        <v>190</v>
      </c>
      <c r="BM144" s="97" t="s">
        <v>217</v>
      </c>
    </row>
    <row r="145" spans="2:65" s="7" customFormat="1">
      <c r="B145" s="99"/>
      <c r="D145" s="100" t="s">
        <v>203</v>
      </c>
      <c r="E145" s="101" t="s">
        <v>1</v>
      </c>
      <c r="F145" s="102" t="s">
        <v>218</v>
      </c>
      <c r="H145" s="103">
        <v>24.25</v>
      </c>
      <c r="I145" s="104"/>
      <c r="L145" s="99"/>
      <c r="M145" s="105"/>
      <c r="T145" s="106"/>
      <c r="AT145" s="101" t="s">
        <v>203</v>
      </c>
      <c r="AU145" s="101" t="s">
        <v>83</v>
      </c>
      <c r="AV145" s="7" t="s">
        <v>83</v>
      </c>
      <c r="AW145" s="7" t="s">
        <v>28</v>
      </c>
      <c r="AX145" s="7" t="s">
        <v>73</v>
      </c>
      <c r="AY145" s="101" t="s">
        <v>184</v>
      </c>
    </row>
    <row r="146" spans="2:65" s="7" customFormat="1">
      <c r="B146" s="99"/>
      <c r="D146" s="100" t="s">
        <v>203</v>
      </c>
      <c r="E146" s="101" t="s">
        <v>1</v>
      </c>
      <c r="F146" s="102" t="s">
        <v>219</v>
      </c>
      <c r="H146" s="103">
        <v>86.63</v>
      </c>
      <c r="I146" s="104"/>
      <c r="L146" s="99"/>
      <c r="M146" s="105"/>
      <c r="T146" s="106"/>
      <c r="AT146" s="101" t="s">
        <v>203</v>
      </c>
      <c r="AU146" s="101" t="s">
        <v>83</v>
      </c>
      <c r="AV146" s="7" t="s">
        <v>83</v>
      </c>
      <c r="AW146" s="7" t="s">
        <v>28</v>
      </c>
      <c r="AX146" s="7" t="s">
        <v>73</v>
      </c>
      <c r="AY146" s="101" t="s">
        <v>184</v>
      </c>
    </row>
    <row r="147" spans="2:65" s="8" customFormat="1">
      <c r="B147" s="107"/>
      <c r="D147" s="100" t="s">
        <v>203</v>
      </c>
      <c r="E147" s="108" t="s">
        <v>1</v>
      </c>
      <c r="F147" s="109" t="s">
        <v>206</v>
      </c>
      <c r="H147" s="110">
        <v>110.88</v>
      </c>
      <c r="I147" s="111"/>
      <c r="L147" s="107"/>
      <c r="M147" s="112"/>
      <c r="T147" s="113"/>
      <c r="AT147" s="108" t="s">
        <v>203</v>
      </c>
      <c r="AU147" s="108" t="s">
        <v>83</v>
      </c>
      <c r="AV147" s="8" t="s">
        <v>190</v>
      </c>
      <c r="AW147" s="8" t="s">
        <v>28</v>
      </c>
      <c r="AX147" s="8" t="s">
        <v>81</v>
      </c>
      <c r="AY147" s="108" t="s">
        <v>184</v>
      </c>
    </row>
    <row r="148" spans="2:65" s="1" customFormat="1" ht="16.5" customHeight="1">
      <c r="B148" s="20"/>
      <c r="C148" s="85" t="s">
        <v>220</v>
      </c>
      <c r="D148" s="85" t="s">
        <v>186</v>
      </c>
      <c r="E148" s="86" t="s">
        <v>221</v>
      </c>
      <c r="F148" s="87" t="s">
        <v>222</v>
      </c>
      <c r="G148" s="88" t="s">
        <v>223</v>
      </c>
      <c r="H148" s="89">
        <v>151.26</v>
      </c>
      <c r="I148" s="90"/>
      <c r="J148" s="91">
        <f>ROUND(I148*H148,2)</f>
        <v>0</v>
      </c>
      <c r="K148" s="92"/>
      <c r="L148" s="20"/>
      <c r="M148" s="93" t="s">
        <v>1</v>
      </c>
      <c r="N148" s="94" t="s">
        <v>38</v>
      </c>
      <c r="P148" s="95">
        <f>O148*H148</f>
        <v>0</v>
      </c>
      <c r="Q148" s="95">
        <v>0</v>
      </c>
      <c r="R148" s="95">
        <f>Q148*H148</f>
        <v>0</v>
      </c>
      <c r="S148" s="95">
        <v>0.20499999999999999</v>
      </c>
      <c r="T148" s="96">
        <f>S148*H148</f>
        <v>31.008299999999995</v>
      </c>
      <c r="AR148" s="97" t="s">
        <v>190</v>
      </c>
      <c r="AT148" s="97" t="s">
        <v>186</v>
      </c>
      <c r="AU148" s="97" t="s">
        <v>83</v>
      </c>
      <c r="AY148" s="10" t="s">
        <v>184</v>
      </c>
      <c r="BE148" s="98">
        <f>IF(N148="základní",J148,0)</f>
        <v>0</v>
      </c>
      <c r="BF148" s="98">
        <f>IF(N148="snížená",J148,0)</f>
        <v>0</v>
      </c>
      <c r="BG148" s="98">
        <f>IF(N148="zákl. přenesená",J148,0)</f>
        <v>0</v>
      </c>
      <c r="BH148" s="98">
        <f>IF(N148="sníž. přenesená",J148,0)</f>
        <v>0</v>
      </c>
      <c r="BI148" s="98">
        <f>IF(N148="nulová",J148,0)</f>
        <v>0</v>
      </c>
      <c r="BJ148" s="10" t="s">
        <v>81</v>
      </c>
      <c r="BK148" s="98">
        <f>ROUND(I148*H148,2)</f>
        <v>0</v>
      </c>
      <c r="BL148" s="10" t="s">
        <v>190</v>
      </c>
      <c r="BM148" s="97" t="s">
        <v>224</v>
      </c>
    </row>
    <row r="149" spans="2:65" s="7" customFormat="1">
      <c r="B149" s="99"/>
      <c r="D149" s="100" t="s">
        <v>203</v>
      </c>
      <c r="E149" s="101" t="s">
        <v>1</v>
      </c>
      <c r="F149" s="102" t="s">
        <v>225</v>
      </c>
      <c r="H149" s="103">
        <v>151.26</v>
      </c>
      <c r="I149" s="104"/>
      <c r="L149" s="99"/>
      <c r="M149" s="105"/>
      <c r="T149" s="106"/>
      <c r="AT149" s="101" t="s">
        <v>203</v>
      </c>
      <c r="AU149" s="101" t="s">
        <v>83</v>
      </c>
      <c r="AV149" s="7" t="s">
        <v>83</v>
      </c>
      <c r="AW149" s="7" t="s">
        <v>28</v>
      </c>
      <c r="AX149" s="7" t="s">
        <v>81</v>
      </c>
      <c r="AY149" s="101" t="s">
        <v>184</v>
      </c>
    </row>
    <row r="150" spans="2:65" s="1" customFormat="1" ht="24.15" customHeight="1">
      <c r="B150" s="20"/>
      <c r="C150" s="85" t="s">
        <v>226</v>
      </c>
      <c r="D150" s="85" t="s">
        <v>186</v>
      </c>
      <c r="E150" s="86" t="s">
        <v>227</v>
      </c>
      <c r="F150" s="87" t="s">
        <v>228</v>
      </c>
      <c r="G150" s="88" t="s">
        <v>201</v>
      </c>
      <c r="H150" s="89">
        <v>9899</v>
      </c>
      <c r="I150" s="90"/>
      <c r="J150" s="91">
        <f>ROUND(I150*H150,2)</f>
        <v>0</v>
      </c>
      <c r="K150" s="92"/>
      <c r="L150" s="20"/>
      <c r="M150" s="93" t="s">
        <v>1</v>
      </c>
      <c r="N150" s="94" t="s">
        <v>38</v>
      </c>
      <c r="P150" s="95">
        <f>O150*H150</f>
        <v>0</v>
      </c>
      <c r="Q150" s="95">
        <v>0</v>
      </c>
      <c r="R150" s="95">
        <f>Q150*H150</f>
        <v>0</v>
      </c>
      <c r="S150" s="95">
        <v>0</v>
      </c>
      <c r="T150" s="96">
        <f>S150*H150</f>
        <v>0</v>
      </c>
      <c r="AR150" s="97" t="s">
        <v>190</v>
      </c>
      <c r="AT150" s="97" t="s">
        <v>186</v>
      </c>
      <c r="AU150" s="97" t="s">
        <v>83</v>
      </c>
      <c r="AY150" s="10" t="s">
        <v>184</v>
      </c>
      <c r="BE150" s="98">
        <f>IF(N150="základní",J150,0)</f>
        <v>0</v>
      </c>
      <c r="BF150" s="98">
        <f>IF(N150="snížená",J150,0)</f>
        <v>0</v>
      </c>
      <c r="BG150" s="98">
        <f>IF(N150="zákl. přenesená",J150,0)</f>
        <v>0</v>
      </c>
      <c r="BH150" s="98">
        <f>IF(N150="sníž. přenesená",J150,0)</f>
        <v>0</v>
      </c>
      <c r="BI150" s="98">
        <f>IF(N150="nulová",J150,0)</f>
        <v>0</v>
      </c>
      <c r="BJ150" s="10" t="s">
        <v>81</v>
      </c>
      <c r="BK150" s="98">
        <f>ROUND(I150*H150,2)</f>
        <v>0</v>
      </c>
      <c r="BL150" s="10" t="s">
        <v>190</v>
      </c>
      <c r="BM150" s="97" t="s">
        <v>229</v>
      </c>
    </row>
    <row r="151" spans="2:65" s="7" customFormat="1">
      <c r="B151" s="99"/>
      <c r="D151" s="100" t="s">
        <v>203</v>
      </c>
      <c r="E151" s="101" t="s">
        <v>1</v>
      </c>
      <c r="F151" s="102" t="s">
        <v>230</v>
      </c>
      <c r="H151" s="103">
        <v>9899</v>
      </c>
      <c r="I151" s="104"/>
      <c r="L151" s="99"/>
      <c r="M151" s="105"/>
      <c r="T151" s="106"/>
      <c r="AT151" s="101" t="s">
        <v>203</v>
      </c>
      <c r="AU151" s="101" t="s">
        <v>83</v>
      </c>
      <c r="AV151" s="7" t="s">
        <v>83</v>
      </c>
      <c r="AW151" s="7" t="s">
        <v>28</v>
      </c>
      <c r="AX151" s="7" t="s">
        <v>81</v>
      </c>
      <c r="AY151" s="101" t="s">
        <v>184</v>
      </c>
    </row>
    <row r="152" spans="2:65" s="1" customFormat="1" ht="24.15" customHeight="1">
      <c r="B152" s="20"/>
      <c r="C152" s="85" t="s">
        <v>231</v>
      </c>
      <c r="D152" s="85" t="s">
        <v>186</v>
      </c>
      <c r="E152" s="86" t="s">
        <v>232</v>
      </c>
      <c r="F152" s="87" t="s">
        <v>233</v>
      </c>
      <c r="G152" s="88" t="s">
        <v>189</v>
      </c>
      <c r="H152" s="89">
        <v>4</v>
      </c>
      <c r="I152" s="90"/>
      <c r="J152" s="91">
        <f>ROUND(I152*H152,2)</f>
        <v>0</v>
      </c>
      <c r="K152" s="92"/>
      <c r="L152" s="20"/>
      <c r="M152" s="93" t="s">
        <v>1</v>
      </c>
      <c r="N152" s="94" t="s">
        <v>38</v>
      </c>
      <c r="P152" s="95">
        <f>O152*H152</f>
        <v>0</v>
      </c>
      <c r="Q152" s="95">
        <v>0</v>
      </c>
      <c r="R152" s="95">
        <f>Q152*H152</f>
        <v>0</v>
      </c>
      <c r="S152" s="95">
        <v>0</v>
      </c>
      <c r="T152" s="96">
        <f>S152*H152</f>
        <v>0</v>
      </c>
      <c r="AR152" s="97" t="s">
        <v>190</v>
      </c>
      <c r="AT152" s="97" t="s">
        <v>186</v>
      </c>
      <c r="AU152" s="97" t="s">
        <v>83</v>
      </c>
      <c r="AY152" s="10" t="s">
        <v>184</v>
      </c>
      <c r="BE152" s="98">
        <f>IF(N152="základní",J152,0)</f>
        <v>0</v>
      </c>
      <c r="BF152" s="98">
        <f>IF(N152="snížená",J152,0)</f>
        <v>0</v>
      </c>
      <c r="BG152" s="98">
        <f>IF(N152="zákl. přenesená",J152,0)</f>
        <v>0</v>
      </c>
      <c r="BH152" s="98">
        <f>IF(N152="sníž. přenesená",J152,0)</f>
        <v>0</v>
      </c>
      <c r="BI152" s="98">
        <f>IF(N152="nulová",J152,0)</f>
        <v>0</v>
      </c>
      <c r="BJ152" s="10" t="s">
        <v>81</v>
      </c>
      <c r="BK152" s="98">
        <f>ROUND(I152*H152,2)</f>
        <v>0</v>
      </c>
      <c r="BL152" s="10" t="s">
        <v>190</v>
      </c>
      <c r="BM152" s="97" t="s">
        <v>234</v>
      </c>
    </row>
    <row r="153" spans="2:65" s="1" customFormat="1" ht="24.15" customHeight="1">
      <c r="B153" s="20"/>
      <c r="C153" s="85" t="s">
        <v>235</v>
      </c>
      <c r="D153" s="85" t="s">
        <v>186</v>
      </c>
      <c r="E153" s="86" t="s">
        <v>236</v>
      </c>
      <c r="F153" s="87" t="s">
        <v>237</v>
      </c>
      <c r="G153" s="88" t="s">
        <v>189</v>
      </c>
      <c r="H153" s="89">
        <v>4</v>
      </c>
      <c r="I153" s="90"/>
      <c r="J153" s="91">
        <f>ROUND(I153*H153,2)</f>
        <v>0</v>
      </c>
      <c r="K153" s="92"/>
      <c r="L153" s="20"/>
      <c r="M153" s="93" t="s">
        <v>1</v>
      </c>
      <c r="N153" s="94" t="s">
        <v>38</v>
      </c>
      <c r="P153" s="95">
        <f>O153*H153</f>
        <v>0</v>
      </c>
      <c r="Q153" s="95">
        <v>0</v>
      </c>
      <c r="R153" s="95">
        <f>Q153*H153</f>
        <v>0</v>
      </c>
      <c r="S153" s="95">
        <v>0</v>
      </c>
      <c r="T153" s="96">
        <f>S153*H153</f>
        <v>0</v>
      </c>
      <c r="AR153" s="97" t="s">
        <v>190</v>
      </c>
      <c r="AT153" s="97" t="s">
        <v>186</v>
      </c>
      <c r="AU153" s="97" t="s">
        <v>83</v>
      </c>
      <c r="AY153" s="10" t="s">
        <v>184</v>
      </c>
      <c r="BE153" s="98">
        <f>IF(N153="základní",J153,0)</f>
        <v>0</v>
      </c>
      <c r="BF153" s="98">
        <f>IF(N153="snížená",J153,0)</f>
        <v>0</v>
      </c>
      <c r="BG153" s="98">
        <f>IF(N153="zákl. přenesená",J153,0)</f>
        <v>0</v>
      </c>
      <c r="BH153" s="98">
        <f>IF(N153="sníž. přenesená",J153,0)</f>
        <v>0</v>
      </c>
      <c r="BI153" s="98">
        <f>IF(N153="nulová",J153,0)</f>
        <v>0</v>
      </c>
      <c r="BJ153" s="10" t="s">
        <v>81</v>
      </c>
      <c r="BK153" s="98">
        <f>ROUND(I153*H153,2)</f>
        <v>0</v>
      </c>
      <c r="BL153" s="10" t="s">
        <v>190</v>
      </c>
      <c r="BM153" s="97" t="s">
        <v>238</v>
      </c>
    </row>
    <row r="154" spans="2:65" s="1" customFormat="1" ht="24.15" customHeight="1">
      <c r="B154" s="20"/>
      <c r="C154" s="85" t="s">
        <v>239</v>
      </c>
      <c r="D154" s="85" t="s">
        <v>186</v>
      </c>
      <c r="E154" s="86" t="s">
        <v>240</v>
      </c>
      <c r="F154" s="87" t="s">
        <v>241</v>
      </c>
      <c r="G154" s="88" t="s">
        <v>189</v>
      </c>
      <c r="H154" s="89">
        <v>4</v>
      </c>
      <c r="I154" s="90"/>
      <c r="J154" s="91">
        <f>ROUND(I154*H154,2)</f>
        <v>0</v>
      </c>
      <c r="K154" s="92"/>
      <c r="L154" s="20"/>
      <c r="M154" s="93" t="s">
        <v>1</v>
      </c>
      <c r="N154" s="94" t="s">
        <v>38</v>
      </c>
      <c r="P154" s="95">
        <f>O154*H154</f>
        <v>0</v>
      </c>
      <c r="Q154" s="95">
        <v>0</v>
      </c>
      <c r="R154" s="95">
        <f>Q154*H154</f>
        <v>0</v>
      </c>
      <c r="S154" s="95">
        <v>0</v>
      </c>
      <c r="T154" s="96">
        <f>S154*H154</f>
        <v>0</v>
      </c>
      <c r="AR154" s="97" t="s">
        <v>190</v>
      </c>
      <c r="AT154" s="97" t="s">
        <v>186</v>
      </c>
      <c r="AU154" s="97" t="s">
        <v>83</v>
      </c>
      <c r="AY154" s="10" t="s">
        <v>184</v>
      </c>
      <c r="BE154" s="98">
        <f>IF(N154="základní",J154,0)</f>
        <v>0</v>
      </c>
      <c r="BF154" s="98">
        <f>IF(N154="snížená",J154,0)</f>
        <v>0</v>
      </c>
      <c r="BG154" s="98">
        <f>IF(N154="zákl. přenesená",J154,0)</f>
        <v>0</v>
      </c>
      <c r="BH154" s="98">
        <f>IF(N154="sníž. přenesená",J154,0)</f>
        <v>0</v>
      </c>
      <c r="BI154" s="98">
        <f>IF(N154="nulová",J154,0)</f>
        <v>0</v>
      </c>
      <c r="BJ154" s="10" t="s">
        <v>81</v>
      </c>
      <c r="BK154" s="98">
        <f>ROUND(I154*H154,2)</f>
        <v>0</v>
      </c>
      <c r="BL154" s="10" t="s">
        <v>190</v>
      </c>
      <c r="BM154" s="97" t="s">
        <v>242</v>
      </c>
    </row>
    <row r="155" spans="2:65" s="1" customFormat="1" ht="24.15" customHeight="1">
      <c r="B155" s="20"/>
      <c r="C155" s="85" t="s">
        <v>8</v>
      </c>
      <c r="D155" s="85" t="s">
        <v>186</v>
      </c>
      <c r="E155" s="86" t="s">
        <v>243</v>
      </c>
      <c r="F155" s="87" t="s">
        <v>244</v>
      </c>
      <c r="G155" s="88" t="s">
        <v>189</v>
      </c>
      <c r="H155" s="89">
        <v>2</v>
      </c>
      <c r="I155" s="90"/>
      <c r="J155" s="91">
        <f>ROUND(I155*H155,2)</f>
        <v>0</v>
      </c>
      <c r="K155" s="92"/>
      <c r="L155" s="20"/>
      <c r="M155" s="93" t="s">
        <v>1</v>
      </c>
      <c r="N155" s="94" t="s">
        <v>38</v>
      </c>
      <c r="P155" s="95">
        <f>O155*H155</f>
        <v>0</v>
      </c>
      <c r="Q155" s="95">
        <v>0</v>
      </c>
      <c r="R155" s="95">
        <f>Q155*H155</f>
        <v>0</v>
      </c>
      <c r="S155" s="95">
        <v>0</v>
      </c>
      <c r="T155" s="96">
        <f>S155*H155</f>
        <v>0</v>
      </c>
      <c r="AR155" s="97" t="s">
        <v>190</v>
      </c>
      <c r="AT155" s="97" t="s">
        <v>186</v>
      </c>
      <c r="AU155" s="97" t="s">
        <v>83</v>
      </c>
      <c r="AY155" s="10" t="s">
        <v>184</v>
      </c>
      <c r="BE155" s="98">
        <f>IF(N155="základní",J155,0)</f>
        <v>0</v>
      </c>
      <c r="BF155" s="98">
        <f>IF(N155="snížená",J155,0)</f>
        <v>0</v>
      </c>
      <c r="BG155" s="98">
        <f>IF(N155="zákl. přenesená",J155,0)</f>
        <v>0</v>
      </c>
      <c r="BH155" s="98">
        <f>IF(N155="sníž. přenesená",J155,0)</f>
        <v>0</v>
      </c>
      <c r="BI155" s="98">
        <f>IF(N155="nulová",J155,0)</f>
        <v>0</v>
      </c>
      <c r="BJ155" s="10" t="s">
        <v>81</v>
      </c>
      <c r="BK155" s="98">
        <f>ROUND(I155*H155,2)</f>
        <v>0</v>
      </c>
      <c r="BL155" s="10" t="s">
        <v>190</v>
      </c>
      <c r="BM155" s="97" t="s">
        <v>245</v>
      </c>
    </row>
    <row r="156" spans="2:65" s="1" customFormat="1" ht="33" customHeight="1">
      <c r="B156" s="20"/>
      <c r="C156" s="85" t="s">
        <v>246</v>
      </c>
      <c r="D156" s="85" t="s">
        <v>186</v>
      </c>
      <c r="E156" s="86" t="s">
        <v>247</v>
      </c>
      <c r="F156" s="87" t="s">
        <v>248</v>
      </c>
      <c r="G156" s="88" t="s">
        <v>189</v>
      </c>
      <c r="H156" s="89">
        <v>76</v>
      </c>
      <c r="I156" s="90"/>
      <c r="J156" s="91">
        <f>ROUND(I156*H156,2)</f>
        <v>0</v>
      </c>
      <c r="K156" s="92"/>
      <c r="L156" s="20"/>
      <c r="M156" s="93" t="s">
        <v>1</v>
      </c>
      <c r="N156" s="94" t="s">
        <v>38</v>
      </c>
      <c r="P156" s="95">
        <f>O156*H156</f>
        <v>0</v>
      </c>
      <c r="Q156" s="95">
        <v>0</v>
      </c>
      <c r="R156" s="95">
        <f>Q156*H156</f>
        <v>0</v>
      </c>
      <c r="S156" s="95">
        <v>0</v>
      </c>
      <c r="T156" s="96">
        <f>S156*H156</f>
        <v>0</v>
      </c>
      <c r="AR156" s="97" t="s">
        <v>190</v>
      </c>
      <c r="AT156" s="97" t="s">
        <v>186</v>
      </c>
      <c r="AU156" s="97" t="s">
        <v>83</v>
      </c>
      <c r="AY156" s="10" t="s">
        <v>184</v>
      </c>
      <c r="BE156" s="98">
        <f>IF(N156="základní",J156,0)</f>
        <v>0</v>
      </c>
      <c r="BF156" s="98">
        <f>IF(N156="snížená",J156,0)</f>
        <v>0</v>
      </c>
      <c r="BG156" s="98">
        <f>IF(N156="zákl. přenesená",J156,0)</f>
        <v>0</v>
      </c>
      <c r="BH156" s="98">
        <f>IF(N156="sníž. přenesená",J156,0)</f>
        <v>0</v>
      </c>
      <c r="BI156" s="98">
        <f>IF(N156="nulová",J156,0)</f>
        <v>0</v>
      </c>
      <c r="BJ156" s="10" t="s">
        <v>81</v>
      </c>
      <c r="BK156" s="98">
        <f>ROUND(I156*H156,2)</f>
        <v>0</v>
      </c>
      <c r="BL156" s="10" t="s">
        <v>190</v>
      </c>
      <c r="BM156" s="97" t="s">
        <v>249</v>
      </c>
    </row>
    <row r="157" spans="2:65" s="7" customFormat="1">
      <c r="B157" s="99"/>
      <c r="D157" s="100" t="s">
        <v>203</v>
      </c>
      <c r="E157" s="101" t="s">
        <v>1</v>
      </c>
      <c r="F157" s="102" t="s">
        <v>250</v>
      </c>
      <c r="H157" s="103">
        <v>76</v>
      </c>
      <c r="I157" s="104"/>
      <c r="L157" s="99"/>
      <c r="M157" s="105"/>
      <c r="T157" s="106"/>
      <c r="AT157" s="101" t="s">
        <v>203</v>
      </c>
      <c r="AU157" s="101" t="s">
        <v>83</v>
      </c>
      <c r="AV157" s="7" t="s">
        <v>83</v>
      </c>
      <c r="AW157" s="7" t="s">
        <v>28</v>
      </c>
      <c r="AX157" s="7" t="s">
        <v>81</v>
      </c>
      <c r="AY157" s="101" t="s">
        <v>184</v>
      </c>
    </row>
    <row r="158" spans="2:65" s="1" customFormat="1" ht="33" customHeight="1">
      <c r="B158" s="20"/>
      <c r="C158" s="85" t="s">
        <v>251</v>
      </c>
      <c r="D158" s="85" t="s">
        <v>186</v>
      </c>
      <c r="E158" s="86" t="s">
        <v>252</v>
      </c>
      <c r="F158" s="87" t="s">
        <v>253</v>
      </c>
      <c r="G158" s="88" t="s">
        <v>189</v>
      </c>
      <c r="H158" s="89">
        <v>76</v>
      </c>
      <c r="I158" s="90"/>
      <c r="J158" s="91">
        <f>ROUND(I158*H158,2)</f>
        <v>0</v>
      </c>
      <c r="K158" s="92"/>
      <c r="L158" s="20"/>
      <c r="M158" s="93" t="s">
        <v>1</v>
      </c>
      <c r="N158" s="94" t="s">
        <v>38</v>
      </c>
      <c r="P158" s="95">
        <f>O158*H158</f>
        <v>0</v>
      </c>
      <c r="Q158" s="95">
        <v>0</v>
      </c>
      <c r="R158" s="95">
        <f>Q158*H158</f>
        <v>0</v>
      </c>
      <c r="S158" s="95">
        <v>0</v>
      </c>
      <c r="T158" s="96">
        <f>S158*H158</f>
        <v>0</v>
      </c>
      <c r="AR158" s="97" t="s">
        <v>190</v>
      </c>
      <c r="AT158" s="97" t="s">
        <v>186</v>
      </c>
      <c r="AU158" s="97" t="s">
        <v>83</v>
      </c>
      <c r="AY158" s="10" t="s">
        <v>184</v>
      </c>
      <c r="BE158" s="98">
        <f>IF(N158="základní",J158,0)</f>
        <v>0</v>
      </c>
      <c r="BF158" s="98">
        <f>IF(N158="snížená",J158,0)</f>
        <v>0</v>
      </c>
      <c r="BG158" s="98">
        <f>IF(N158="zákl. přenesená",J158,0)</f>
        <v>0</v>
      </c>
      <c r="BH158" s="98">
        <f>IF(N158="sníž. přenesená",J158,0)</f>
        <v>0</v>
      </c>
      <c r="BI158" s="98">
        <f>IF(N158="nulová",J158,0)</f>
        <v>0</v>
      </c>
      <c r="BJ158" s="10" t="s">
        <v>81</v>
      </c>
      <c r="BK158" s="98">
        <f>ROUND(I158*H158,2)</f>
        <v>0</v>
      </c>
      <c r="BL158" s="10" t="s">
        <v>190</v>
      </c>
      <c r="BM158" s="97" t="s">
        <v>254</v>
      </c>
    </row>
    <row r="159" spans="2:65" s="7" customFormat="1">
      <c r="B159" s="99"/>
      <c r="D159" s="100" t="s">
        <v>203</v>
      </c>
      <c r="E159" s="101" t="s">
        <v>1</v>
      </c>
      <c r="F159" s="102" t="s">
        <v>250</v>
      </c>
      <c r="H159" s="103">
        <v>76</v>
      </c>
      <c r="I159" s="104"/>
      <c r="L159" s="99"/>
      <c r="M159" s="105"/>
      <c r="T159" s="106"/>
      <c r="AT159" s="101" t="s">
        <v>203</v>
      </c>
      <c r="AU159" s="101" t="s">
        <v>83</v>
      </c>
      <c r="AV159" s="7" t="s">
        <v>83</v>
      </c>
      <c r="AW159" s="7" t="s">
        <v>28</v>
      </c>
      <c r="AX159" s="7" t="s">
        <v>81</v>
      </c>
      <c r="AY159" s="101" t="s">
        <v>184</v>
      </c>
    </row>
    <row r="160" spans="2:65" s="1" customFormat="1" ht="24.15" customHeight="1">
      <c r="B160" s="20"/>
      <c r="C160" s="85" t="s">
        <v>255</v>
      </c>
      <c r="D160" s="85" t="s">
        <v>186</v>
      </c>
      <c r="E160" s="86" t="s">
        <v>256</v>
      </c>
      <c r="F160" s="87" t="s">
        <v>257</v>
      </c>
      <c r="G160" s="88" t="s">
        <v>189</v>
      </c>
      <c r="H160" s="89">
        <v>76</v>
      </c>
      <c r="I160" s="90"/>
      <c r="J160" s="91">
        <f>ROUND(I160*H160,2)</f>
        <v>0</v>
      </c>
      <c r="K160" s="92"/>
      <c r="L160" s="20"/>
      <c r="M160" s="93" t="s">
        <v>1</v>
      </c>
      <c r="N160" s="94" t="s">
        <v>38</v>
      </c>
      <c r="P160" s="95">
        <f>O160*H160</f>
        <v>0</v>
      </c>
      <c r="Q160" s="95">
        <v>0</v>
      </c>
      <c r="R160" s="95">
        <f>Q160*H160</f>
        <v>0</v>
      </c>
      <c r="S160" s="95">
        <v>0</v>
      </c>
      <c r="T160" s="96">
        <f>S160*H160</f>
        <v>0</v>
      </c>
      <c r="AR160" s="97" t="s">
        <v>190</v>
      </c>
      <c r="AT160" s="97" t="s">
        <v>186</v>
      </c>
      <c r="AU160" s="97" t="s">
        <v>83</v>
      </c>
      <c r="AY160" s="10" t="s">
        <v>184</v>
      </c>
      <c r="BE160" s="98">
        <f>IF(N160="základní",J160,0)</f>
        <v>0</v>
      </c>
      <c r="BF160" s="98">
        <f>IF(N160="snížená",J160,0)</f>
        <v>0</v>
      </c>
      <c r="BG160" s="98">
        <f>IF(N160="zákl. přenesená",J160,0)</f>
        <v>0</v>
      </c>
      <c r="BH160" s="98">
        <f>IF(N160="sníž. přenesená",J160,0)</f>
        <v>0</v>
      </c>
      <c r="BI160" s="98">
        <f>IF(N160="nulová",J160,0)</f>
        <v>0</v>
      </c>
      <c r="BJ160" s="10" t="s">
        <v>81</v>
      </c>
      <c r="BK160" s="98">
        <f>ROUND(I160*H160,2)</f>
        <v>0</v>
      </c>
      <c r="BL160" s="10" t="s">
        <v>190</v>
      </c>
      <c r="BM160" s="97" t="s">
        <v>258</v>
      </c>
    </row>
    <row r="161" spans="2:65" s="7" customFormat="1">
      <c r="B161" s="99"/>
      <c r="D161" s="100" t="s">
        <v>203</v>
      </c>
      <c r="E161" s="101" t="s">
        <v>1</v>
      </c>
      <c r="F161" s="102" t="s">
        <v>250</v>
      </c>
      <c r="H161" s="103">
        <v>76</v>
      </c>
      <c r="I161" s="104"/>
      <c r="L161" s="99"/>
      <c r="M161" s="105"/>
      <c r="T161" s="106"/>
      <c r="AT161" s="101" t="s">
        <v>203</v>
      </c>
      <c r="AU161" s="101" t="s">
        <v>83</v>
      </c>
      <c r="AV161" s="7" t="s">
        <v>83</v>
      </c>
      <c r="AW161" s="7" t="s">
        <v>28</v>
      </c>
      <c r="AX161" s="7" t="s">
        <v>81</v>
      </c>
      <c r="AY161" s="101" t="s">
        <v>184</v>
      </c>
    </row>
    <row r="162" spans="2:65" s="1" customFormat="1" ht="24.15" customHeight="1">
      <c r="B162" s="20"/>
      <c r="C162" s="85" t="s">
        <v>259</v>
      </c>
      <c r="D162" s="85" t="s">
        <v>186</v>
      </c>
      <c r="E162" s="86" t="s">
        <v>260</v>
      </c>
      <c r="F162" s="87" t="s">
        <v>261</v>
      </c>
      <c r="G162" s="88" t="s">
        <v>189</v>
      </c>
      <c r="H162" s="89">
        <v>38</v>
      </c>
      <c r="I162" s="90"/>
      <c r="J162" s="91">
        <f>ROUND(I162*H162,2)</f>
        <v>0</v>
      </c>
      <c r="K162" s="92"/>
      <c r="L162" s="20"/>
      <c r="M162" s="93" t="s">
        <v>1</v>
      </c>
      <c r="N162" s="94" t="s">
        <v>38</v>
      </c>
      <c r="P162" s="95">
        <f>O162*H162</f>
        <v>0</v>
      </c>
      <c r="Q162" s="95">
        <v>0</v>
      </c>
      <c r="R162" s="95">
        <f>Q162*H162</f>
        <v>0</v>
      </c>
      <c r="S162" s="95">
        <v>0</v>
      </c>
      <c r="T162" s="96">
        <f>S162*H162</f>
        <v>0</v>
      </c>
      <c r="AR162" s="97" t="s">
        <v>190</v>
      </c>
      <c r="AT162" s="97" t="s">
        <v>186</v>
      </c>
      <c r="AU162" s="97" t="s">
        <v>83</v>
      </c>
      <c r="AY162" s="10" t="s">
        <v>184</v>
      </c>
      <c r="BE162" s="98">
        <f>IF(N162="základní",J162,0)</f>
        <v>0</v>
      </c>
      <c r="BF162" s="98">
        <f>IF(N162="snížená",J162,0)</f>
        <v>0</v>
      </c>
      <c r="BG162" s="98">
        <f>IF(N162="zákl. přenesená",J162,0)</f>
        <v>0</v>
      </c>
      <c r="BH162" s="98">
        <f>IF(N162="sníž. přenesená",J162,0)</f>
        <v>0</v>
      </c>
      <c r="BI162" s="98">
        <f>IF(N162="nulová",J162,0)</f>
        <v>0</v>
      </c>
      <c r="BJ162" s="10" t="s">
        <v>81</v>
      </c>
      <c r="BK162" s="98">
        <f>ROUND(I162*H162,2)</f>
        <v>0</v>
      </c>
      <c r="BL162" s="10" t="s">
        <v>190</v>
      </c>
      <c r="BM162" s="97" t="s">
        <v>262</v>
      </c>
    </row>
    <row r="163" spans="2:65" s="7" customFormat="1">
      <c r="B163" s="99"/>
      <c r="D163" s="100" t="s">
        <v>203</v>
      </c>
      <c r="E163" s="101" t="s">
        <v>1</v>
      </c>
      <c r="F163" s="102" t="s">
        <v>263</v>
      </c>
      <c r="H163" s="103">
        <v>38</v>
      </c>
      <c r="I163" s="104"/>
      <c r="L163" s="99"/>
      <c r="M163" s="105"/>
      <c r="T163" s="106"/>
      <c r="AT163" s="101" t="s">
        <v>203</v>
      </c>
      <c r="AU163" s="101" t="s">
        <v>83</v>
      </c>
      <c r="AV163" s="7" t="s">
        <v>83</v>
      </c>
      <c r="AW163" s="7" t="s">
        <v>28</v>
      </c>
      <c r="AX163" s="7" t="s">
        <v>81</v>
      </c>
      <c r="AY163" s="101" t="s">
        <v>184</v>
      </c>
    </row>
    <row r="164" spans="2:65" s="1" customFormat="1" ht="37.799999999999997" customHeight="1">
      <c r="B164" s="20"/>
      <c r="C164" s="85" t="s">
        <v>264</v>
      </c>
      <c r="D164" s="85" t="s">
        <v>186</v>
      </c>
      <c r="E164" s="86" t="s">
        <v>265</v>
      </c>
      <c r="F164" s="87" t="s">
        <v>266</v>
      </c>
      <c r="G164" s="88" t="s">
        <v>267</v>
      </c>
      <c r="H164" s="89">
        <v>1484.85</v>
      </c>
      <c r="I164" s="90"/>
      <c r="J164" s="91">
        <f>ROUND(I164*H164,2)</f>
        <v>0</v>
      </c>
      <c r="K164" s="92"/>
      <c r="L164" s="20"/>
      <c r="M164" s="93" t="s">
        <v>1</v>
      </c>
      <c r="N164" s="94" t="s">
        <v>38</v>
      </c>
      <c r="P164" s="95">
        <f>O164*H164</f>
        <v>0</v>
      </c>
      <c r="Q164" s="95">
        <v>0</v>
      </c>
      <c r="R164" s="95">
        <f>Q164*H164</f>
        <v>0</v>
      </c>
      <c r="S164" s="95">
        <v>0</v>
      </c>
      <c r="T164" s="96">
        <f>S164*H164</f>
        <v>0</v>
      </c>
      <c r="AR164" s="97" t="s">
        <v>190</v>
      </c>
      <c r="AT164" s="97" t="s">
        <v>186</v>
      </c>
      <c r="AU164" s="97" t="s">
        <v>83</v>
      </c>
      <c r="AY164" s="10" t="s">
        <v>184</v>
      </c>
      <c r="BE164" s="98">
        <f>IF(N164="základní",J164,0)</f>
        <v>0</v>
      </c>
      <c r="BF164" s="98">
        <f>IF(N164="snížená",J164,0)</f>
        <v>0</v>
      </c>
      <c r="BG164" s="98">
        <f>IF(N164="zákl. přenesená",J164,0)</f>
        <v>0</v>
      </c>
      <c r="BH164" s="98">
        <f>IF(N164="sníž. přenesená",J164,0)</f>
        <v>0</v>
      </c>
      <c r="BI164" s="98">
        <f>IF(N164="nulová",J164,0)</f>
        <v>0</v>
      </c>
      <c r="BJ164" s="10" t="s">
        <v>81</v>
      </c>
      <c r="BK164" s="98">
        <f>ROUND(I164*H164,2)</f>
        <v>0</v>
      </c>
      <c r="BL164" s="10" t="s">
        <v>190</v>
      </c>
      <c r="BM164" s="97" t="s">
        <v>268</v>
      </c>
    </row>
    <row r="165" spans="2:65" s="7" customFormat="1">
      <c r="B165" s="99"/>
      <c r="D165" s="100" t="s">
        <v>203</v>
      </c>
      <c r="E165" s="101" t="s">
        <v>1</v>
      </c>
      <c r="F165" s="102" t="s">
        <v>269</v>
      </c>
      <c r="H165" s="103">
        <v>1484.85</v>
      </c>
      <c r="I165" s="104"/>
      <c r="L165" s="99"/>
      <c r="M165" s="105"/>
      <c r="T165" s="106"/>
      <c r="AT165" s="101" t="s">
        <v>203</v>
      </c>
      <c r="AU165" s="101" t="s">
        <v>83</v>
      </c>
      <c r="AV165" s="7" t="s">
        <v>83</v>
      </c>
      <c r="AW165" s="7" t="s">
        <v>28</v>
      </c>
      <c r="AX165" s="7" t="s">
        <v>81</v>
      </c>
      <c r="AY165" s="101" t="s">
        <v>184</v>
      </c>
    </row>
    <row r="166" spans="2:65" s="1" customFormat="1" ht="37.799999999999997" customHeight="1">
      <c r="B166" s="20"/>
      <c r="C166" s="85" t="s">
        <v>270</v>
      </c>
      <c r="D166" s="85" t="s">
        <v>186</v>
      </c>
      <c r="E166" s="86" t="s">
        <v>271</v>
      </c>
      <c r="F166" s="87" t="s">
        <v>272</v>
      </c>
      <c r="G166" s="88" t="s">
        <v>267</v>
      </c>
      <c r="H166" s="89">
        <v>14848.5</v>
      </c>
      <c r="I166" s="90"/>
      <c r="J166" s="91">
        <f>ROUND(I166*H166,2)</f>
        <v>0</v>
      </c>
      <c r="K166" s="92"/>
      <c r="L166" s="20"/>
      <c r="M166" s="93" t="s">
        <v>1</v>
      </c>
      <c r="N166" s="94" t="s">
        <v>38</v>
      </c>
      <c r="P166" s="95">
        <f>O166*H166</f>
        <v>0</v>
      </c>
      <c r="Q166" s="95">
        <v>0</v>
      </c>
      <c r="R166" s="95">
        <f>Q166*H166</f>
        <v>0</v>
      </c>
      <c r="S166" s="95">
        <v>0</v>
      </c>
      <c r="T166" s="96">
        <f>S166*H166</f>
        <v>0</v>
      </c>
      <c r="AR166" s="97" t="s">
        <v>190</v>
      </c>
      <c r="AT166" s="97" t="s">
        <v>186</v>
      </c>
      <c r="AU166" s="97" t="s">
        <v>83</v>
      </c>
      <c r="AY166" s="10" t="s">
        <v>184</v>
      </c>
      <c r="BE166" s="98">
        <f>IF(N166="základní",J166,0)</f>
        <v>0</v>
      </c>
      <c r="BF166" s="98">
        <f>IF(N166="snížená",J166,0)</f>
        <v>0</v>
      </c>
      <c r="BG166" s="98">
        <f>IF(N166="zákl. přenesená",J166,0)</f>
        <v>0</v>
      </c>
      <c r="BH166" s="98">
        <f>IF(N166="sníž. přenesená",J166,0)</f>
        <v>0</v>
      </c>
      <c r="BI166" s="98">
        <f>IF(N166="nulová",J166,0)</f>
        <v>0</v>
      </c>
      <c r="BJ166" s="10" t="s">
        <v>81</v>
      </c>
      <c r="BK166" s="98">
        <f>ROUND(I166*H166,2)</f>
        <v>0</v>
      </c>
      <c r="BL166" s="10" t="s">
        <v>190</v>
      </c>
      <c r="BM166" s="97" t="s">
        <v>273</v>
      </c>
    </row>
    <row r="167" spans="2:65" s="7" customFormat="1">
      <c r="B167" s="99"/>
      <c r="D167" s="100" t="s">
        <v>203</v>
      </c>
      <c r="E167" s="101" t="s">
        <v>1</v>
      </c>
      <c r="F167" s="102" t="s">
        <v>274</v>
      </c>
      <c r="H167" s="103">
        <v>14848.5</v>
      </c>
      <c r="I167" s="104"/>
      <c r="L167" s="99"/>
      <c r="M167" s="105"/>
      <c r="T167" s="106"/>
      <c r="AT167" s="101" t="s">
        <v>203</v>
      </c>
      <c r="AU167" s="101" t="s">
        <v>83</v>
      </c>
      <c r="AV167" s="7" t="s">
        <v>83</v>
      </c>
      <c r="AW167" s="7" t="s">
        <v>28</v>
      </c>
      <c r="AX167" s="7" t="s">
        <v>81</v>
      </c>
      <c r="AY167" s="101" t="s">
        <v>184</v>
      </c>
    </row>
    <row r="168" spans="2:65" s="1" customFormat="1" ht="33" customHeight="1">
      <c r="B168" s="20"/>
      <c r="C168" s="85" t="s">
        <v>275</v>
      </c>
      <c r="D168" s="85" t="s">
        <v>186</v>
      </c>
      <c r="E168" s="86" t="s">
        <v>276</v>
      </c>
      <c r="F168" s="87" t="s">
        <v>277</v>
      </c>
      <c r="G168" s="88" t="s">
        <v>278</v>
      </c>
      <c r="H168" s="89">
        <v>2672.73</v>
      </c>
      <c r="I168" s="90"/>
      <c r="J168" s="91">
        <f>ROUND(I168*H168,2)</f>
        <v>0</v>
      </c>
      <c r="K168" s="92"/>
      <c r="L168" s="20"/>
      <c r="M168" s="93" t="s">
        <v>1</v>
      </c>
      <c r="N168" s="94" t="s">
        <v>38</v>
      </c>
      <c r="P168" s="95">
        <f>O168*H168</f>
        <v>0</v>
      </c>
      <c r="Q168" s="95">
        <v>0</v>
      </c>
      <c r="R168" s="95">
        <f>Q168*H168</f>
        <v>0</v>
      </c>
      <c r="S168" s="95">
        <v>0</v>
      </c>
      <c r="T168" s="96">
        <f>S168*H168</f>
        <v>0</v>
      </c>
      <c r="AR168" s="97" t="s">
        <v>190</v>
      </c>
      <c r="AT168" s="97" t="s">
        <v>186</v>
      </c>
      <c r="AU168" s="97" t="s">
        <v>83</v>
      </c>
      <c r="AY168" s="10" t="s">
        <v>184</v>
      </c>
      <c r="BE168" s="98">
        <f>IF(N168="základní",J168,0)</f>
        <v>0</v>
      </c>
      <c r="BF168" s="98">
        <f>IF(N168="snížená",J168,0)</f>
        <v>0</v>
      </c>
      <c r="BG168" s="98">
        <f>IF(N168="zákl. přenesená",J168,0)</f>
        <v>0</v>
      </c>
      <c r="BH168" s="98">
        <f>IF(N168="sníž. přenesená",J168,0)</f>
        <v>0</v>
      </c>
      <c r="BI168" s="98">
        <f>IF(N168="nulová",J168,0)</f>
        <v>0</v>
      </c>
      <c r="BJ168" s="10" t="s">
        <v>81</v>
      </c>
      <c r="BK168" s="98">
        <f>ROUND(I168*H168,2)</f>
        <v>0</v>
      </c>
      <c r="BL168" s="10" t="s">
        <v>190</v>
      </c>
      <c r="BM168" s="97" t="s">
        <v>279</v>
      </c>
    </row>
    <row r="169" spans="2:65" s="7" customFormat="1">
      <c r="B169" s="99"/>
      <c r="D169" s="100" t="s">
        <v>203</v>
      </c>
      <c r="E169" s="101" t="s">
        <v>1</v>
      </c>
      <c r="F169" s="102" t="s">
        <v>280</v>
      </c>
      <c r="H169" s="103">
        <v>2672.73</v>
      </c>
      <c r="I169" s="104"/>
      <c r="L169" s="99"/>
      <c r="M169" s="105"/>
      <c r="T169" s="106"/>
      <c r="AT169" s="101" t="s">
        <v>203</v>
      </c>
      <c r="AU169" s="101" t="s">
        <v>83</v>
      </c>
      <c r="AV169" s="7" t="s">
        <v>83</v>
      </c>
      <c r="AW169" s="7" t="s">
        <v>28</v>
      </c>
      <c r="AX169" s="7" t="s">
        <v>81</v>
      </c>
      <c r="AY169" s="101" t="s">
        <v>184</v>
      </c>
    </row>
    <row r="170" spans="2:65" s="1" customFormat="1" ht="16.5" customHeight="1">
      <c r="B170" s="20"/>
      <c r="C170" s="85" t="s">
        <v>281</v>
      </c>
      <c r="D170" s="85" t="s">
        <v>186</v>
      </c>
      <c r="E170" s="86" t="s">
        <v>282</v>
      </c>
      <c r="F170" s="87" t="s">
        <v>283</v>
      </c>
      <c r="G170" s="88" t="s">
        <v>267</v>
      </c>
      <c r="H170" s="89">
        <v>1484.85</v>
      </c>
      <c r="I170" s="90"/>
      <c r="J170" s="91">
        <f>ROUND(I170*H170,2)</f>
        <v>0</v>
      </c>
      <c r="K170" s="92"/>
      <c r="L170" s="20"/>
      <c r="M170" s="93" t="s">
        <v>1</v>
      </c>
      <c r="N170" s="94" t="s">
        <v>38</v>
      </c>
      <c r="P170" s="95">
        <f>O170*H170</f>
        <v>0</v>
      </c>
      <c r="Q170" s="95">
        <v>0</v>
      </c>
      <c r="R170" s="95">
        <f>Q170*H170</f>
        <v>0</v>
      </c>
      <c r="S170" s="95">
        <v>0</v>
      </c>
      <c r="T170" s="96">
        <f>S170*H170</f>
        <v>0</v>
      </c>
      <c r="AR170" s="97" t="s">
        <v>190</v>
      </c>
      <c r="AT170" s="97" t="s">
        <v>186</v>
      </c>
      <c r="AU170" s="97" t="s">
        <v>83</v>
      </c>
      <c r="AY170" s="10" t="s">
        <v>184</v>
      </c>
      <c r="BE170" s="98">
        <f>IF(N170="základní",J170,0)</f>
        <v>0</v>
      </c>
      <c r="BF170" s="98">
        <f>IF(N170="snížená",J170,0)</f>
        <v>0</v>
      </c>
      <c r="BG170" s="98">
        <f>IF(N170="zákl. přenesená",J170,0)</f>
        <v>0</v>
      </c>
      <c r="BH170" s="98">
        <f>IF(N170="sníž. přenesená",J170,0)</f>
        <v>0</v>
      </c>
      <c r="BI170" s="98">
        <f>IF(N170="nulová",J170,0)</f>
        <v>0</v>
      </c>
      <c r="BJ170" s="10" t="s">
        <v>81</v>
      </c>
      <c r="BK170" s="98">
        <f>ROUND(I170*H170,2)</f>
        <v>0</v>
      </c>
      <c r="BL170" s="10" t="s">
        <v>190</v>
      </c>
      <c r="BM170" s="97" t="s">
        <v>284</v>
      </c>
    </row>
    <row r="171" spans="2:65" s="7" customFormat="1">
      <c r="B171" s="99"/>
      <c r="D171" s="100" t="s">
        <v>203</v>
      </c>
      <c r="E171" s="101" t="s">
        <v>1</v>
      </c>
      <c r="F171" s="102" t="s">
        <v>285</v>
      </c>
      <c r="H171" s="103">
        <v>1484.85</v>
      </c>
      <c r="I171" s="104"/>
      <c r="L171" s="99"/>
      <c r="M171" s="105"/>
      <c r="T171" s="106"/>
      <c r="AT171" s="101" t="s">
        <v>203</v>
      </c>
      <c r="AU171" s="101" t="s">
        <v>83</v>
      </c>
      <c r="AV171" s="7" t="s">
        <v>83</v>
      </c>
      <c r="AW171" s="7" t="s">
        <v>28</v>
      </c>
      <c r="AX171" s="7" t="s">
        <v>81</v>
      </c>
      <c r="AY171" s="101" t="s">
        <v>184</v>
      </c>
    </row>
    <row r="172" spans="2:65" s="1" customFormat="1" ht="24.15" customHeight="1">
      <c r="B172" s="20"/>
      <c r="C172" s="85" t="s">
        <v>7</v>
      </c>
      <c r="D172" s="85" t="s">
        <v>186</v>
      </c>
      <c r="E172" s="86" t="s">
        <v>286</v>
      </c>
      <c r="F172" s="87" t="s">
        <v>287</v>
      </c>
      <c r="G172" s="88" t="s">
        <v>189</v>
      </c>
      <c r="H172" s="89">
        <v>48</v>
      </c>
      <c r="I172" s="90"/>
      <c r="J172" s="91">
        <f>ROUND(I172*H172,2)</f>
        <v>0</v>
      </c>
      <c r="K172" s="92"/>
      <c r="L172" s="20"/>
      <c r="M172" s="93" t="s">
        <v>1</v>
      </c>
      <c r="N172" s="94" t="s">
        <v>38</v>
      </c>
      <c r="P172" s="95">
        <f>O172*H172</f>
        <v>0</v>
      </c>
      <c r="Q172" s="95">
        <v>1.281E-2</v>
      </c>
      <c r="R172" s="95">
        <f>Q172*H172</f>
        <v>0.61487999999999998</v>
      </c>
      <c r="S172" s="95">
        <v>0</v>
      </c>
      <c r="T172" s="96">
        <f>S172*H172</f>
        <v>0</v>
      </c>
      <c r="AR172" s="97" t="s">
        <v>190</v>
      </c>
      <c r="AT172" s="97" t="s">
        <v>186</v>
      </c>
      <c r="AU172" s="97" t="s">
        <v>83</v>
      </c>
      <c r="AY172" s="10" t="s">
        <v>184</v>
      </c>
      <c r="BE172" s="98">
        <f>IF(N172="základní",J172,0)</f>
        <v>0</v>
      </c>
      <c r="BF172" s="98">
        <f>IF(N172="snížená",J172,0)</f>
        <v>0</v>
      </c>
      <c r="BG172" s="98">
        <f>IF(N172="zákl. přenesená",J172,0)</f>
        <v>0</v>
      </c>
      <c r="BH172" s="98">
        <f>IF(N172="sníž. přenesená",J172,0)</f>
        <v>0</v>
      </c>
      <c r="BI172" s="98">
        <f>IF(N172="nulová",J172,0)</f>
        <v>0</v>
      </c>
      <c r="BJ172" s="10" t="s">
        <v>81</v>
      </c>
      <c r="BK172" s="98">
        <f>ROUND(I172*H172,2)</f>
        <v>0</v>
      </c>
      <c r="BL172" s="10" t="s">
        <v>190</v>
      </c>
      <c r="BM172" s="97" t="s">
        <v>288</v>
      </c>
    </row>
    <row r="173" spans="2:65" s="6" customFormat="1" ht="22.8" customHeight="1">
      <c r="B173" s="73"/>
      <c r="D173" s="74" t="s">
        <v>72</v>
      </c>
      <c r="E173" s="83" t="s">
        <v>195</v>
      </c>
      <c r="F173" s="83" t="s">
        <v>289</v>
      </c>
      <c r="I173" s="76"/>
      <c r="J173" s="84">
        <f>BK173</f>
        <v>0</v>
      </c>
      <c r="L173" s="73"/>
      <c r="M173" s="78"/>
      <c r="P173" s="79">
        <f>P174</f>
        <v>0</v>
      </c>
      <c r="R173" s="79">
        <f>R174</f>
        <v>3.8000000000000004E-3</v>
      </c>
      <c r="T173" s="80">
        <f>T174</f>
        <v>0</v>
      </c>
      <c r="AR173" s="74" t="s">
        <v>81</v>
      </c>
      <c r="AT173" s="81" t="s">
        <v>72</v>
      </c>
      <c r="AU173" s="81" t="s">
        <v>81</v>
      </c>
      <c r="AY173" s="74" t="s">
        <v>184</v>
      </c>
      <c r="BK173" s="82">
        <f>BK174</f>
        <v>0</v>
      </c>
    </row>
    <row r="174" spans="2:65" s="1" customFormat="1" ht="16.5" customHeight="1">
      <c r="B174" s="20"/>
      <c r="C174" s="85" t="s">
        <v>290</v>
      </c>
      <c r="D174" s="85" t="s">
        <v>186</v>
      </c>
      <c r="E174" s="86" t="s">
        <v>291</v>
      </c>
      <c r="F174" s="87" t="s">
        <v>292</v>
      </c>
      <c r="G174" s="88" t="s">
        <v>189</v>
      </c>
      <c r="H174" s="89">
        <v>5</v>
      </c>
      <c r="I174" s="90"/>
      <c r="J174" s="91">
        <f>ROUND(I174*H174,2)</f>
        <v>0</v>
      </c>
      <c r="K174" s="92"/>
      <c r="L174" s="20"/>
      <c r="M174" s="93" t="s">
        <v>1</v>
      </c>
      <c r="N174" s="94" t="s">
        <v>38</v>
      </c>
      <c r="P174" s="95">
        <f>O174*H174</f>
        <v>0</v>
      </c>
      <c r="Q174" s="95">
        <v>7.6000000000000004E-4</v>
      </c>
      <c r="R174" s="95">
        <f>Q174*H174</f>
        <v>3.8000000000000004E-3</v>
      </c>
      <c r="S174" s="95">
        <v>0</v>
      </c>
      <c r="T174" s="96">
        <f>S174*H174</f>
        <v>0</v>
      </c>
      <c r="AR174" s="97" t="s">
        <v>190</v>
      </c>
      <c r="AT174" s="97" t="s">
        <v>186</v>
      </c>
      <c r="AU174" s="97" t="s">
        <v>83</v>
      </c>
      <c r="AY174" s="10" t="s">
        <v>184</v>
      </c>
      <c r="BE174" s="98">
        <f>IF(N174="základní",J174,0)</f>
        <v>0</v>
      </c>
      <c r="BF174" s="98">
        <f>IF(N174="snížená",J174,0)</f>
        <v>0</v>
      </c>
      <c r="BG174" s="98">
        <f>IF(N174="zákl. přenesená",J174,0)</f>
        <v>0</v>
      </c>
      <c r="BH174" s="98">
        <f>IF(N174="sníž. přenesená",J174,0)</f>
        <v>0</v>
      </c>
      <c r="BI174" s="98">
        <f>IF(N174="nulová",J174,0)</f>
        <v>0</v>
      </c>
      <c r="BJ174" s="10" t="s">
        <v>81</v>
      </c>
      <c r="BK174" s="98">
        <f>ROUND(I174*H174,2)</f>
        <v>0</v>
      </c>
      <c r="BL174" s="10" t="s">
        <v>190</v>
      </c>
      <c r="BM174" s="97" t="s">
        <v>293</v>
      </c>
    </row>
    <row r="175" spans="2:65" s="6" customFormat="1" ht="22.8" customHeight="1">
      <c r="B175" s="73"/>
      <c r="D175" s="74" t="s">
        <v>72</v>
      </c>
      <c r="E175" s="83" t="s">
        <v>231</v>
      </c>
      <c r="F175" s="83" t="s">
        <v>294</v>
      </c>
      <c r="I175" s="76"/>
      <c r="J175" s="84">
        <f>BK175</f>
        <v>0</v>
      </c>
      <c r="L175" s="73"/>
      <c r="M175" s="78"/>
      <c r="P175" s="79">
        <f>SUM(P176:P193)</f>
        <v>0</v>
      </c>
      <c r="R175" s="79">
        <f>SUM(R176:R193)</f>
        <v>0</v>
      </c>
      <c r="T175" s="80">
        <f>SUM(T176:T193)</f>
        <v>28.395864000000003</v>
      </c>
      <c r="AR175" s="74" t="s">
        <v>81</v>
      </c>
      <c r="AT175" s="81" t="s">
        <v>72</v>
      </c>
      <c r="AU175" s="81" t="s">
        <v>81</v>
      </c>
      <c r="AY175" s="74" t="s">
        <v>184</v>
      </c>
      <c r="BK175" s="82">
        <f>SUM(BK176:BK193)</f>
        <v>0</v>
      </c>
    </row>
    <row r="176" spans="2:65" s="1" customFormat="1" ht="16.5" customHeight="1">
      <c r="B176" s="20"/>
      <c r="C176" s="85" t="s">
        <v>295</v>
      </c>
      <c r="D176" s="85" t="s">
        <v>186</v>
      </c>
      <c r="E176" s="86" t="s">
        <v>296</v>
      </c>
      <c r="F176" s="87" t="s">
        <v>297</v>
      </c>
      <c r="G176" s="88" t="s">
        <v>201</v>
      </c>
      <c r="H176" s="89">
        <v>420</v>
      </c>
      <c r="I176" s="90"/>
      <c r="J176" s="91">
        <f>ROUND(I176*H176,2)</f>
        <v>0</v>
      </c>
      <c r="K176" s="92"/>
      <c r="L176" s="20"/>
      <c r="M176" s="93" t="s">
        <v>1</v>
      </c>
      <c r="N176" s="94" t="s">
        <v>38</v>
      </c>
      <c r="P176" s="95">
        <f>O176*H176</f>
        <v>0</v>
      </c>
      <c r="Q176" s="95">
        <v>0</v>
      </c>
      <c r="R176" s="95">
        <f>Q176*H176</f>
        <v>0</v>
      </c>
      <c r="S176" s="95">
        <v>3.0000000000000001E-3</v>
      </c>
      <c r="T176" s="96">
        <f>S176*H176</f>
        <v>1.26</v>
      </c>
      <c r="AR176" s="97" t="s">
        <v>190</v>
      </c>
      <c r="AT176" s="97" t="s">
        <v>186</v>
      </c>
      <c r="AU176" s="97" t="s">
        <v>83</v>
      </c>
      <c r="AY176" s="10" t="s">
        <v>184</v>
      </c>
      <c r="BE176" s="98">
        <f>IF(N176="základní",J176,0)</f>
        <v>0</v>
      </c>
      <c r="BF176" s="98">
        <f>IF(N176="snížená",J176,0)</f>
        <v>0</v>
      </c>
      <c r="BG176" s="98">
        <f>IF(N176="zákl. přenesená",J176,0)</f>
        <v>0</v>
      </c>
      <c r="BH176" s="98">
        <f>IF(N176="sníž. přenesená",J176,0)</f>
        <v>0</v>
      </c>
      <c r="BI176" s="98">
        <f>IF(N176="nulová",J176,0)</f>
        <v>0</v>
      </c>
      <c r="BJ176" s="10" t="s">
        <v>81</v>
      </c>
      <c r="BK176" s="98">
        <f>ROUND(I176*H176,2)</f>
        <v>0</v>
      </c>
      <c r="BL176" s="10" t="s">
        <v>190</v>
      </c>
      <c r="BM176" s="97" t="s">
        <v>298</v>
      </c>
    </row>
    <row r="177" spans="2:65" s="7" customFormat="1">
      <c r="B177" s="99"/>
      <c r="D177" s="100" t="s">
        <v>203</v>
      </c>
      <c r="E177" s="101" t="s">
        <v>1</v>
      </c>
      <c r="F177" s="102" t="s">
        <v>299</v>
      </c>
      <c r="H177" s="103">
        <v>420</v>
      </c>
      <c r="I177" s="104"/>
      <c r="L177" s="99"/>
      <c r="M177" s="105"/>
      <c r="T177" s="106"/>
      <c r="AT177" s="101" t="s">
        <v>203</v>
      </c>
      <c r="AU177" s="101" t="s">
        <v>83</v>
      </c>
      <c r="AV177" s="7" t="s">
        <v>83</v>
      </c>
      <c r="AW177" s="7" t="s">
        <v>28</v>
      </c>
      <c r="AX177" s="7" t="s">
        <v>81</v>
      </c>
      <c r="AY177" s="101" t="s">
        <v>184</v>
      </c>
    </row>
    <row r="178" spans="2:65" s="1" customFormat="1" ht="16.5" customHeight="1">
      <c r="B178" s="20"/>
      <c r="C178" s="85" t="s">
        <v>300</v>
      </c>
      <c r="D178" s="85" t="s">
        <v>186</v>
      </c>
      <c r="E178" s="86" t="s">
        <v>301</v>
      </c>
      <c r="F178" s="87" t="s">
        <v>302</v>
      </c>
      <c r="G178" s="88" t="s">
        <v>267</v>
      </c>
      <c r="H178" s="89">
        <v>11.278</v>
      </c>
      <c r="I178" s="90"/>
      <c r="J178" s="91">
        <f>ROUND(I178*H178,2)</f>
        <v>0</v>
      </c>
      <c r="K178" s="92"/>
      <c r="L178" s="20"/>
      <c r="M178" s="93" t="s">
        <v>1</v>
      </c>
      <c r="N178" s="94" t="s">
        <v>38</v>
      </c>
      <c r="P178" s="95">
        <f>O178*H178</f>
        <v>0</v>
      </c>
      <c r="Q178" s="95">
        <v>0</v>
      </c>
      <c r="R178" s="95">
        <f>Q178*H178</f>
        <v>0</v>
      </c>
      <c r="S178" s="95">
        <v>2</v>
      </c>
      <c r="T178" s="96">
        <f>S178*H178</f>
        <v>22.556000000000001</v>
      </c>
      <c r="AR178" s="97" t="s">
        <v>190</v>
      </c>
      <c r="AT178" s="97" t="s">
        <v>186</v>
      </c>
      <c r="AU178" s="97" t="s">
        <v>83</v>
      </c>
      <c r="AY178" s="10" t="s">
        <v>184</v>
      </c>
      <c r="BE178" s="98">
        <f>IF(N178="základní",J178,0)</f>
        <v>0</v>
      </c>
      <c r="BF178" s="98">
        <f>IF(N178="snížená",J178,0)</f>
        <v>0</v>
      </c>
      <c r="BG178" s="98">
        <f>IF(N178="zákl. přenesená",J178,0)</f>
        <v>0</v>
      </c>
      <c r="BH178" s="98">
        <f>IF(N178="sníž. přenesená",J178,0)</f>
        <v>0</v>
      </c>
      <c r="BI178" s="98">
        <f>IF(N178="nulová",J178,0)</f>
        <v>0</v>
      </c>
      <c r="BJ178" s="10" t="s">
        <v>81</v>
      </c>
      <c r="BK178" s="98">
        <f>ROUND(I178*H178,2)</f>
        <v>0</v>
      </c>
      <c r="BL178" s="10" t="s">
        <v>190</v>
      </c>
      <c r="BM178" s="97" t="s">
        <v>303</v>
      </c>
    </row>
    <row r="179" spans="2:65" s="7" customFormat="1">
      <c r="B179" s="99"/>
      <c r="D179" s="100" t="s">
        <v>203</v>
      </c>
      <c r="E179" s="101" t="s">
        <v>1</v>
      </c>
      <c r="F179" s="102" t="s">
        <v>304</v>
      </c>
      <c r="H179" s="103">
        <v>0.5</v>
      </c>
      <c r="I179" s="104"/>
      <c r="L179" s="99"/>
      <c r="M179" s="105"/>
      <c r="T179" s="106"/>
      <c r="AT179" s="101" t="s">
        <v>203</v>
      </c>
      <c r="AU179" s="101" t="s">
        <v>83</v>
      </c>
      <c r="AV179" s="7" t="s">
        <v>83</v>
      </c>
      <c r="AW179" s="7" t="s">
        <v>28</v>
      </c>
      <c r="AX179" s="7" t="s">
        <v>73</v>
      </c>
      <c r="AY179" s="101" t="s">
        <v>184</v>
      </c>
    </row>
    <row r="180" spans="2:65" s="7" customFormat="1">
      <c r="B180" s="99"/>
      <c r="D180" s="100" t="s">
        <v>203</v>
      </c>
      <c r="E180" s="101" t="s">
        <v>1</v>
      </c>
      <c r="F180" s="102" t="s">
        <v>305</v>
      </c>
      <c r="H180" s="103">
        <v>4.25</v>
      </c>
      <c r="I180" s="104"/>
      <c r="L180" s="99"/>
      <c r="M180" s="105"/>
      <c r="T180" s="106"/>
      <c r="AT180" s="101" t="s">
        <v>203</v>
      </c>
      <c r="AU180" s="101" t="s">
        <v>83</v>
      </c>
      <c r="AV180" s="7" t="s">
        <v>83</v>
      </c>
      <c r="AW180" s="7" t="s">
        <v>28</v>
      </c>
      <c r="AX180" s="7" t="s">
        <v>73</v>
      </c>
      <c r="AY180" s="101" t="s">
        <v>184</v>
      </c>
    </row>
    <row r="181" spans="2:65" s="7" customFormat="1">
      <c r="B181" s="99"/>
      <c r="D181" s="100" t="s">
        <v>203</v>
      </c>
      <c r="E181" s="101" t="s">
        <v>1</v>
      </c>
      <c r="F181" s="102" t="s">
        <v>306</v>
      </c>
      <c r="H181" s="103">
        <v>6.5279999999999996</v>
      </c>
      <c r="I181" s="104"/>
      <c r="L181" s="99"/>
      <c r="M181" s="105"/>
      <c r="T181" s="106"/>
      <c r="AT181" s="101" t="s">
        <v>203</v>
      </c>
      <c r="AU181" s="101" t="s">
        <v>83</v>
      </c>
      <c r="AV181" s="7" t="s">
        <v>83</v>
      </c>
      <c r="AW181" s="7" t="s">
        <v>28</v>
      </c>
      <c r="AX181" s="7" t="s">
        <v>73</v>
      </c>
      <c r="AY181" s="101" t="s">
        <v>184</v>
      </c>
    </row>
    <row r="182" spans="2:65" s="8" customFormat="1">
      <c r="B182" s="107"/>
      <c r="D182" s="100" t="s">
        <v>203</v>
      </c>
      <c r="E182" s="108" t="s">
        <v>1</v>
      </c>
      <c r="F182" s="109" t="s">
        <v>206</v>
      </c>
      <c r="H182" s="110">
        <v>11.277999999999999</v>
      </c>
      <c r="I182" s="111"/>
      <c r="L182" s="107"/>
      <c r="M182" s="112"/>
      <c r="T182" s="113"/>
      <c r="AT182" s="108" t="s">
        <v>203</v>
      </c>
      <c r="AU182" s="108" t="s">
        <v>83</v>
      </c>
      <c r="AV182" s="8" t="s">
        <v>190</v>
      </c>
      <c r="AW182" s="8" t="s">
        <v>28</v>
      </c>
      <c r="AX182" s="8" t="s">
        <v>81</v>
      </c>
      <c r="AY182" s="108" t="s">
        <v>184</v>
      </c>
    </row>
    <row r="183" spans="2:65" s="1" customFormat="1" ht="24.15" customHeight="1">
      <c r="B183" s="20"/>
      <c r="C183" s="85" t="s">
        <v>307</v>
      </c>
      <c r="D183" s="85" t="s">
        <v>186</v>
      </c>
      <c r="E183" s="86" t="s">
        <v>308</v>
      </c>
      <c r="F183" s="87" t="s">
        <v>309</v>
      </c>
      <c r="G183" s="88" t="s">
        <v>267</v>
      </c>
      <c r="H183" s="89">
        <v>1.7330000000000001</v>
      </c>
      <c r="I183" s="90"/>
      <c r="J183" s="91">
        <f>ROUND(I183*H183,2)</f>
        <v>0</v>
      </c>
      <c r="K183" s="92"/>
      <c r="L183" s="20"/>
      <c r="M183" s="93" t="s">
        <v>1</v>
      </c>
      <c r="N183" s="94" t="s">
        <v>38</v>
      </c>
      <c r="P183" s="95">
        <f>O183*H183</f>
        <v>0</v>
      </c>
      <c r="Q183" s="95">
        <v>0</v>
      </c>
      <c r="R183" s="95">
        <f>Q183*H183</f>
        <v>0</v>
      </c>
      <c r="S183" s="95">
        <v>1.8</v>
      </c>
      <c r="T183" s="96">
        <f>S183*H183</f>
        <v>3.1194000000000002</v>
      </c>
      <c r="AR183" s="97" t="s">
        <v>190</v>
      </c>
      <c r="AT183" s="97" t="s">
        <v>186</v>
      </c>
      <c r="AU183" s="97" t="s">
        <v>83</v>
      </c>
      <c r="AY183" s="10" t="s">
        <v>184</v>
      </c>
      <c r="BE183" s="98">
        <f>IF(N183="základní",J183,0)</f>
        <v>0</v>
      </c>
      <c r="BF183" s="98">
        <f>IF(N183="snížená",J183,0)</f>
        <v>0</v>
      </c>
      <c r="BG183" s="98">
        <f>IF(N183="zákl. přenesená",J183,0)</f>
        <v>0</v>
      </c>
      <c r="BH183" s="98">
        <f>IF(N183="sníž. přenesená",J183,0)</f>
        <v>0</v>
      </c>
      <c r="BI183" s="98">
        <f>IF(N183="nulová",J183,0)</f>
        <v>0</v>
      </c>
      <c r="BJ183" s="10" t="s">
        <v>81</v>
      </c>
      <c r="BK183" s="98">
        <f>ROUND(I183*H183,2)</f>
        <v>0</v>
      </c>
      <c r="BL183" s="10" t="s">
        <v>190</v>
      </c>
      <c r="BM183" s="97" t="s">
        <v>310</v>
      </c>
    </row>
    <row r="184" spans="2:65" s="7" customFormat="1">
      <c r="B184" s="99"/>
      <c r="D184" s="100" t="s">
        <v>203</v>
      </c>
      <c r="E184" s="101" t="s">
        <v>1</v>
      </c>
      <c r="F184" s="102" t="s">
        <v>311</v>
      </c>
      <c r="H184" s="103">
        <v>1.7330000000000001</v>
      </c>
      <c r="I184" s="104"/>
      <c r="L184" s="99"/>
      <c r="M184" s="105"/>
      <c r="T184" s="106"/>
      <c r="AT184" s="101" t="s">
        <v>203</v>
      </c>
      <c r="AU184" s="101" t="s">
        <v>83</v>
      </c>
      <c r="AV184" s="7" t="s">
        <v>83</v>
      </c>
      <c r="AW184" s="7" t="s">
        <v>28</v>
      </c>
      <c r="AX184" s="7" t="s">
        <v>81</v>
      </c>
      <c r="AY184" s="101" t="s">
        <v>184</v>
      </c>
    </row>
    <row r="185" spans="2:65" s="1" customFormat="1" ht="24.15" customHeight="1">
      <c r="B185" s="20"/>
      <c r="C185" s="85" t="s">
        <v>312</v>
      </c>
      <c r="D185" s="85" t="s">
        <v>186</v>
      </c>
      <c r="E185" s="86" t="s">
        <v>313</v>
      </c>
      <c r="F185" s="87" t="s">
        <v>314</v>
      </c>
      <c r="G185" s="88" t="s">
        <v>223</v>
      </c>
      <c r="H185" s="89">
        <v>4.8</v>
      </c>
      <c r="I185" s="90"/>
      <c r="J185" s="91">
        <f>ROUND(I185*H185,2)</f>
        <v>0</v>
      </c>
      <c r="K185" s="92"/>
      <c r="L185" s="20"/>
      <c r="M185" s="93" t="s">
        <v>1</v>
      </c>
      <c r="N185" s="94" t="s">
        <v>38</v>
      </c>
      <c r="P185" s="95">
        <f>O185*H185</f>
        <v>0</v>
      </c>
      <c r="Q185" s="95">
        <v>0</v>
      </c>
      <c r="R185" s="95">
        <f>Q185*H185</f>
        <v>0</v>
      </c>
      <c r="S185" s="95">
        <v>7.0000000000000007E-2</v>
      </c>
      <c r="T185" s="96">
        <f>S185*H185</f>
        <v>0.33600000000000002</v>
      </c>
      <c r="AR185" s="97" t="s">
        <v>190</v>
      </c>
      <c r="AT185" s="97" t="s">
        <v>186</v>
      </c>
      <c r="AU185" s="97" t="s">
        <v>83</v>
      </c>
      <c r="AY185" s="10" t="s">
        <v>184</v>
      </c>
      <c r="BE185" s="98">
        <f>IF(N185="základní",J185,0)</f>
        <v>0</v>
      </c>
      <c r="BF185" s="98">
        <f>IF(N185="snížená",J185,0)</f>
        <v>0</v>
      </c>
      <c r="BG185" s="98">
        <f>IF(N185="zákl. přenesená",J185,0)</f>
        <v>0</v>
      </c>
      <c r="BH185" s="98">
        <f>IF(N185="sníž. přenesená",J185,0)</f>
        <v>0</v>
      </c>
      <c r="BI185" s="98">
        <f>IF(N185="nulová",J185,0)</f>
        <v>0</v>
      </c>
      <c r="BJ185" s="10" t="s">
        <v>81</v>
      </c>
      <c r="BK185" s="98">
        <f>ROUND(I185*H185,2)</f>
        <v>0</v>
      </c>
      <c r="BL185" s="10" t="s">
        <v>190</v>
      </c>
      <c r="BM185" s="97" t="s">
        <v>315</v>
      </c>
    </row>
    <row r="186" spans="2:65" s="7" customFormat="1">
      <c r="B186" s="99"/>
      <c r="D186" s="100" t="s">
        <v>203</v>
      </c>
      <c r="E186" s="101" t="s">
        <v>1</v>
      </c>
      <c r="F186" s="102" t="s">
        <v>316</v>
      </c>
      <c r="H186" s="103">
        <v>4.8</v>
      </c>
      <c r="I186" s="104"/>
      <c r="L186" s="99"/>
      <c r="M186" s="105"/>
      <c r="T186" s="106"/>
      <c r="AT186" s="101" t="s">
        <v>203</v>
      </c>
      <c r="AU186" s="101" t="s">
        <v>83</v>
      </c>
      <c r="AV186" s="7" t="s">
        <v>83</v>
      </c>
      <c r="AW186" s="7" t="s">
        <v>28</v>
      </c>
      <c r="AX186" s="7" t="s">
        <v>81</v>
      </c>
      <c r="AY186" s="101" t="s">
        <v>184</v>
      </c>
    </row>
    <row r="187" spans="2:65" s="1" customFormat="1" ht="16.5" customHeight="1">
      <c r="B187" s="20"/>
      <c r="C187" s="85" t="s">
        <v>317</v>
      </c>
      <c r="D187" s="85" t="s">
        <v>186</v>
      </c>
      <c r="E187" s="86" t="s">
        <v>318</v>
      </c>
      <c r="F187" s="87" t="s">
        <v>319</v>
      </c>
      <c r="G187" s="88" t="s">
        <v>189</v>
      </c>
      <c r="H187" s="89">
        <v>5</v>
      </c>
      <c r="I187" s="90"/>
      <c r="J187" s="91">
        <f>ROUND(I187*H187,2)</f>
        <v>0</v>
      </c>
      <c r="K187" s="92"/>
      <c r="L187" s="20"/>
      <c r="M187" s="93" t="s">
        <v>1</v>
      </c>
      <c r="N187" s="94" t="s">
        <v>38</v>
      </c>
      <c r="P187" s="95">
        <f>O187*H187</f>
        <v>0</v>
      </c>
      <c r="Q187" s="95">
        <v>0</v>
      </c>
      <c r="R187" s="95">
        <f>Q187*H187</f>
        <v>0</v>
      </c>
      <c r="S187" s="95">
        <v>0</v>
      </c>
      <c r="T187" s="96">
        <f>S187*H187</f>
        <v>0</v>
      </c>
      <c r="AR187" s="97" t="s">
        <v>190</v>
      </c>
      <c r="AT187" s="97" t="s">
        <v>186</v>
      </c>
      <c r="AU187" s="97" t="s">
        <v>83</v>
      </c>
      <c r="AY187" s="10" t="s">
        <v>184</v>
      </c>
      <c r="BE187" s="98">
        <f>IF(N187="základní",J187,0)</f>
        <v>0</v>
      </c>
      <c r="BF187" s="98">
        <f>IF(N187="snížená",J187,0)</f>
        <v>0</v>
      </c>
      <c r="BG187" s="98">
        <f>IF(N187="zákl. přenesená",J187,0)</f>
        <v>0</v>
      </c>
      <c r="BH187" s="98">
        <f>IF(N187="sníž. přenesená",J187,0)</f>
        <v>0</v>
      </c>
      <c r="BI187" s="98">
        <f>IF(N187="nulová",J187,0)</f>
        <v>0</v>
      </c>
      <c r="BJ187" s="10" t="s">
        <v>81</v>
      </c>
      <c r="BK187" s="98">
        <f>ROUND(I187*H187,2)</f>
        <v>0</v>
      </c>
      <c r="BL187" s="10" t="s">
        <v>190</v>
      </c>
      <c r="BM187" s="97" t="s">
        <v>320</v>
      </c>
    </row>
    <row r="188" spans="2:65" s="1" customFormat="1" ht="16.5" customHeight="1">
      <c r="B188" s="20"/>
      <c r="C188" s="85" t="s">
        <v>321</v>
      </c>
      <c r="D188" s="85" t="s">
        <v>186</v>
      </c>
      <c r="E188" s="86" t="s">
        <v>322</v>
      </c>
      <c r="F188" s="87" t="s">
        <v>323</v>
      </c>
      <c r="G188" s="88" t="s">
        <v>189</v>
      </c>
      <c r="H188" s="89">
        <v>5</v>
      </c>
      <c r="I188" s="90"/>
      <c r="J188" s="91">
        <f>ROUND(I188*H188,2)</f>
        <v>0</v>
      </c>
      <c r="K188" s="92"/>
      <c r="L188" s="20"/>
      <c r="M188" s="93" t="s">
        <v>1</v>
      </c>
      <c r="N188" s="94" t="s">
        <v>38</v>
      </c>
      <c r="P188" s="95">
        <f>O188*H188</f>
        <v>0</v>
      </c>
      <c r="Q188" s="95">
        <v>0</v>
      </c>
      <c r="R188" s="95">
        <f>Q188*H188</f>
        <v>0</v>
      </c>
      <c r="S188" s="95">
        <v>0</v>
      </c>
      <c r="T188" s="96">
        <f>S188*H188</f>
        <v>0</v>
      </c>
      <c r="AR188" s="97" t="s">
        <v>190</v>
      </c>
      <c r="AT188" s="97" t="s">
        <v>186</v>
      </c>
      <c r="AU188" s="97" t="s">
        <v>83</v>
      </c>
      <c r="AY188" s="10" t="s">
        <v>184</v>
      </c>
      <c r="BE188" s="98">
        <f>IF(N188="základní",J188,0)</f>
        <v>0</v>
      </c>
      <c r="BF188" s="98">
        <f>IF(N188="snížená",J188,0)</f>
        <v>0</v>
      </c>
      <c r="BG188" s="98">
        <f>IF(N188="zákl. přenesená",J188,0)</f>
        <v>0</v>
      </c>
      <c r="BH188" s="98">
        <f>IF(N188="sníž. přenesená",J188,0)</f>
        <v>0</v>
      </c>
      <c r="BI188" s="98">
        <f>IF(N188="nulová",J188,0)</f>
        <v>0</v>
      </c>
      <c r="BJ188" s="10" t="s">
        <v>81</v>
      </c>
      <c r="BK188" s="98">
        <f>ROUND(I188*H188,2)</f>
        <v>0</v>
      </c>
      <c r="BL188" s="10" t="s">
        <v>190</v>
      </c>
      <c r="BM188" s="97" t="s">
        <v>324</v>
      </c>
    </row>
    <row r="189" spans="2:65" s="1" customFormat="1" ht="24.15" customHeight="1">
      <c r="B189" s="20"/>
      <c r="C189" s="85" t="s">
        <v>325</v>
      </c>
      <c r="D189" s="85" t="s">
        <v>186</v>
      </c>
      <c r="E189" s="86" t="s">
        <v>326</v>
      </c>
      <c r="F189" s="87" t="s">
        <v>327</v>
      </c>
      <c r="G189" s="88" t="s">
        <v>189</v>
      </c>
      <c r="H189" s="89">
        <v>51</v>
      </c>
      <c r="I189" s="90"/>
      <c r="J189" s="91">
        <f>ROUND(I189*H189,2)</f>
        <v>0</v>
      </c>
      <c r="K189" s="92"/>
      <c r="L189" s="20"/>
      <c r="M189" s="93" t="s">
        <v>1</v>
      </c>
      <c r="N189" s="94" t="s">
        <v>38</v>
      </c>
      <c r="P189" s="95">
        <f>O189*H189</f>
        <v>0</v>
      </c>
      <c r="Q189" s="95">
        <v>0</v>
      </c>
      <c r="R189" s="95">
        <f>Q189*H189</f>
        <v>0</v>
      </c>
      <c r="S189" s="95">
        <v>8.0000000000000002E-3</v>
      </c>
      <c r="T189" s="96">
        <f>S189*H189</f>
        <v>0.40800000000000003</v>
      </c>
      <c r="AR189" s="97" t="s">
        <v>190</v>
      </c>
      <c r="AT189" s="97" t="s">
        <v>186</v>
      </c>
      <c r="AU189" s="97" t="s">
        <v>83</v>
      </c>
      <c r="AY189" s="10" t="s">
        <v>184</v>
      </c>
      <c r="BE189" s="98">
        <f>IF(N189="základní",J189,0)</f>
        <v>0</v>
      </c>
      <c r="BF189" s="98">
        <f>IF(N189="snížená",J189,0)</f>
        <v>0</v>
      </c>
      <c r="BG189" s="98">
        <f>IF(N189="zákl. přenesená",J189,0)</f>
        <v>0</v>
      </c>
      <c r="BH189" s="98">
        <f>IF(N189="sníž. přenesená",J189,0)</f>
        <v>0</v>
      </c>
      <c r="BI189" s="98">
        <f>IF(N189="nulová",J189,0)</f>
        <v>0</v>
      </c>
      <c r="BJ189" s="10" t="s">
        <v>81</v>
      </c>
      <c r="BK189" s="98">
        <f>ROUND(I189*H189,2)</f>
        <v>0</v>
      </c>
      <c r="BL189" s="10" t="s">
        <v>190</v>
      </c>
      <c r="BM189" s="97" t="s">
        <v>328</v>
      </c>
    </row>
    <row r="190" spans="2:65" s="1" customFormat="1" ht="24.15" customHeight="1">
      <c r="B190" s="20"/>
      <c r="C190" s="85" t="s">
        <v>329</v>
      </c>
      <c r="D190" s="85" t="s">
        <v>186</v>
      </c>
      <c r="E190" s="86" t="s">
        <v>330</v>
      </c>
      <c r="F190" s="87" t="s">
        <v>331</v>
      </c>
      <c r="G190" s="88" t="s">
        <v>223</v>
      </c>
      <c r="H190" s="89">
        <v>126.8</v>
      </c>
      <c r="I190" s="90"/>
      <c r="J190" s="91">
        <f>ROUND(I190*H190,2)</f>
        <v>0</v>
      </c>
      <c r="K190" s="92"/>
      <c r="L190" s="20"/>
      <c r="M190" s="93" t="s">
        <v>1</v>
      </c>
      <c r="N190" s="94" t="s">
        <v>38</v>
      </c>
      <c r="P190" s="95">
        <f>O190*H190</f>
        <v>0</v>
      </c>
      <c r="Q190" s="95">
        <v>0</v>
      </c>
      <c r="R190" s="95">
        <f>Q190*H190</f>
        <v>0</v>
      </c>
      <c r="S190" s="95">
        <v>2.48E-3</v>
      </c>
      <c r="T190" s="96">
        <f>S190*H190</f>
        <v>0.31446399999999997</v>
      </c>
      <c r="AR190" s="97" t="s">
        <v>190</v>
      </c>
      <c r="AT190" s="97" t="s">
        <v>186</v>
      </c>
      <c r="AU190" s="97" t="s">
        <v>83</v>
      </c>
      <c r="AY190" s="10" t="s">
        <v>184</v>
      </c>
      <c r="BE190" s="98">
        <f>IF(N190="základní",J190,0)</f>
        <v>0</v>
      </c>
      <c r="BF190" s="98">
        <f>IF(N190="snížená",J190,0)</f>
        <v>0</v>
      </c>
      <c r="BG190" s="98">
        <f>IF(N190="zákl. přenesená",J190,0)</f>
        <v>0</v>
      </c>
      <c r="BH190" s="98">
        <f>IF(N190="sníž. přenesená",J190,0)</f>
        <v>0</v>
      </c>
      <c r="BI190" s="98">
        <f>IF(N190="nulová",J190,0)</f>
        <v>0</v>
      </c>
      <c r="BJ190" s="10" t="s">
        <v>81</v>
      </c>
      <c r="BK190" s="98">
        <f>ROUND(I190*H190,2)</f>
        <v>0</v>
      </c>
      <c r="BL190" s="10" t="s">
        <v>190</v>
      </c>
      <c r="BM190" s="97" t="s">
        <v>332</v>
      </c>
    </row>
    <row r="191" spans="2:65" s="7" customFormat="1">
      <c r="B191" s="99"/>
      <c r="D191" s="100" t="s">
        <v>203</v>
      </c>
      <c r="E191" s="101" t="s">
        <v>1</v>
      </c>
      <c r="F191" s="102" t="s">
        <v>333</v>
      </c>
      <c r="H191" s="103">
        <v>126.8</v>
      </c>
      <c r="I191" s="104"/>
      <c r="L191" s="99"/>
      <c r="M191" s="105"/>
      <c r="T191" s="106"/>
      <c r="AT191" s="101" t="s">
        <v>203</v>
      </c>
      <c r="AU191" s="101" t="s">
        <v>83</v>
      </c>
      <c r="AV191" s="7" t="s">
        <v>83</v>
      </c>
      <c r="AW191" s="7" t="s">
        <v>28</v>
      </c>
      <c r="AX191" s="7" t="s">
        <v>81</v>
      </c>
      <c r="AY191" s="101" t="s">
        <v>184</v>
      </c>
    </row>
    <row r="192" spans="2:65" s="1" customFormat="1" ht="16.5" customHeight="1">
      <c r="B192" s="20"/>
      <c r="C192" s="85" t="s">
        <v>334</v>
      </c>
      <c r="D192" s="85" t="s">
        <v>186</v>
      </c>
      <c r="E192" s="86" t="s">
        <v>335</v>
      </c>
      <c r="F192" s="87" t="s">
        <v>336</v>
      </c>
      <c r="G192" s="88" t="s">
        <v>189</v>
      </c>
      <c r="H192" s="89">
        <v>1</v>
      </c>
      <c r="I192" s="90"/>
      <c r="J192" s="91">
        <f>ROUND(I192*H192,2)</f>
        <v>0</v>
      </c>
      <c r="K192" s="92"/>
      <c r="L192" s="20"/>
      <c r="M192" s="93" t="s">
        <v>1</v>
      </c>
      <c r="N192" s="94" t="s">
        <v>38</v>
      </c>
      <c r="P192" s="95">
        <f>O192*H192</f>
        <v>0</v>
      </c>
      <c r="Q192" s="95">
        <v>0</v>
      </c>
      <c r="R192" s="95">
        <f>Q192*H192</f>
        <v>0</v>
      </c>
      <c r="S192" s="95">
        <v>0.192</v>
      </c>
      <c r="T192" s="96">
        <f>S192*H192</f>
        <v>0.192</v>
      </c>
      <c r="AR192" s="97" t="s">
        <v>190</v>
      </c>
      <c r="AT192" s="97" t="s">
        <v>186</v>
      </c>
      <c r="AU192" s="97" t="s">
        <v>83</v>
      </c>
      <c r="AY192" s="10" t="s">
        <v>184</v>
      </c>
      <c r="BE192" s="98">
        <f>IF(N192="základní",J192,0)</f>
        <v>0</v>
      </c>
      <c r="BF192" s="98">
        <f>IF(N192="snížená",J192,0)</f>
        <v>0</v>
      </c>
      <c r="BG192" s="98">
        <f>IF(N192="zákl. přenesená",J192,0)</f>
        <v>0</v>
      </c>
      <c r="BH192" s="98">
        <f>IF(N192="sníž. přenesená",J192,0)</f>
        <v>0</v>
      </c>
      <c r="BI192" s="98">
        <f>IF(N192="nulová",J192,0)</f>
        <v>0</v>
      </c>
      <c r="BJ192" s="10" t="s">
        <v>81</v>
      </c>
      <c r="BK192" s="98">
        <f>ROUND(I192*H192,2)</f>
        <v>0</v>
      </c>
      <c r="BL192" s="10" t="s">
        <v>190</v>
      </c>
      <c r="BM192" s="97" t="s">
        <v>337</v>
      </c>
    </row>
    <row r="193" spans="2:65" s="1" customFormat="1" ht="21.75" customHeight="1">
      <c r="B193" s="20"/>
      <c r="C193" s="85" t="s">
        <v>338</v>
      </c>
      <c r="D193" s="85" t="s">
        <v>186</v>
      </c>
      <c r="E193" s="86" t="s">
        <v>339</v>
      </c>
      <c r="F193" s="87" t="s">
        <v>340</v>
      </c>
      <c r="G193" s="88" t="s">
        <v>189</v>
      </c>
      <c r="H193" s="89">
        <v>1</v>
      </c>
      <c r="I193" s="90"/>
      <c r="J193" s="91">
        <f>ROUND(I193*H193,2)</f>
        <v>0</v>
      </c>
      <c r="K193" s="92"/>
      <c r="L193" s="20"/>
      <c r="M193" s="93" t="s">
        <v>1</v>
      </c>
      <c r="N193" s="94" t="s">
        <v>38</v>
      </c>
      <c r="P193" s="95">
        <f>O193*H193</f>
        <v>0</v>
      </c>
      <c r="Q193" s="95">
        <v>0</v>
      </c>
      <c r="R193" s="95">
        <f>Q193*H193</f>
        <v>0</v>
      </c>
      <c r="S193" s="95">
        <v>0.21</v>
      </c>
      <c r="T193" s="96">
        <f>S193*H193</f>
        <v>0.21</v>
      </c>
      <c r="AR193" s="97" t="s">
        <v>190</v>
      </c>
      <c r="AT193" s="97" t="s">
        <v>186</v>
      </c>
      <c r="AU193" s="97" t="s">
        <v>83</v>
      </c>
      <c r="AY193" s="10" t="s">
        <v>184</v>
      </c>
      <c r="BE193" s="98">
        <f>IF(N193="základní",J193,0)</f>
        <v>0</v>
      </c>
      <c r="BF193" s="98">
        <f>IF(N193="snížená",J193,0)</f>
        <v>0</v>
      </c>
      <c r="BG193" s="98">
        <f>IF(N193="zákl. přenesená",J193,0)</f>
        <v>0</v>
      </c>
      <c r="BH193" s="98">
        <f>IF(N193="sníž. přenesená",J193,0)</f>
        <v>0</v>
      </c>
      <c r="BI193" s="98">
        <f>IF(N193="nulová",J193,0)</f>
        <v>0</v>
      </c>
      <c r="BJ193" s="10" t="s">
        <v>81</v>
      </c>
      <c r="BK193" s="98">
        <f>ROUND(I193*H193,2)</f>
        <v>0</v>
      </c>
      <c r="BL193" s="10" t="s">
        <v>190</v>
      </c>
      <c r="BM193" s="97" t="s">
        <v>341</v>
      </c>
    </row>
    <row r="194" spans="2:65" s="6" customFormat="1" ht="22.8" customHeight="1">
      <c r="B194" s="73"/>
      <c r="D194" s="74" t="s">
        <v>72</v>
      </c>
      <c r="E194" s="83" t="s">
        <v>342</v>
      </c>
      <c r="F194" s="83" t="s">
        <v>343</v>
      </c>
      <c r="I194" s="76"/>
      <c r="J194" s="84">
        <f>BK194</f>
        <v>0</v>
      </c>
      <c r="L194" s="73"/>
      <c r="M194" s="78"/>
      <c r="P194" s="79">
        <f>SUM(P195:P213)</f>
        <v>0</v>
      </c>
      <c r="R194" s="79">
        <f>SUM(R195:R213)</f>
        <v>0</v>
      </c>
      <c r="T194" s="80">
        <f>SUM(T195:T213)</f>
        <v>0</v>
      </c>
      <c r="AR194" s="74" t="s">
        <v>81</v>
      </c>
      <c r="AT194" s="81" t="s">
        <v>72</v>
      </c>
      <c r="AU194" s="81" t="s">
        <v>81</v>
      </c>
      <c r="AY194" s="74" t="s">
        <v>184</v>
      </c>
      <c r="BK194" s="82">
        <f>SUM(BK195:BK213)</f>
        <v>0</v>
      </c>
    </row>
    <row r="195" spans="2:65" s="1" customFormat="1" ht="24.15" customHeight="1">
      <c r="B195" s="20"/>
      <c r="C195" s="85" t="s">
        <v>344</v>
      </c>
      <c r="D195" s="85" t="s">
        <v>186</v>
      </c>
      <c r="E195" s="86" t="s">
        <v>345</v>
      </c>
      <c r="F195" s="87" t="s">
        <v>346</v>
      </c>
      <c r="G195" s="88" t="s">
        <v>278</v>
      </c>
      <c r="H195" s="89">
        <v>189.37899999999999</v>
      </c>
      <c r="I195" s="90"/>
      <c r="J195" s="91">
        <f>ROUND(I195*H195,2)</f>
        <v>0</v>
      </c>
      <c r="K195" s="92"/>
      <c r="L195" s="20"/>
      <c r="M195" s="93" t="s">
        <v>1</v>
      </c>
      <c r="N195" s="94" t="s">
        <v>38</v>
      </c>
      <c r="P195" s="95">
        <f>O195*H195</f>
        <v>0</v>
      </c>
      <c r="Q195" s="95">
        <v>0</v>
      </c>
      <c r="R195" s="95">
        <f>Q195*H195</f>
        <v>0</v>
      </c>
      <c r="S195" s="95">
        <v>0</v>
      </c>
      <c r="T195" s="96">
        <f>S195*H195</f>
        <v>0</v>
      </c>
      <c r="AR195" s="97" t="s">
        <v>190</v>
      </c>
      <c r="AT195" s="97" t="s">
        <v>186</v>
      </c>
      <c r="AU195" s="97" t="s">
        <v>83</v>
      </c>
      <c r="AY195" s="10" t="s">
        <v>184</v>
      </c>
      <c r="BE195" s="98">
        <f>IF(N195="základní",J195,0)</f>
        <v>0</v>
      </c>
      <c r="BF195" s="98">
        <f>IF(N195="snížená",J195,0)</f>
        <v>0</v>
      </c>
      <c r="BG195" s="98">
        <f>IF(N195="zákl. přenesená",J195,0)</f>
        <v>0</v>
      </c>
      <c r="BH195" s="98">
        <f>IF(N195="sníž. přenesená",J195,0)</f>
        <v>0</v>
      </c>
      <c r="BI195" s="98">
        <f>IF(N195="nulová",J195,0)</f>
        <v>0</v>
      </c>
      <c r="BJ195" s="10" t="s">
        <v>81</v>
      </c>
      <c r="BK195" s="98">
        <f>ROUND(I195*H195,2)</f>
        <v>0</v>
      </c>
      <c r="BL195" s="10" t="s">
        <v>190</v>
      </c>
      <c r="BM195" s="97" t="s">
        <v>347</v>
      </c>
    </row>
    <row r="196" spans="2:65" s="1" customFormat="1" ht="24.15" customHeight="1">
      <c r="B196" s="20"/>
      <c r="C196" s="85" t="s">
        <v>348</v>
      </c>
      <c r="D196" s="85" t="s">
        <v>186</v>
      </c>
      <c r="E196" s="86" t="s">
        <v>349</v>
      </c>
      <c r="F196" s="87" t="s">
        <v>350</v>
      </c>
      <c r="G196" s="88" t="s">
        <v>278</v>
      </c>
      <c r="H196" s="89">
        <v>189.37899999999999</v>
      </c>
      <c r="I196" s="90"/>
      <c r="J196" s="91">
        <f>ROUND(I196*H196,2)</f>
        <v>0</v>
      </c>
      <c r="K196" s="92"/>
      <c r="L196" s="20"/>
      <c r="M196" s="93" t="s">
        <v>1</v>
      </c>
      <c r="N196" s="94" t="s">
        <v>38</v>
      </c>
      <c r="P196" s="95">
        <f>O196*H196</f>
        <v>0</v>
      </c>
      <c r="Q196" s="95">
        <v>0</v>
      </c>
      <c r="R196" s="95">
        <f>Q196*H196</f>
        <v>0</v>
      </c>
      <c r="S196" s="95">
        <v>0</v>
      </c>
      <c r="T196" s="96">
        <f>S196*H196</f>
        <v>0</v>
      </c>
      <c r="AR196" s="97" t="s">
        <v>190</v>
      </c>
      <c r="AT196" s="97" t="s">
        <v>186</v>
      </c>
      <c r="AU196" s="97" t="s">
        <v>83</v>
      </c>
      <c r="AY196" s="10" t="s">
        <v>184</v>
      </c>
      <c r="BE196" s="98">
        <f>IF(N196="základní",J196,0)</f>
        <v>0</v>
      </c>
      <c r="BF196" s="98">
        <f>IF(N196="snížená",J196,0)</f>
        <v>0</v>
      </c>
      <c r="BG196" s="98">
        <f>IF(N196="zákl. přenesená",J196,0)</f>
        <v>0</v>
      </c>
      <c r="BH196" s="98">
        <f>IF(N196="sníž. přenesená",J196,0)</f>
        <v>0</v>
      </c>
      <c r="BI196" s="98">
        <f>IF(N196="nulová",J196,0)</f>
        <v>0</v>
      </c>
      <c r="BJ196" s="10" t="s">
        <v>81</v>
      </c>
      <c r="BK196" s="98">
        <f>ROUND(I196*H196,2)</f>
        <v>0</v>
      </c>
      <c r="BL196" s="10" t="s">
        <v>190</v>
      </c>
      <c r="BM196" s="97" t="s">
        <v>351</v>
      </c>
    </row>
    <row r="197" spans="2:65" s="1" customFormat="1" ht="24.15" customHeight="1">
      <c r="B197" s="20"/>
      <c r="C197" s="85" t="s">
        <v>352</v>
      </c>
      <c r="D197" s="85" t="s">
        <v>186</v>
      </c>
      <c r="E197" s="86" t="s">
        <v>353</v>
      </c>
      <c r="F197" s="87" t="s">
        <v>354</v>
      </c>
      <c r="G197" s="88" t="s">
        <v>278</v>
      </c>
      <c r="H197" s="89">
        <v>3598.201</v>
      </c>
      <c r="I197" s="90"/>
      <c r="J197" s="91">
        <f>ROUND(I197*H197,2)</f>
        <v>0</v>
      </c>
      <c r="K197" s="92"/>
      <c r="L197" s="20"/>
      <c r="M197" s="93" t="s">
        <v>1</v>
      </c>
      <c r="N197" s="94" t="s">
        <v>38</v>
      </c>
      <c r="P197" s="95">
        <f>O197*H197</f>
        <v>0</v>
      </c>
      <c r="Q197" s="95">
        <v>0</v>
      </c>
      <c r="R197" s="95">
        <f>Q197*H197</f>
        <v>0</v>
      </c>
      <c r="S197" s="95">
        <v>0</v>
      </c>
      <c r="T197" s="96">
        <f>S197*H197</f>
        <v>0</v>
      </c>
      <c r="AR197" s="97" t="s">
        <v>190</v>
      </c>
      <c r="AT197" s="97" t="s">
        <v>186</v>
      </c>
      <c r="AU197" s="97" t="s">
        <v>83</v>
      </c>
      <c r="AY197" s="10" t="s">
        <v>184</v>
      </c>
      <c r="BE197" s="98">
        <f>IF(N197="základní",J197,0)</f>
        <v>0</v>
      </c>
      <c r="BF197" s="98">
        <f>IF(N197="snížená",J197,0)</f>
        <v>0</v>
      </c>
      <c r="BG197" s="98">
        <f>IF(N197="zákl. přenesená",J197,0)</f>
        <v>0</v>
      </c>
      <c r="BH197" s="98">
        <f>IF(N197="sníž. přenesená",J197,0)</f>
        <v>0</v>
      </c>
      <c r="BI197" s="98">
        <f>IF(N197="nulová",J197,0)</f>
        <v>0</v>
      </c>
      <c r="BJ197" s="10" t="s">
        <v>81</v>
      </c>
      <c r="BK197" s="98">
        <f>ROUND(I197*H197,2)</f>
        <v>0</v>
      </c>
      <c r="BL197" s="10" t="s">
        <v>190</v>
      </c>
      <c r="BM197" s="97" t="s">
        <v>355</v>
      </c>
    </row>
    <row r="198" spans="2:65" s="7" customFormat="1">
      <c r="B198" s="99"/>
      <c r="D198" s="100" t="s">
        <v>203</v>
      </c>
      <c r="E198" s="101" t="s">
        <v>1</v>
      </c>
      <c r="F198" s="102" t="s">
        <v>356</v>
      </c>
      <c r="H198" s="103">
        <v>3598.201</v>
      </c>
      <c r="I198" s="104"/>
      <c r="L198" s="99"/>
      <c r="M198" s="105"/>
      <c r="T198" s="106"/>
      <c r="AT198" s="101" t="s">
        <v>203</v>
      </c>
      <c r="AU198" s="101" t="s">
        <v>83</v>
      </c>
      <c r="AV198" s="7" t="s">
        <v>83</v>
      </c>
      <c r="AW198" s="7" t="s">
        <v>28</v>
      </c>
      <c r="AX198" s="7" t="s">
        <v>81</v>
      </c>
      <c r="AY198" s="101" t="s">
        <v>184</v>
      </c>
    </row>
    <row r="199" spans="2:65" s="1" customFormat="1" ht="37.799999999999997" customHeight="1">
      <c r="B199" s="20"/>
      <c r="C199" s="85" t="s">
        <v>357</v>
      </c>
      <c r="D199" s="85" t="s">
        <v>186</v>
      </c>
      <c r="E199" s="86" t="s">
        <v>358</v>
      </c>
      <c r="F199" s="87" t="s">
        <v>359</v>
      </c>
      <c r="G199" s="88" t="s">
        <v>278</v>
      </c>
      <c r="H199" s="89">
        <v>53.9</v>
      </c>
      <c r="I199" s="90"/>
      <c r="J199" s="91">
        <f>ROUND(I199*H199,2)</f>
        <v>0</v>
      </c>
      <c r="K199" s="92"/>
      <c r="L199" s="20"/>
      <c r="M199" s="93" t="s">
        <v>1</v>
      </c>
      <c r="N199" s="94" t="s">
        <v>38</v>
      </c>
      <c r="P199" s="95">
        <f>O199*H199</f>
        <v>0</v>
      </c>
      <c r="Q199" s="95">
        <v>0</v>
      </c>
      <c r="R199" s="95">
        <f>Q199*H199</f>
        <v>0</v>
      </c>
      <c r="S199" s="95">
        <v>0</v>
      </c>
      <c r="T199" s="96">
        <f>S199*H199</f>
        <v>0</v>
      </c>
      <c r="AR199" s="97" t="s">
        <v>190</v>
      </c>
      <c r="AT199" s="97" t="s">
        <v>186</v>
      </c>
      <c r="AU199" s="97" t="s">
        <v>83</v>
      </c>
      <c r="AY199" s="10" t="s">
        <v>184</v>
      </c>
      <c r="BE199" s="98">
        <f>IF(N199="základní",J199,0)</f>
        <v>0</v>
      </c>
      <c r="BF199" s="98">
        <f>IF(N199="snížená",J199,0)</f>
        <v>0</v>
      </c>
      <c r="BG199" s="98">
        <f>IF(N199="zákl. přenesená",J199,0)</f>
        <v>0</v>
      </c>
      <c r="BH199" s="98">
        <f>IF(N199="sníž. přenesená",J199,0)</f>
        <v>0</v>
      </c>
      <c r="BI199" s="98">
        <f>IF(N199="nulová",J199,0)</f>
        <v>0</v>
      </c>
      <c r="BJ199" s="10" t="s">
        <v>81</v>
      </c>
      <c r="BK199" s="98">
        <f>ROUND(I199*H199,2)</f>
        <v>0</v>
      </c>
      <c r="BL199" s="10" t="s">
        <v>190</v>
      </c>
      <c r="BM199" s="97" t="s">
        <v>360</v>
      </c>
    </row>
    <row r="200" spans="2:65" s="7" customFormat="1">
      <c r="B200" s="99"/>
      <c r="D200" s="100" t="s">
        <v>203</v>
      </c>
      <c r="E200" s="101" t="s">
        <v>1</v>
      </c>
      <c r="F200" s="102" t="s">
        <v>361</v>
      </c>
      <c r="H200" s="103">
        <v>53.9</v>
      </c>
      <c r="I200" s="104"/>
      <c r="L200" s="99"/>
      <c r="M200" s="105"/>
      <c r="T200" s="106"/>
      <c r="AT200" s="101" t="s">
        <v>203</v>
      </c>
      <c r="AU200" s="101" t="s">
        <v>83</v>
      </c>
      <c r="AV200" s="7" t="s">
        <v>83</v>
      </c>
      <c r="AW200" s="7" t="s">
        <v>28</v>
      </c>
      <c r="AX200" s="7" t="s">
        <v>81</v>
      </c>
      <c r="AY200" s="101" t="s">
        <v>184</v>
      </c>
    </row>
    <row r="201" spans="2:65" s="1" customFormat="1" ht="37.799999999999997" customHeight="1">
      <c r="B201" s="20"/>
      <c r="C201" s="85" t="s">
        <v>362</v>
      </c>
      <c r="D201" s="85" t="s">
        <v>186</v>
      </c>
      <c r="E201" s="86" t="s">
        <v>363</v>
      </c>
      <c r="F201" s="87" t="s">
        <v>364</v>
      </c>
      <c r="G201" s="88" t="s">
        <v>278</v>
      </c>
      <c r="H201" s="89">
        <v>54.433999999999997</v>
      </c>
      <c r="I201" s="90"/>
      <c r="J201" s="91">
        <f>ROUND(I201*H201,2)</f>
        <v>0</v>
      </c>
      <c r="K201" s="92"/>
      <c r="L201" s="20"/>
      <c r="M201" s="93" t="s">
        <v>1</v>
      </c>
      <c r="N201" s="94" t="s">
        <v>38</v>
      </c>
      <c r="P201" s="95">
        <f>O201*H201</f>
        <v>0</v>
      </c>
      <c r="Q201" s="95">
        <v>0</v>
      </c>
      <c r="R201" s="95">
        <f>Q201*H201</f>
        <v>0</v>
      </c>
      <c r="S201" s="95">
        <v>0</v>
      </c>
      <c r="T201" s="96">
        <f>S201*H201</f>
        <v>0</v>
      </c>
      <c r="AR201" s="97" t="s">
        <v>190</v>
      </c>
      <c r="AT201" s="97" t="s">
        <v>186</v>
      </c>
      <c r="AU201" s="97" t="s">
        <v>83</v>
      </c>
      <c r="AY201" s="10" t="s">
        <v>184</v>
      </c>
      <c r="BE201" s="98">
        <f>IF(N201="základní",J201,0)</f>
        <v>0</v>
      </c>
      <c r="BF201" s="98">
        <f>IF(N201="snížená",J201,0)</f>
        <v>0</v>
      </c>
      <c r="BG201" s="98">
        <f>IF(N201="zákl. přenesená",J201,0)</f>
        <v>0</v>
      </c>
      <c r="BH201" s="98">
        <f>IF(N201="sníž. přenesená",J201,0)</f>
        <v>0</v>
      </c>
      <c r="BI201" s="98">
        <f>IF(N201="nulová",J201,0)</f>
        <v>0</v>
      </c>
      <c r="BJ201" s="10" t="s">
        <v>81</v>
      </c>
      <c r="BK201" s="98">
        <f>ROUND(I201*H201,2)</f>
        <v>0</v>
      </c>
      <c r="BL201" s="10" t="s">
        <v>190</v>
      </c>
      <c r="BM201" s="97" t="s">
        <v>365</v>
      </c>
    </row>
    <row r="202" spans="2:65" s="7" customFormat="1">
      <c r="B202" s="99"/>
      <c r="D202" s="100" t="s">
        <v>203</v>
      </c>
      <c r="E202" s="101" t="s">
        <v>1</v>
      </c>
      <c r="F202" s="102" t="s">
        <v>366</v>
      </c>
      <c r="H202" s="103">
        <v>54.433999999999997</v>
      </c>
      <c r="I202" s="104"/>
      <c r="L202" s="99"/>
      <c r="M202" s="105"/>
      <c r="T202" s="106"/>
      <c r="AT202" s="101" t="s">
        <v>203</v>
      </c>
      <c r="AU202" s="101" t="s">
        <v>83</v>
      </c>
      <c r="AV202" s="7" t="s">
        <v>83</v>
      </c>
      <c r="AW202" s="7" t="s">
        <v>28</v>
      </c>
      <c r="AX202" s="7" t="s">
        <v>81</v>
      </c>
      <c r="AY202" s="101" t="s">
        <v>184</v>
      </c>
    </row>
    <row r="203" spans="2:65" s="1" customFormat="1" ht="33" customHeight="1">
      <c r="B203" s="20"/>
      <c r="C203" s="85" t="s">
        <v>367</v>
      </c>
      <c r="D203" s="85" t="s">
        <v>186</v>
      </c>
      <c r="E203" s="86" t="s">
        <v>368</v>
      </c>
      <c r="F203" s="87" t="s">
        <v>369</v>
      </c>
      <c r="G203" s="88" t="s">
        <v>278</v>
      </c>
      <c r="H203" s="89">
        <v>3.1190000000000002</v>
      </c>
      <c r="I203" s="90"/>
      <c r="J203" s="91">
        <f>ROUND(I203*H203,2)</f>
        <v>0</v>
      </c>
      <c r="K203" s="92"/>
      <c r="L203" s="20"/>
      <c r="M203" s="93" t="s">
        <v>1</v>
      </c>
      <c r="N203" s="94" t="s">
        <v>38</v>
      </c>
      <c r="P203" s="95">
        <f>O203*H203</f>
        <v>0</v>
      </c>
      <c r="Q203" s="95">
        <v>0</v>
      </c>
      <c r="R203" s="95">
        <f>Q203*H203</f>
        <v>0</v>
      </c>
      <c r="S203" s="95">
        <v>0</v>
      </c>
      <c r="T203" s="96">
        <f>S203*H203</f>
        <v>0</v>
      </c>
      <c r="AR203" s="97" t="s">
        <v>190</v>
      </c>
      <c r="AT203" s="97" t="s">
        <v>186</v>
      </c>
      <c r="AU203" s="97" t="s">
        <v>83</v>
      </c>
      <c r="AY203" s="10" t="s">
        <v>184</v>
      </c>
      <c r="BE203" s="98">
        <f>IF(N203="základní",J203,0)</f>
        <v>0</v>
      </c>
      <c r="BF203" s="98">
        <f>IF(N203="snížená",J203,0)</f>
        <v>0</v>
      </c>
      <c r="BG203" s="98">
        <f>IF(N203="zákl. přenesená",J203,0)</f>
        <v>0</v>
      </c>
      <c r="BH203" s="98">
        <f>IF(N203="sníž. přenesená",J203,0)</f>
        <v>0</v>
      </c>
      <c r="BI203" s="98">
        <f>IF(N203="nulová",J203,0)</f>
        <v>0</v>
      </c>
      <c r="BJ203" s="10" t="s">
        <v>81</v>
      </c>
      <c r="BK203" s="98">
        <f>ROUND(I203*H203,2)</f>
        <v>0</v>
      </c>
      <c r="BL203" s="10" t="s">
        <v>190</v>
      </c>
      <c r="BM203" s="97" t="s">
        <v>370</v>
      </c>
    </row>
    <row r="204" spans="2:65" s="7" customFormat="1">
      <c r="B204" s="99"/>
      <c r="D204" s="100" t="s">
        <v>203</v>
      </c>
      <c r="E204" s="101" t="s">
        <v>1</v>
      </c>
      <c r="F204" s="102" t="s">
        <v>371</v>
      </c>
      <c r="H204" s="103">
        <v>3.1190000000000002</v>
      </c>
      <c r="I204" s="104"/>
      <c r="L204" s="99"/>
      <c r="M204" s="105"/>
      <c r="T204" s="106"/>
      <c r="AT204" s="101" t="s">
        <v>203</v>
      </c>
      <c r="AU204" s="101" t="s">
        <v>83</v>
      </c>
      <c r="AV204" s="7" t="s">
        <v>83</v>
      </c>
      <c r="AW204" s="7" t="s">
        <v>28</v>
      </c>
      <c r="AX204" s="7" t="s">
        <v>81</v>
      </c>
      <c r="AY204" s="101" t="s">
        <v>184</v>
      </c>
    </row>
    <row r="205" spans="2:65" s="1" customFormat="1" ht="44.25" customHeight="1">
      <c r="B205" s="20"/>
      <c r="C205" s="85" t="s">
        <v>372</v>
      </c>
      <c r="D205" s="85" t="s">
        <v>186</v>
      </c>
      <c r="E205" s="86" t="s">
        <v>373</v>
      </c>
      <c r="F205" s="87" t="s">
        <v>374</v>
      </c>
      <c r="G205" s="88" t="s">
        <v>278</v>
      </c>
      <c r="H205" s="89">
        <v>1.26</v>
      </c>
      <c r="I205" s="90"/>
      <c r="J205" s="91">
        <f>ROUND(I205*H205,2)</f>
        <v>0</v>
      </c>
      <c r="K205" s="92"/>
      <c r="L205" s="20"/>
      <c r="M205" s="93" t="s">
        <v>1</v>
      </c>
      <c r="N205" s="94" t="s">
        <v>38</v>
      </c>
      <c r="P205" s="95">
        <f>O205*H205</f>
        <v>0</v>
      </c>
      <c r="Q205" s="95">
        <v>0</v>
      </c>
      <c r="R205" s="95">
        <f>Q205*H205</f>
        <v>0</v>
      </c>
      <c r="S205" s="95">
        <v>0</v>
      </c>
      <c r="T205" s="96">
        <f>S205*H205</f>
        <v>0</v>
      </c>
      <c r="AR205" s="97" t="s">
        <v>190</v>
      </c>
      <c r="AT205" s="97" t="s">
        <v>186</v>
      </c>
      <c r="AU205" s="97" t="s">
        <v>83</v>
      </c>
      <c r="AY205" s="10" t="s">
        <v>184</v>
      </c>
      <c r="BE205" s="98">
        <f>IF(N205="základní",J205,0)</f>
        <v>0</v>
      </c>
      <c r="BF205" s="98">
        <f>IF(N205="snížená",J205,0)</f>
        <v>0</v>
      </c>
      <c r="BG205" s="98">
        <f>IF(N205="zákl. přenesená",J205,0)</f>
        <v>0</v>
      </c>
      <c r="BH205" s="98">
        <f>IF(N205="sníž. přenesená",J205,0)</f>
        <v>0</v>
      </c>
      <c r="BI205" s="98">
        <f>IF(N205="nulová",J205,0)</f>
        <v>0</v>
      </c>
      <c r="BJ205" s="10" t="s">
        <v>81</v>
      </c>
      <c r="BK205" s="98">
        <f>ROUND(I205*H205,2)</f>
        <v>0</v>
      </c>
      <c r="BL205" s="10" t="s">
        <v>190</v>
      </c>
      <c r="BM205" s="97" t="s">
        <v>375</v>
      </c>
    </row>
    <row r="206" spans="2:65" s="7" customFormat="1">
      <c r="B206" s="99"/>
      <c r="D206" s="100" t="s">
        <v>203</v>
      </c>
      <c r="E206" s="101" t="s">
        <v>1</v>
      </c>
      <c r="F206" s="102" t="s">
        <v>376</v>
      </c>
      <c r="H206" s="103">
        <v>1.26</v>
      </c>
      <c r="I206" s="104"/>
      <c r="L206" s="99"/>
      <c r="M206" s="105"/>
      <c r="T206" s="106"/>
      <c r="AT206" s="101" t="s">
        <v>203</v>
      </c>
      <c r="AU206" s="101" t="s">
        <v>83</v>
      </c>
      <c r="AV206" s="7" t="s">
        <v>83</v>
      </c>
      <c r="AW206" s="7" t="s">
        <v>28</v>
      </c>
      <c r="AX206" s="7" t="s">
        <v>81</v>
      </c>
      <c r="AY206" s="101" t="s">
        <v>184</v>
      </c>
    </row>
    <row r="207" spans="2:65" s="1" customFormat="1" ht="44.25" customHeight="1">
      <c r="B207" s="20"/>
      <c r="C207" s="85" t="s">
        <v>377</v>
      </c>
      <c r="D207" s="85" t="s">
        <v>186</v>
      </c>
      <c r="E207" s="86" t="s">
        <v>378</v>
      </c>
      <c r="F207" s="87" t="s">
        <v>379</v>
      </c>
      <c r="G207" s="88" t="s">
        <v>278</v>
      </c>
      <c r="H207" s="89">
        <v>49.192</v>
      </c>
      <c r="I207" s="90"/>
      <c r="J207" s="91">
        <f>ROUND(I207*H207,2)</f>
        <v>0</v>
      </c>
      <c r="K207" s="92"/>
      <c r="L207" s="20"/>
      <c r="M207" s="93" t="s">
        <v>1</v>
      </c>
      <c r="N207" s="94" t="s">
        <v>38</v>
      </c>
      <c r="P207" s="95">
        <f>O207*H207</f>
        <v>0</v>
      </c>
      <c r="Q207" s="95">
        <v>0</v>
      </c>
      <c r="R207" s="95">
        <f>Q207*H207</f>
        <v>0</v>
      </c>
      <c r="S207" s="95">
        <v>0</v>
      </c>
      <c r="T207" s="96">
        <f>S207*H207</f>
        <v>0</v>
      </c>
      <c r="AR207" s="97" t="s">
        <v>190</v>
      </c>
      <c r="AT207" s="97" t="s">
        <v>186</v>
      </c>
      <c r="AU207" s="97" t="s">
        <v>83</v>
      </c>
      <c r="AY207" s="10" t="s">
        <v>184</v>
      </c>
      <c r="BE207" s="98">
        <f>IF(N207="základní",J207,0)</f>
        <v>0</v>
      </c>
      <c r="BF207" s="98">
        <f>IF(N207="snížená",J207,0)</f>
        <v>0</v>
      </c>
      <c r="BG207" s="98">
        <f>IF(N207="zákl. přenesená",J207,0)</f>
        <v>0</v>
      </c>
      <c r="BH207" s="98">
        <f>IF(N207="sníž. přenesená",J207,0)</f>
        <v>0</v>
      </c>
      <c r="BI207" s="98">
        <f>IF(N207="nulová",J207,0)</f>
        <v>0</v>
      </c>
      <c r="BJ207" s="10" t="s">
        <v>81</v>
      </c>
      <c r="BK207" s="98">
        <f>ROUND(I207*H207,2)</f>
        <v>0</v>
      </c>
      <c r="BL207" s="10" t="s">
        <v>190</v>
      </c>
      <c r="BM207" s="97" t="s">
        <v>380</v>
      </c>
    </row>
    <row r="208" spans="2:65" s="7" customFormat="1">
      <c r="B208" s="99"/>
      <c r="D208" s="100" t="s">
        <v>203</v>
      </c>
      <c r="E208" s="101" t="s">
        <v>1</v>
      </c>
      <c r="F208" s="102" t="s">
        <v>381</v>
      </c>
      <c r="H208" s="103">
        <v>49.192</v>
      </c>
      <c r="I208" s="104"/>
      <c r="L208" s="99"/>
      <c r="M208" s="105"/>
      <c r="T208" s="106"/>
      <c r="AT208" s="101" t="s">
        <v>203</v>
      </c>
      <c r="AU208" s="101" t="s">
        <v>83</v>
      </c>
      <c r="AV208" s="7" t="s">
        <v>83</v>
      </c>
      <c r="AW208" s="7" t="s">
        <v>28</v>
      </c>
      <c r="AX208" s="7" t="s">
        <v>81</v>
      </c>
      <c r="AY208" s="101" t="s">
        <v>184</v>
      </c>
    </row>
    <row r="209" spans="2:65" s="1" customFormat="1" ht="44.25" customHeight="1">
      <c r="B209" s="20"/>
      <c r="C209" s="85" t="s">
        <v>382</v>
      </c>
      <c r="D209" s="85" t="s">
        <v>186</v>
      </c>
      <c r="E209" s="86" t="s">
        <v>383</v>
      </c>
      <c r="F209" s="87" t="s">
        <v>384</v>
      </c>
      <c r="G209" s="88" t="s">
        <v>278</v>
      </c>
      <c r="H209" s="89">
        <v>24.393999999999998</v>
      </c>
      <c r="I209" s="90"/>
      <c r="J209" s="91">
        <f>ROUND(I209*H209,2)</f>
        <v>0</v>
      </c>
      <c r="K209" s="92"/>
      <c r="L209" s="20"/>
      <c r="M209" s="93" t="s">
        <v>1</v>
      </c>
      <c r="N209" s="94" t="s">
        <v>38</v>
      </c>
      <c r="P209" s="95">
        <f>O209*H209</f>
        <v>0</v>
      </c>
      <c r="Q209" s="95">
        <v>0</v>
      </c>
      <c r="R209" s="95">
        <f>Q209*H209</f>
        <v>0</v>
      </c>
      <c r="S209" s="95">
        <v>0</v>
      </c>
      <c r="T209" s="96">
        <f>S209*H209</f>
        <v>0</v>
      </c>
      <c r="AR209" s="97" t="s">
        <v>190</v>
      </c>
      <c r="AT209" s="97" t="s">
        <v>186</v>
      </c>
      <c r="AU209" s="97" t="s">
        <v>83</v>
      </c>
      <c r="AY209" s="10" t="s">
        <v>184</v>
      </c>
      <c r="BE209" s="98">
        <f>IF(N209="základní",J209,0)</f>
        <v>0</v>
      </c>
      <c r="BF209" s="98">
        <f>IF(N209="snížená",J209,0)</f>
        <v>0</v>
      </c>
      <c r="BG209" s="98">
        <f>IF(N209="zákl. přenesená",J209,0)</f>
        <v>0</v>
      </c>
      <c r="BH209" s="98">
        <f>IF(N209="sníž. přenesená",J209,0)</f>
        <v>0</v>
      </c>
      <c r="BI209" s="98">
        <f>IF(N209="nulová",J209,0)</f>
        <v>0</v>
      </c>
      <c r="BJ209" s="10" t="s">
        <v>81</v>
      </c>
      <c r="BK209" s="98">
        <f>ROUND(I209*H209,2)</f>
        <v>0</v>
      </c>
      <c r="BL209" s="10" t="s">
        <v>190</v>
      </c>
      <c r="BM209" s="97" t="s">
        <v>385</v>
      </c>
    </row>
    <row r="210" spans="2:65" s="7" customFormat="1">
      <c r="B210" s="99"/>
      <c r="D210" s="100" t="s">
        <v>203</v>
      </c>
      <c r="E210" s="101" t="s">
        <v>1</v>
      </c>
      <c r="F210" s="102" t="s">
        <v>386</v>
      </c>
      <c r="H210" s="103">
        <v>24.393999999999998</v>
      </c>
      <c r="I210" s="104"/>
      <c r="L210" s="99"/>
      <c r="M210" s="105"/>
      <c r="T210" s="106"/>
      <c r="AT210" s="101" t="s">
        <v>203</v>
      </c>
      <c r="AU210" s="101" t="s">
        <v>83</v>
      </c>
      <c r="AV210" s="7" t="s">
        <v>83</v>
      </c>
      <c r="AW210" s="7" t="s">
        <v>28</v>
      </c>
      <c r="AX210" s="7" t="s">
        <v>81</v>
      </c>
      <c r="AY210" s="101" t="s">
        <v>184</v>
      </c>
    </row>
    <row r="211" spans="2:65" s="1" customFormat="1" ht="16.5" customHeight="1">
      <c r="B211" s="20"/>
      <c r="C211" s="85" t="s">
        <v>387</v>
      </c>
      <c r="D211" s="85" t="s">
        <v>186</v>
      </c>
      <c r="E211" s="86" t="s">
        <v>388</v>
      </c>
      <c r="F211" s="87" t="s">
        <v>389</v>
      </c>
      <c r="G211" s="88" t="s">
        <v>278</v>
      </c>
      <c r="H211" s="89">
        <v>1.1240000000000001</v>
      </c>
      <c r="I211" s="90"/>
      <c r="J211" s="91">
        <f>ROUND(I211*H211,2)</f>
        <v>0</v>
      </c>
      <c r="K211" s="92"/>
      <c r="L211" s="20"/>
      <c r="M211" s="93" t="s">
        <v>1</v>
      </c>
      <c r="N211" s="94" t="s">
        <v>38</v>
      </c>
      <c r="P211" s="95">
        <f>O211*H211</f>
        <v>0</v>
      </c>
      <c r="Q211" s="95">
        <v>0</v>
      </c>
      <c r="R211" s="95">
        <f>Q211*H211</f>
        <v>0</v>
      </c>
      <c r="S211" s="95">
        <v>0</v>
      </c>
      <c r="T211" s="96">
        <f>S211*H211</f>
        <v>0</v>
      </c>
      <c r="AR211" s="97" t="s">
        <v>190</v>
      </c>
      <c r="AT211" s="97" t="s">
        <v>186</v>
      </c>
      <c r="AU211" s="97" t="s">
        <v>83</v>
      </c>
      <c r="AY211" s="10" t="s">
        <v>184</v>
      </c>
      <c r="BE211" s="98">
        <f>IF(N211="základní",J211,0)</f>
        <v>0</v>
      </c>
      <c r="BF211" s="98">
        <f>IF(N211="snížená",J211,0)</f>
        <v>0</v>
      </c>
      <c r="BG211" s="98">
        <f>IF(N211="zákl. přenesená",J211,0)</f>
        <v>0</v>
      </c>
      <c r="BH211" s="98">
        <f>IF(N211="sníž. přenesená",J211,0)</f>
        <v>0</v>
      </c>
      <c r="BI211" s="98">
        <f>IF(N211="nulová",J211,0)</f>
        <v>0</v>
      </c>
      <c r="BJ211" s="10" t="s">
        <v>81</v>
      </c>
      <c r="BK211" s="98">
        <f>ROUND(I211*H211,2)</f>
        <v>0</v>
      </c>
      <c r="BL211" s="10" t="s">
        <v>190</v>
      </c>
      <c r="BM211" s="97" t="s">
        <v>390</v>
      </c>
    </row>
    <row r="212" spans="2:65" s="9" customFormat="1" ht="20.399999999999999">
      <c r="B212" s="114"/>
      <c r="D212" s="100" t="s">
        <v>203</v>
      </c>
      <c r="E212" s="115" t="s">
        <v>1</v>
      </c>
      <c r="F212" s="116" t="s">
        <v>391</v>
      </c>
      <c r="H212" s="115" t="s">
        <v>1</v>
      </c>
      <c r="I212" s="117"/>
      <c r="L212" s="114"/>
      <c r="M212" s="118"/>
      <c r="T212" s="119"/>
      <c r="AT212" s="115" t="s">
        <v>203</v>
      </c>
      <c r="AU212" s="115" t="s">
        <v>83</v>
      </c>
      <c r="AV212" s="9" t="s">
        <v>81</v>
      </c>
      <c r="AW212" s="9" t="s">
        <v>28</v>
      </c>
      <c r="AX212" s="9" t="s">
        <v>73</v>
      </c>
      <c r="AY212" s="115" t="s">
        <v>184</v>
      </c>
    </row>
    <row r="213" spans="2:65" s="7" customFormat="1">
      <c r="B213" s="99"/>
      <c r="D213" s="100" t="s">
        <v>203</v>
      </c>
      <c r="E213" s="101" t="s">
        <v>1</v>
      </c>
      <c r="F213" s="102" t="s">
        <v>392</v>
      </c>
      <c r="H213" s="103">
        <v>1.1240000000000001</v>
      </c>
      <c r="I213" s="104"/>
      <c r="L213" s="99"/>
      <c r="M213" s="105"/>
      <c r="T213" s="106"/>
      <c r="AT213" s="101" t="s">
        <v>203</v>
      </c>
      <c r="AU213" s="101" t="s">
        <v>83</v>
      </c>
      <c r="AV213" s="7" t="s">
        <v>83</v>
      </c>
      <c r="AW213" s="7" t="s">
        <v>28</v>
      </c>
      <c r="AX213" s="7" t="s">
        <v>81</v>
      </c>
      <c r="AY213" s="101" t="s">
        <v>184</v>
      </c>
    </row>
    <row r="214" spans="2:65" s="6" customFormat="1" ht="22.8" customHeight="1">
      <c r="B214" s="73"/>
      <c r="D214" s="74" t="s">
        <v>72</v>
      </c>
      <c r="E214" s="83" t="s">
        <v>393</v>
      </c>
      <c r="F214" s="83" t="s">
        <v>394</v>
      </c>
      <c r="I214" s="76"/>
      <c r="J214" s="84">
        <f>BK214</f>
        <v>0</v>
      </c>
      <c r="L214" s="73"/>
      <c r="M214" s="78"/>
      <c r="P214" s="79">
        <f>P215</f>
        <v>0</v>
      </c>
      <c r="R214" s="79">
        <f>R215</f>
        <v>0</v>
      </c>
      <c r="T214" s="80">
        <f>T215</f>
        <v>0</v>
      </c>
      <c r="AR214" s="74" t="s">
        <v>81</v>
      </c>
      <c r="AT214" s="81" t="s">
        <v>72</v>
      </c>
      <c r="AU214" s="81" t="s">
        <v>81</v>
      </c>
      <c r="AY214" s="74" t="s">
        <v>184</v>
      </c>
      <c r="BK214" s="82">
        <f>BK215</f>
        <v>0</v>
      </c>
    </row>
    <row r="215" spans="2:65" s="1" customFormat="1" ht="16.5" customHeight="1">
      <c r="B215" s="20"/>
      <c r="C215" s="85" t="s">
        <v>395</v>
      </c>
      <c r="D215" s="85" t="s">
        <v>186</v>
      </c>
      <c r="E215" s="86" t="s">
        <v>396</v>
      </c>
      <c r="F215" s="87" t="s">
        <v>397</v>
      </c>
      <c r="G215" s="88" t="s">
        <v>278</v>
      </c>
      <c r="H215" s="89">
        <v>0.61899999999999999</v>
      </c>
      <c r="I215" s="90"/>
      <c r="J215" s="91">
        <f>ROUND(I215*H215,2)</f>
        <v>0</v>
      </c>
      <c r="K215" s="92"/>
      <c r="L215" s="20"/>
      <c r="M215" s="93" t="s">
        <v>1</v>
      </c>
      <c r="N215" s="94" t="s">
        <v>38</v>
      </c>
      <c r="P215" s="95">
        <f>O215*H215</f>
        <v>0</v>
      </c>
      <c r="Q215" s="95">
        <v>0</v>
      </c>
      <c r="R215" s="95">
        <f>Q215*H215</f>
        <v>0</v>
      </c>
      <c r="S215" s="95">
        <v>0</v>
      </c>
      <c r="T215" s="96">
        <f>S215*H215</f>
        <v>0</v>
      </c>
      <c r="AR215" s="97" t="s">
        <v>190</v>
      </c>
      <c r="AT215" s="97" t="s">
        <v>186</v>
      </c>
      <c r="AU215" s="97" t="s">
        <v>83</v>
      </c>
      <c r="AY215" s="10" t="s">
        <v>184</v>
      </c>
      <c r="BE215" s="98">
        <f>IF(N215="základní",J215,0)</f>
        <v>0</v>
      </c>
      <c r="BF215" s="98">
        <f>IF(N215="snížená",J215,0)</f>
        <v>0</v>
      </c>
      <c r="BG215" s="98">
        <f>IF(N215="zákl. přenesená",J215,0)</f>
        <v>0</v>
      </c>
      <c r="BH215" s="98">
        <f>IF(N215="sníž. přenesená",J215,0)</f>
        <v>0</v>
      </c>
      <c r="BI215" s="98">
        <f>IF(N215="nulová",J215,0)</f>
        <v>0</v>
      </c>
      <c r="BJ215" s="10" t="s">
        <v>81</v>
      </c>
      <c r="BK215" s="98">
        <f>ROUND(I215*H215,2)</f>
        <v>0</v>
      </c>
      <c r="BL215" s="10" t="s">
        <v>190</v>
      </c>
      <c r="BM215" s="97" t="s">
        <v>398</v>
      </c>
    </row>
    <row r="216" spans="2:65" s="6" customFormat="1" ht="25.95" customHeight="1">
      <c r="B216" s="73"/>
      <c r="D216" s="74" t="s">
        <v>72</v>
      </c>
      <c r="E216" s="75" t="s">
        <v>399</v>
      </c>
      <c r="F216" s="75" t="s">
        <v>400</v>
      </c>
      <c r="I216" s="76"/>
      <c r="J216" s="77">
        <f>BK216</f>
        <v>0</v>
      </c>
      <c r="L216" s="73"/>
      <c r="M216" s="78"/>
      <c r="P216" s="79">
        <f>P217</f>
        <v>0</v>
      </c>
      <c r="R216" s="79">
        <f>R217</f>
        <v>0</v>
      </c>
      <c r="T216" s="80">
        <f>T217</f>
        <v>1.9550000000000001</v>
      </c>
      <c r="AR216" s="74" t="s">
        <v>83</v>
      </c>
      <c r="AT216" s="81" t="s">
        <v>72</v>
      </c>
      <c r="AU216" s="81" t="s">
        <v>73</v>
      </c>
      <c r="AY216" s="74" t="s">
        <v>184</v>
      </c>
      <c r="BK216" s="82">
        <f>BK217</f>
        <v>0</v>
      </c>
    </row>
    <row r="217" spans="2:65" s="6" customFormat="1" ht="22.8" customHeight="1">
      <c r="B217" s="73"/>
      <c r="D217" s="74" t="s">
        <v>72</v>
      </c>
      <c r="E217" s="83" t="s">
        <v>401</v>
      </c>
      <c r="F217" s="83" t="s">
        <v>402</v>
      </c>
      <c r="I217" s="76"/>
      <c r="J217" s="84">
        <f>BK217</f>
        <v>0</v>
      </c>
      <c r="L217" s="73"/>
      <c r="M217" s="78"/>
      <c r="P217" s="79">
        <f>SUM(P218:P222)</f>
        <v>0</v>
      </c>
      <c r="R217" s="79">
        <f>SUM(R218:R222)</f>
        <v>0</v>
      </c>
      <c r="T217" s="80">
        <f>SUM(T218:T222)</f>
        <v>1.9550000000000001</v>
      </c>
      <c r="AR217" s="74" t="s">
        <v>83</v>
      </c>
      <c r="AT217" s="81" t="s">
        <v>72</v>
      </c>
      <c r="AU217" s="81" t="s">
        <v>81</v>
      </c>
      <c r="AY217" s="74" t="s">
        <v>184</v>
      </c>
      <c r="BK217" s="82">
        <f>SUM(BK218:BK222)</f>
        <v>0</v>
      </c>
    </row>
    <row r="218" spans="2:65" s="1" customFormat="1" ht="33" customHeight="1">
      <c r="B218" s="20"/>
      <c r="C218" s="85" t="s">
        <v>403</v>
      </c>
      <c r="D218" s="85" t="s">
        <v>186</v>
      </c>
      <c r="E218" s="86" t="s">
        <v>404</v>
      </c>
      <c r="F218" s="87" t="s">
        <v>405</v>
      </c>
      <c r="G218" s="88" t="s">
        <v>406</v>
      </c>
      <c r="H218" s="89">
        <v>1955</v>
      </c>
      <c r="I218" s="90"/>
      <c r="J218" s="91">
        <f>ROUND(I218*H218,2)</f>
        <v>0</v>
      </c>
      <c r="K218" s="92"/>
      <c r="L218" s="20"/>
      <c r="M218" s="93" t="s">
        <v>1</v>
      </c>
      <c r="N218" s="94" t="s">
        <v>38</v>
      </c>
      <c r="P218" s="95">
        <f>O218*H218</f>
        <v>0</v>
      </c>
      <c r="Q218" s="95">
        <v>0</v>
      </c>
      <c r="R218" s="95">
        <f>Q218*H218</f>
        <v>0</v>
      </c>
      <c r="S218" s="95">
        <v>1E-3</v>
      </c>
      <c r="T218" s="96">
        <f>S218*H218</f>
        <v>1.9550000000000001</v>
      </c>
      <c r="AR218" s="97" t="s">
        <v>259</v>
      </c>
      <c r="AT218" s="97" t="s">
        <v>186</v>
      </c>
      <c r="AU218" s="97" t="s">
        <v>83</v>
      </c>
      <c r="AY218" s="10" t="s">
        <v>184</v>
      </c>
      <c r="BE218" s="98">
        <f>IF(N218="základní",J218,0)</f>
        <v>0</v>
      </c>
      <c r="BF218" s="98">
        <f>IF(N218="snížená",J218,0)</f>
        <v>0</v>
      </c>
      <c r="BG218" s="98">
        <f>IF(N218="zákl. přenesená",J218,0)</f>
        <v>0</v>
      </c>
      <c r="BH218" s="98">
        <f>IF(N218="sníž. přenesená",J218,0)</f>
        <v>0</v>
      </c>
      <c r="BI218" s="98">
        <f>IF(N218="nulová",J218,0)</f>
        <v>0</v>
      </c>
      <c r="BJ218" s="10" t="s">
        <v>81</v>
      </c>
      <c r="BK218" s="98">
        <f>ROUND(I218*H218,2)</f>
        <v>0</v>
      </c>
      <c r="BL218" s="10" t="s">
        <v>259</v>
      </c>
      <c r="BM218" s="97" t="s">
        <v>407</v>
      </c>
    </row>
    <row r="219" spans="2:65" s="7" customFormat="1">
      <c r="B219" s="99"/>
      <c r="D219" s="100" t="s">
        <v>203</v>
      </c>
      <c r="E219" s="101" t="s">
        <v>1</v>
      </c>
      <c r="F219" s="102" t="s">
        <v>408</v>
      </c>
      <c r="H219" s="103">
        <v>1275</v>
      </c>
      <c r="I219" s="104"/>
      <c r="L219" s="99"/>
      <c r="M219" s="105"/>
      <c r="T219" s="106"/>
      <c r="AT219" s="101" t="s">
        <v>203</v>
      </c>
      <c r="AU219" s="101" t="s">
        <v>83</v>
      </c>
      <c r="AV219" s="7" t="s">
        <v>83</v>
      </c>
      <c r="AW219" s="7" t="s">
        <v>28</v>
      </c>
      <c r="AX219" s="7" t="s">
        <v>73</v>
      </c>
      <c r="AY219" s="101" t="s">
        <v>184</v>
      </c>
    </row>
    <row r="220" spans="2:65" s="7" customFormat="1">
      <c r="B220" s="99"/>
      <c r="D220" s="100" t="s">
        <v>203</v>
      </c>
      <c r="E220" s="101" t="s">
        <v>1</v>
      </c>
      <c r="F220" s="102" t="s">
        <v>409</v>
      </c>
      <c r="H220" s="103">
        <v>280</v>
      </c>
      <c r="I220" s="104"/>
      <c r="L220" s="99"/>
      <c r="M220" s="105"/>
      <c r="T220" s="106"/>
      <c r="AT220" s="101" t="s">
        <v>203</v>
      </c>
      <c r="AU220" s="101" t="s">
        <v>83</v>
      </c>
      <c r="AV220" s="7" t="s">
        <v>83</v>
      </c>
      <c r="AW220" s="7" t="s">
        <v>28</v>
      </c>
      <c r="AX220" s="7" t="s">
        <v>73</v>
      </c>
      <c r="AY220" s="101" t="s">
        <v>184</v>
      </c>
    </row>
    <row r="221" spans="2:65" s="7" customFormat="1">
      <c r="B221" s="99"/>
      <c r="D221" s="100" t="s">
        <v>203</v>
      </c>
      <c r="E221" s="101" t="s">
        <v>1</v>
      </c>
      <c r="F221" s="102" t="s">
        <v>410</v>
      </c>
      <c r="H221" s="103">
        <v>400</v>
      </c>
      <c r="I221" s="104"/>
      <c r="L221" s="99"/>
      <c r="M221" s="105"/>
      <c r="T221" s="106"/>
      <c r="AT221" s="101" t="s">
        <v>203</v>
      </c>
      <c r="AU221" s="101" t="s">
        <v>83</v>
      </c>
      <c r="AV221" s="7" t="s">
        <v>83</v>
      </c>
      <c r="AW221" s="7" t="s">
        <v>28</v>
      </c>
      <c r="AX221" s="7" t="s">
        <v>73</v>
      </c>
      <c r="AY221" s="101" t="s">
        <v>184</v>
      </c>
    </row>
    <row r="222" spans="2:65" s="8" customFormat="1">
      <c r="B222" s="107"/>
      <c r="D222" s="100" t="s">
        <v>203</v>
      </c>
      <c r="E222" s="108" t="s">
        <v>1</v>
      </c>
      <c r="F222" s="109" t="s">
        <v>206</v>
      </c>
      <c r="H222" s="110">
        <v>1955</v>
      </c>
      <c r="I222" s="111"/>
      <c r="L222" s="107"/>
      <c r="M222" s="112"/>
      <c r="T222" s="113"/>
      <c r="AT222" s="108" t="s">
        <v>203</v>
      </c>
      <c r="AU222" s="108" t="s">
        <v>83</v>
      </c>
      <c r="AV222" s="8" t="s">
        <v>190</v>
      </c>
      <c r="AW222" s="8" t="s">
        <v>28</v>
      </c>
      <c r="AX222" s="8" t="s">
        <v>81</v>
      </c>
      <c r="AY222" s="108" t="s">
        <v>184</v>
      </c>
    </row>
    <row r="223" spans="2:65" s="6" customFormat="1" ht="25.95" customHeight="1">
      <c r="B223" s="73"/>
      <c r="D223" s="74" t="s">
        <v>72</v>
      </c>
      <c r="E223" s="75" t="s">
        <v>411</v>
      </c>
      <c r="F223" s="75" t="s">
        <v>412</v>
      </c>
      <c r="I223" s="76"/>
      <c r="J223" s="77">
        <f>BK223</f>
        <v>0</v>
      </c>
      <c r="L223" s="73"/>
      <c r="M223" s="78"/>
      <c r="P223" s="79">
        <f>P224+P226+P228+P230</f>
        <v>0</v>
      </c>
      <c r="R223" s="79">
        <f>R224+R226+R228+R230</f>
        <v>0</v>
      </c>
      <c r="T223" s="80">
        <f>T224+T226+T228+T230</f>
        <v>0</v>
      </c>
      <c r="AR223" s="74" t="s">
        <v>207</v>
      </c>
      <c r="AT223" s="81" t="s">
        <v>72</v>
      </c>
      <c r="AU223" s="81" t="s">
        <v>73</v>
      </c>
      <c r="AY223" s="74" t="s">
        <v>184</v>
      </c>
      <c r="BK223" s="82">
        <f>BK224+BK226+BK228+BK230</f>
        <v>0</v>
      </c>
    </row>
    <row r="224" spans="2:65" s="6" customFormat="1" ht="22.8" customHeight="1">
      <c r="B224" s="73"/>
      <c r="D224" s="74" t="s">
        <v>72</v>
      </c>
      <c r="E224" s="83" t="s">
        <v>413</v>
      </c>
      <c r="F224" s="83" t="s">
        <v>414</v>
      </c>
      <c r="I224" s="76"/>
      <c r="J224" s="84">
        <f>BK224</f>
        <v>0</v>
      </c>
      <c r="L224" s="73"/>
      <c r="M224" s="78"/>
      <c r="P224" s="79">
        <f>P225</f>
        <v>0</v>
      </c>
      <c r="R224" s="79">
        <f>R225</f>
        <v>0</v>
      </c>
      <c r="T224" s="80">
        <f>T225</f>
        <v>0</v>
      </c>
      <c r="AR224" s="74" t="s">
        <v>207</v>
      </c>
      <c r="AT224" s="81" t="s">
        <v>72</v>
      </c>
      <c r="AU224" s="81" t="s">
        <v>81</v>
      </c>
      <c r="AY224" s="74" t="s">
        <v>184</v>
      </c>
      <c r="BK224" s="82">
        <f>BK225</f>
        <v>0</v>
      </c>
    </row>
    <row r="225" spans="2:65" s="1" customFormat="1" ht="21.75" customHeight="1">
      <c r="B225" s="20"/>
      <c r="C225" s="85" t="s">
        <v>415</v>
      </c>
      <c r="D225" s="85" t="s">
        <v>186</v>
      </c>
      <c r="E225" s="86" t="s">
        <v>416</v>
      </c>
      <c r="F225" s="87" t="s">
        <v>417</v>
      </c>
      <c r="G225" s="88" t="s">
        <v>418</v>
      </c>
      <c r="H225" s="89">
        <v>48</v>
      </c>
      <c r="I225" s="90"/>
      <c r="J225" s="91">
        <f>ROUND(I225*H225,2)</f>
        <v>0</v>
      </c>
      <c r="K225" s="92"/>
      <c r="L225" s="20"/>
      <c r="M225" s="93" t="s">
        <v>1</v>
      </c>
      <c r="N225" s="94" t="s">
        <v>38</v>
      </c>
      <c r="P225" s="95">
        <f>O225*H225</f>
        <v>0</v>
      </c>
      <c r="Q225" s="95">
        <v>0</v>
      </c>
      <c r="R225" s="95">
        <f>Q225*H225</f>
        <v>0</v>
      </c>
      <c r="S225" s="95">
        <v>0</v>
      </c>
      <c r="T225" s="96">
        <f>S225*H225</f>
        <v>0</v>
      </c>
      <c r="AR225" s="97" t="s">
        <v>419</v>
      </c>
      <c r="AT225" s="97" t="s">
        <v>186</v>
      </c>
      <c r="AU225" s="97" t="s">
        <v>83</v>
      </c>
      <c r="AY225" s="10" t="s">
        <v>184</v>
      </c>
      <c r="BE225" s="98">
        <f>IF(N225="základní",J225,0)</f>
        <v>0</v>
      </c>
      <c r="BF225" s="98">
        <f>IF(N225="snížená",J225,0)</f>
        <v>0</v>
      </c>
      <c r="BG225" s="98">
        <f>IF(N225="zákl. přenesená",J225,0)</f>
        <v>0</v>
      </c>
      <c r="BH225" s="98">
        <f>IF(N225="sníž. přenesená",J225,0)</f>
        <v>0</v>
      </c>
      <c r="BI225" s="98">
        <f>IF(N225="nulová",J225,0)</f>
        <v>0</v>
      </c>
      <c r="BJ225" s="10" t="s">
        <v>81</v>
      </c>
      <c r="BK225" s="98">
        <f>ROUND(I225*H225,2)</f>
        <v>0</v>
      </c>
      <c r="BL225" s="10" t="s">
        <v>419</v>
      </c>
      <c r="BM225" s="97" t="s">
        <v>420</v>
      </c>
    </row>
    <row r="226" spans="2:65" s="6" customFormat="1" ht="22.8" customHeight="1">
      <c r="B226" s="73"/>
      <c r="D226" s="74" t="s">
        <v>72</v>
      </c>
      <c r="E226" s="83" t="s">
        <v>421</v>
      </c>
      <c r="F226" s="83" t="s">
        <v>422</v>
      </c>
      <c r="I226" s="76"/>
      <c r="J226" s="84">
        <f>BK226</f>
        <v>0</v>
      </c>
      <c r="L226" s="73"/>
      <c r="M226" s="78"/>
      <c r="P226" s="79">
        <f>P227</f>
        <v>0</v>
      </c>
      <c r="R226" s="79">
        <f>R227</f>
        <v>0</v>
      </c>
      <c r="T226" s="80">
        <f>T227</f>
        <v>0</v>
      </c>
      <c r="AR226" s="74" t="s">
        <v>207</v>
      </c>
      <c r="AT226" s="81" t="s">
        <v>72</v>
      </c>
      <c r="AU226" s="81" t="s">
        <v>81</v>
      </c>
      <c r="AY226" s="74" t="s">
        <v>184</v>
      </c>
      <c r="BK226" s="82">
        <f>BK227</f>
        <v>0</v>
      </c>
    </row>
    <row r="227" spans="2:65" s="1" customFormat="1" ht="16.5" customHeight="1">
      <c r="B227" s="20"/>
      <c r="C227" s="85" t="s">
        <v>423</v>
      </c>
      <c r="D227" s="85" t="s">
        <v>186</v>
      </c>
      <c r="E227" s="86" t="s">
        <v>424</v>
      </c>
      <c r="F227" s="87" t="s">
        <v>422</v>
      </c>
      <c r="G227" s="88" t="s">
        <v>425</v>
      </c>
      <c r="H227" s="120"/>
      <c r="I227" s="90"/>
      <c r="J227" s="91">
        <f>ROUND(I227*H227,2)</f>
        <v>0</v>
      </c>
      <c r="K227" s="92"/>
      <c r="L227" s="20"/>
      <c r="M227" s="93" t="s">
        <v>1</v>
      </c>
      <c r="N227" s="94" t="s">
        <v>38</v>
      </c>
      <c r="P227" s="95">
        <f>O227*H227</f>
        <v>0</v>
      </c>
      <c r="Q227" s="95">
        <v>0</v>
      </c>
      <c r="R227" s="95">
        <f>Q227*H227</f>
        <v>0</v>
      </c>
      <c r="S227" s="95">
        <v>0</v>
      </c>
      <c r="T227" s="96">
        <f>S227*H227</f>
        <v>0</v>
      </c>
      <c r="AR227" s="97" t="s">
        <v>419</v>
      </c>
      <c r="AT227" s="97" t="s">
        <v>186</v>
      </c>
      <c r="AU227" s="97" t="s">
        <v>83</v>
      </c>
      <c r="AY227" s="10" t="s">
        <v>184</v>
      </c>
      <c r="BE227" s="98">
        <f>IF(N227="základní",J227,0)</f>
        <v>0</v>
      </c>
      <c r="BF227" s="98">
        <f>IF(N227="snížená",J227,0)</f>
        <v>0</v>
      </c>
      <c r="BG227" s="98">
        <f>IF(N227="zákl. přenesená",J227,0)</f>
        <v>0</v>
      </c>
      <c r="BH227" s="98">
        <f>IF(N227="sníž. přenesená",J227,0)</f>
        <v>0</v>
      </c>
      <c r="BI227" s="98">
        <f>IF(N227="nulová",J227,0)</f>
        <v>0</v>
      </c>
      <c r="BJ227" s="10" t="s">
        <v>81</v>
      </c>
      <c r="BK227" s="98">
        <f>ROUND(I227*H227,2)</f>
        <v>0</v>
      </c>
      <c r="BL227" s="10" t="s">
        <v>419</v>
      </c>
      <c r="BM227" s="97" t="s">
        <v>426</v>
      </c>
    </row>
    <row r="228" spans="2:65" s="6" customFormat="1" ht="22.8" customHeight="1">
      <c r="B228" s="73"/>
      <c r="D228" s="74" t="s">
        <v>72</v>
      </c>
      <c r="E228" s="83" t="s">
        <v>427</v>
      </c>
      <c r="F228" s="83" t="s">
        <v>428</v>
      </c>
      <c r="I228" s="76"/>
      <c r="J228" s="84">
        <f>BK228</f>
        <v>0</v>
      </c>
      <c r="L228" s="73"/>
      <c r="M228" s="78"/>
      <c r="P228" s="79">
        <f>P229</f>
        <v>0</v>
      </c>
      <c r="R228" s="79">
        <f>R229</f>
        <v>0</v>
      </c>
      <c r="T228" s="80">
        <f>T229</f>
        <v>0</v>
      </c>
      <c r="AR228" s="74" t="s">
        <v>207</v>
      </c>
      <c r="AT228" s="81" t="s">
        <v>72</v>
      </c>
      <c r="AU228" s="81" t="s">
        <v>81</v>
      </c>
      <c r="AY228" s="74" t="s">
        <v>184</v>
      </c>
      <c r="BK228" s="82">
        <f>BK229</f>
        <v>0</v>
      </c>
    </row>
    <row r="229" spans="2:65" s="1" customFormat="1" ht="16.5" customHeight="1">
      <c r="B229" s="20"/>
      <c r="C229" s="85" t="s">
        <v>429</v>
      </c>
      <c r="D229" s="85" t="s">
        <v>186</v>
      </c>
      <c r="E229" s="86" t="s">
        <v>430</v>
      </c>
      <c r="F229" s="87" t="s">
        <v>428</v>
      </c>
      <c r="G229" s="88" t="s">
        <v>425</v>
      </c>
      <c r="H229" s="120"/>
      <c r="I229" s="90"/>
      <c r="J229" s="91">
        <f>ROUND(I229*H229,2)</f>
        <v>0</v>
      </c>
      <c r="K229" s="92"/>
      <c r="L229" s="20"/>
      <c r="M229" s="93" t="s">
        <v>1</v>
      </c>
      <c r="N229" s="94" t="s">
        <v>38</v>
      </c>
      <c r="P229" s="95">
        <f>O229*H229</f>
        <v>0</v>
      </c>
      <c r="Q229" s="95">
        <v>0</v>
      </c>
      <c r="R229" s="95">
        <f>Q229*H229</f>
        <v>0</v>
      </c>
      <c r="S229" s="95">
        <v>0</v>
      </c>
      <c r="T229" s="96">
        <f>S229*H229</f>
        <v>0</v>
      </c>
      <c r="AR229" s="97" t="s">
        <v>419</v>
      </c>
      <c r="AT229" s="97" t="s">
        <v>186</v>
      </c>
      <c r="AU229" s="97" t="s">
        <v>83</v>
      </c>
      <c r="AY229" s="10" t="s">
        <v>184</v>
      </c>
      <c r="BE229" s="98">
        <f>IF(N229="základní",J229,0)</f>
        <v>0</v>
      </c>
      <c r="BF229" s="98">
        <f>IF(N229="snížená",J229,0)</f>
        <v>0</v>
      </c>
      <c r="BG229" s="98">
        <f>IF(N229="zákl. přenesená",J229,0)</f>
        <v>0</v>
      </c>
      <c r="BH229" s="98">
        <f>IF(N229="sníž. přenesená",J229,0)</f>
        <v>0</v>
      </c>
      <c r="BI229" s="98">
        <f>IF(N229="nulová",J229,0)</f>
        <v>0</v>
      </c>
      <c r="BJ229" s="10" t="s">
        <v>81</v>
      </c>
      <c r="BK229" s="98">
        <f>ROUND(I229*H229,2)</f>
        <v>0</v>
      </c>
      <c r="BL229" s="10" t="s">
        <v>419</v>
      </c>
      <c r="BM229" s="97" t="s">
        <v>431</v>
      </c>
    </row>
    <row r="230" spans="2:65" s="6" customFormat="1" ht="22.8" customHeight="1">
      <c r="B230" s="73"/>
      <c r="D230" s="74" t="s">
        <v>72</v>
      </c>
      <c r="E230" s="83" t="s">
        <v>432</v>
      </c>
      <c r="F230" s="83" t="s">
        <v>433</v>
      </c>
      <c r="I230" s="76"/>
      <c r="J230" s="84">
        <f>BK230</f>
        <v>0</v>
      </c>
      <c r="L230" s="73"/>
      <c r="M230" s="78"/>
      <c r="P230" s="79">
        <f>P231</f>
        <v>0</v>
      </c>
      <c r="R230" s="79">
        <f>R231</f>
        <v>0</v>
      </c>
      <c r="T230" s="80">
        <f>T231</f>
        <v>0</v>
      </c>
      <c r="AR230" s="74" t="s">
        <v>207</v>
      </c>
      <c r="AT230" s="81" t="s">
        <v>72</v>
      </c>
      <c r="AU230" s="81" t="s">
        <v>81</v>
      </c>
      <c r="AY230" s="74" t="s">
        <v>184</v>
      </c>
      <c r="BK230" s="82">
        <f>BK231</f>
        <v>0</v>
      </c>
    </row>
    <row r="231" spans="2:65" s="1" customFormat="1" ht="16.5" customHeight="1">
      <c r="B231" s="20"/>
      <c r="C231" s="85" t="s">
        <v>434</v>
      </c>
      <c r="D231" s="85" t="s">
        <v>186</v>
      </c>
      <c r="E231" s="86" t="s">
        <v>435</v>
      </c>
      <c r="F231" s="87" t="s">
        <v>436</v>
      </c>
      <c r="G231" s="88" t="s">
        <v>425</v>
      </c>
      <c r="H231" s="120"/>
      <c r="I231" s="90"/>
      <c r="J231" s="91">
        <f>ROUND(I231*H231,2)</f>
        <v>0</v>
      </c>
      <c r="K231" s="92"/>
      <c r="L231" s="20"/>
      <c r="M231" s="121" t="s">
        <v>1</v>
      </c>
      <c r="N231" s="122" t="s">
        <v>38</v>
      </c>
      <c r="O231" s="123"/>
      <c r="P231" s="124">
        <f>O231*H231</f>
        <v>0</v>
      </c>
      <c r="Q231" s="124">
        <v>0</v>
      </c>
      <c r="R231" s="124">
        <f>Q231*H231</f>
        <v>0</v>
      </c>
      <c r="S231" s="124">
        <v>0</v>
      </c>
      <c r="T231" s="125">
        <f>S231*H231</f>
        <v>0</v>
      </c>
      <c r="AR231" s="97" t="s">
        <v>419</v>
      </c>
      <c r="AT231" s="97" t="s">
        <v>186</v>
      </c>
      <c r="AU231" s="97" t="s">
        <v>83</v>
      </c>
      <c r="AY231" s="10" t="s">
        <v>184</v>
      </c>
      <c r="BE231" s="98">
        <f>IF(N231="základní",J231,0)</f>
        <v>0</v>
      </c>
      <c r="BF231" s="98">
        <f>IF(N231="snížená",J231,0)</f>
        <v>0</v>
      </c>
      <c r="BG231" s="98">
        <f>IF(N231="zákl. přenesená",J231,0)</f>
        <v>0</v>
      </c>
      <c r="BH231" s="98">
        <f>IF(N231="sníž. přenesená",J231,0)</f>
        <v>0</v>
      </c>
      <c r="BI231" s="98">
        <f>IF(N231="nulová",J231,0)</f>
        <v>0</v>
      </c>
      <c r="BJ231" s="10" t="s">
        <v>81</v>
      </c>
      <c r="BK231" s="98">
        <f>ROUND(I231*H231,2)</f>
        <v>0</v>
      </c>
      <c r="BL231" s="10" t="s">
        <v>419</v>
      </c>
      <c r="BM231" s="97" t="s">
        <v>437</v>
      </c>
    </row>
    <row r="232" spans="2:65" s="1" customFormat="1" ht="7.05" customHeight="1">
      <c r="B232" s="26"/>
      <c r="C232" s="27"/>
      <c r="D232" s="27"/>
      <c r="E232" s="27"/>
      <c r="F232" s="27"/>
      <c r="G232" s="27"/>
      <c r="H232" s="27"/>
      <c r="I232" s="27"/>
      <c r="J232" s="27"/>
      <c r="K232" s="27"/>
      <c r="L232" s="20"/>
    </row>
  </sheetData>
  <sheetProtection algorithmName="SHA-512" hashValue="H69VWWUa+5g6onzSmGYHUwEPcIrYGZ8zWN9ca2/V5GqEeKebhty7nSIlS2/sufgeM0zXZ30BoibCBKCV07jNWg==" saltValue="x/DJayBF9WzlFG5GR1bDn3ccMSZPElBtuMJssdctsnrtSoPLCaU3fPPdxq6l2Wj9uPSaj8xRopadXosMTLKfHQ==" spinCount="100000" sheet="1" objects="1" scenarios="1" formatColumns="0" formatRows="0" autoFilter="0"/>
  <autoFilter ref="C128:K231" xr:uid="{00000000-0009-0000-0000-000001000000}"/>
  <mergeCells count="9">
    <mergeCell ref="E87:H87"/>
    <mergeCell ref="E119:H119"/>
    <mergeCell ref="E121:H12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M194"/>
  <sheetViews>
    <sheetView showGridLines="0" workbookViewId="0"/>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125</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3300</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ROUND(J124,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ROUND((SUM(BE124:BE193)),  2)</f>
        <v>0</v>
      </c>
      <c r="I33" s="44">
        <v>0.21</v>
      </c>
      <c r="J33" s="40">
        <f>ROUND(((SUM(BE124:BE193))*I33),  2)</f>
        <v>0</v>
      </c>
      <c r="L33" s="20"/>
    </row>
    <row r="34" spans="2:12" s="1" customFormat="1" ht="14.4" customHeight="1">
      <c r="B34" s="20"/>
      <c r="E34" s="16" t="s">
        <v>39</v>
      </c>
      <c r="F34" s="40">
        <f>ROUND((SUM(BF124:BF193)),  2)</f>
        <v>0</v>
      </c>
      <c r="I34" s="44">
        <v>0.12</v>
      </c>
      <c r="J34" s="40">
        <f>ROUND(((SUM(BF124:BF193))*I34),  2)</f>
        <v>0</v>
      </c>
      <c r="L34" s="20"/>
    </row>
    <row r="35" spans="2:12" s="1" customFormat="1" ht="14.4" hidden="1" customHeight="1">
      <c r="B35" s="20"/>
      <c r="E35" s="16" t="s">
        <v>40</v>
      </c>
      <c r="F35" s="40">
        <f>ROUND((SUM(BG124:BG193)),  2)</f>
        <v>0</v>
      </c>
      <c r="I35" s="44">
        <v>0.21</v>
      </c>
      <c r="J35" s="40">
        <f>0</f>
        <v>0</v>
      </c>
      <c r="L35" s="20"/>
    </row>
    <row r="36" spans="2:12" s="1" customFormat="1" ht="14.4" hidden="1" customHeight="1">
      <c r="B36" s="20"/>
      <c r="E36" s="16" t="s">
        <v>41</v>
      </c>
      <c r="F36" s="40">
        <f>ROUND((SUM(BH124:BH193)),  2)</f>
        <v>0</v>
      </c>
      <c r="I36" s="44">
        <v>0.12</v>
      </c>
      <c r="J36" s="40">
        <f>0</f>
        <v>0</v>
      </c>
      <c r="L36" s="20"/>
    </row>
    <row r="37" spans="2:12" s="1" customFormat="1" ht="14.4" hidden="1" customHeight="1">
      <c r="B37" s="20"/>
      <c r="E37" s="16" t="s">
        <v>42</v>
      </c>
      <c r="F37" s="40">
        <f>ROUND((SUM(BI124:BI193)),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SO-06 - Sadové úpravy</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J124</f>
        <v>0</v>
      </c>
      <c r="L96" s="20"/>
      <c r="AU96" s="10" t="s">
        <v>155</v>
      </c>
    </row>
    <row r="97" spans="2:12" s="3" customFormat="1" ht="25.05" customHeight="1">
      <c r="B97" s="56"/>
      <c r="D97" s="57" t="s">
        <v>156</v>
      </c>
      <c r="E97" s="58"/>
      <c r="F97" s="58"/>
      <c r="G97" s="58"/>
      <c r="H97" s="58"/>
      <c r="I97" s="58"/>
      <c r="J97" s="59">
        <f>J125</f>
        <v>0</v>
      </c>
      <c r="L97" s="56"/>
    </row>
    <row r="98" spans="2:12" s="4" customFormat="1" ht="19.95" customHeight="1">
      <c r="B98" s="60"/>
      <c r="D98" s="61" t="s">
        <v>157</v>
      </c>
      <c r="E98" s="62"/>
      <c r="F98" s="62"/>
      <c r="G98" s="62"/>
      <c r="H98" s="62"/>
      <c r="I98" s="62"/>
      <c r="J98" s="63">
        <f>J126</f>
        <v>0</v>
      </c>
      <c r="L98" s="60"/>
    </row>
    <row r="99" spans="2:12" s="4" customFormat="1" ht="19.95" customHeight="1">
      <c r="B99" s="60"/>
      <c r="D99" s="61" t="s">
        <v>161</v>
      </c>
      <c r="E99" s="62"/>
      <c r="F99" s="62"/>
      <c r="G99" s="62"/>
      <c r="H99" s="62"/>
      <c r="I99" s="62"/>
      <c r="J99" s="63">
        <f>J183</f>
        <v>0</v>
      </c>
      <c r="L99" s="60"/>
    </row>
    <row r="100" spans="2:12" s="3" customFormat="1" ht="25.05" customHeight="1">
      <c r="B100" s="56"/>
      <c r="D100" s="57" t="s">
        <v>164</v>
      </c>
      <c r="E100" s="58"/>
      <c r="F100" s="58"/>
      <c r="G100" s="58"/>
      <c r="H100" s="58"/>
      <c r="I100" s="58"/>
      <c r="J100" s="59">
        <f>J185</f>
        <v>0</v>
      </c>
      <c r="L100" s="56"/>
    </row>
    <row r="101" spans="2:12" s="4" customFormat="1" ht="19.95" customHeight="1">
      <c r="B101" s="60"/>
      <c r="D101" s="61" t="s">
        <v>165</v>
      </c>
      <c r="E101" s="62"/>
      <c r="F101" s="62"/>
      <c r="G101" s="62"/>
      <c r="H101" s="62"/>
      <c r="I101" s="62"/>
      <c r="J101" s="63">
        <f>J186</f>
        <v>0</v>
      </c>
      <c r="L101" s="60"/>
    </row>
    <row r="102" spans="2:12" s="4" customFormat="1" ht="19.95" customHeight="1">
      <c r="B102" s="60"/>
      <c r="D102" s="61" t="s">
        <v>166</v>
      </c>
      <c r="E102" s="62"/>
      <c r="F102" s="62"/>
      <c r="G102" s="62"/>
      <c r="H102" s="62"/>
      <c r="I102" s="62"/>
      <c r="J102" s="63">
        <f>J188</f>
        <v>0</v>
      </c>
      <c r="L102" s="60"/>
    </row>
    <row r="103" spans="2:12" s="4" customFormat="1" ht="19.95" customHeight="1">
      <c r="B103" s="60"/>
      <c r="D103" s="61" t="s">
        <v>167</v>
      </c>
      <c r="E103" s="62"/>
      <c r="F103" s="62"/>
      <c r="G103" s="62"/>
      <c r="H103" s="62"/>
      <c r="I103" s="62"/>
      <c r="J103" s="63">
        <f>J190</f>
        <v>0</v>
      </c>
      <c r="L103" s="60"/>
    </row>
    <row r="104" spans="2:12" s="4" customFormat="1" ht="19.95" customHeight="1">
      <c r="B104" s="60"/>
      <c r="D104" s="61" t="s">
        <v>168</v>
      </c>
      <c r="E104" s="62"/>
      <c r="F104" s="62"/>
      <c r="G104" s="62"/>
      <c r="H104" s="62"/>
      <c r="I104" s="62"/>
      <c r="J104" s="63">
        <f>J192</f>
        <v>0</v>
      </c>
      <c r="L104" s="60"/>
    </row>
    <row r="105" spans="2:12" s="1" customFormat="1" ht="21.75" customHeight="1">
      <c r="B105" s="20"/>
      <c r="L105" s="20"/>
    </row>
    <row r="106" spans="2:12" s="1" customFormat="1" ht="7.05" customHeight="1">
      <c r="B106" s="26"/>
      <c r="C106" s="27"/>
      <c r="D106" s="27"/>
      <c r="E106" s="27"/>
      <c r="F106" s="27"/>
      <c r="G106" s="27"/>
      <c r="H106" s="27"/>
      <c r="I106" s="27"/>
      <c r="J106" s="27"/>
      <c r="K106" s="27"/>
      <c r="L106" s="20"/>
    </row>
    <row r="110" spans="2:12" s="1" customFormat="1" ht="7.05" customHeight="1">
      <c r="B110" s="28"/>
      <c r="C110" s="29"/>
      <c r="D110" s="29"/>
      <c r="E110" s="29"/>
      <c r="F110" s="29"/>
      <c r="G110" s="29"/>
      <c r="H110" s="29"/>
      <c r="I110" s="29"/>
      <c r="J110" s="29"/>
      <c r="K110" s="29"/>
      <c r="L110" s="20"/>
    </row>
    <row r="111" spans="2:12" s="1" customFormat="1" ht="25.05" customHeight="1">
      <c r="B111" s="20"/>
      <c r="C111" s="14" t="s">
        <v>169</v>
      </c>
      <c r="L111" s="20"/>
    </row>
    <row r="112" spans="2:12" s="1" customFormat="1" ht="7.05" customHeight="1">
      <c r="B112" s="20"/>
      <c r="L112" s="20"/>
    </row>
    <row r="113" spans="2:65" s="1" customFormat="1" ht="12" customHeight="1">
      <c r="B113" s="20"/>
      <c r="C113" s="16" t="s">
        <v>14</v>
      </c>
      <c r="L113" s="20"/>
    </row>
    <row r="114" spans="2:65" s="1" customFormat="1" ht="16.5" customHeight="1">
      <c r="B114" s="20"/>
      <c r="E114" s="865" t="str">
        <f>E7</f>
        <v xml:space="preserve">Rekonstrukce a modernizace fotbalového hřiště SK Union Břevnov </v>
      </c>
      <c r="F114" s="866"/>
      <c r="G114" s="866"/>
      <c r="H114" s="866"/>
      <c r="L114" s="20"/>
    </row>
    <row r="115" spans="2:65" s="1" customFormat="1" ht="12" customHeight="1">
      <c r="B115" s="20"/>
      <c r="C115" s="16" t="s">
        <v>149</v>
      </c>
      <c r="L115" s="20"/>
    </row>
    <row r="116" spans="2:65" s="1" customFormat="1" ht="16.5" customHeight="1">
      <c r="B116" s="20"/>
      <c r="E116" s="863" t="str">
        <f>E9</f>
        <v>SO-06 - Sadové úpravy</v>
      </c>
      <c r="F116" s="864"/>
      <c r="G116" s="864"/>
      <c r="H116" s="864"/>
      <c r="L116" s="20"/>
    </row>
    <row r="117" spans="2:65" s="1" customFormat="1" ht="7.05" customHeight="1">
      <c r="B117" s="20"/>
      <c r="L117" s="20"/>
    </row>
    <row r="118" spans="2:65" s="1" customFormat="1" ht="12" customHeight="1">
      <c r="B118" s="20"/>
      <c r="C118" s="16" t="s">
        <v>17</v>
      </c>
      <c r="F118" s="15" t="str">
        <f>F12</f>
        <v>Praha 6</v>
      </c>
      <c r="I118" s="16" t="s">
        <v>19</v>
      </c>
      <c r="J118" s="30">
        <f>IF(J12="","",J12)</f>
        <v>46065</v>
      </c>
      <c r="L118" s="20"/>
    </row>
    <row r="119" spans="2:65" s="1" customFormat="1" ht="7.05" customHeight="1">
      <c r="B119" s="20"/>
      <c r="L119" s="20"/>
    </row>
    <row r="120" spans="2:65" s="1" customFormat="1" ht="25.65" customHeight="1">
      <c r="B120" s="20"/>
      <c r="C120" s="16" t="s">
        <v>20</v>
      </c>
      <c r="F120" s="15" t="str">
        <f>E15</f>
        <v>Městská část Praha 6</v>
      </c>
      <c r="I120" s="16" t="s">
        <v>26</v>
      </c>
      <c r="J120" s="19" t="str">
        <f>E21</f>
        <v>Sportovní projekty s.r.o.</v>
      </c>
      <c r="L120" s="20"/>
    </row>
    <row r="121" spans="2:65" s="1" customFormat="1" ht="15.15" customHeight="1">
      <c r="B121" s="20"/>
      <c r="C121" s="16" t="s">
        <v>24</v>
      </c>
      <c r="F121" s="15" t="str">
        <f>IF(E18="","",E18)</f>
        <v xml:space="preserve">Vyplň údaj </v>
      </c>
      <c r="I121" s="16" t="s">
        <v>29</v>
      </c>
      <c r="J121" s="19" t="str">
        <f>E24</f>
        <v>F.Pecka</v>
      </c>
      <c r="L121" s="20"/>
    </row>
    <row r="122" spans="2:65" s="1" customFormat="1" ht="10.199999999999999" customHeight="1">
      <c r="B122" s="20"/>
      <c r="L122" s="20"/>
    </row>
    <row r="123" spans="2:65" s="5" customFormat="1" ht="29.25" customHeight="1">
      <c r="B123" s="64"/>
      <c r="C123" s="65" t="s">
        <v>170</v>
      </c>
      <c r="D123" s="66" t="s">
        <v>58</v>
      </c>
      <c r="E123" s="66" t="s">
        <v>54</v>
      </c>
      <c r="F123" s="66" t="s">
        <v>55</v>
      </c>
      <c r="G123" s="66" t="s">
        <v>171</v>
      </c>
      <c r="H123" s="66" t="s">
        <v>172</v>
      </c>
      <c r="I123" s="66" t="s">
        <v>173</v>
      </c>
      <c r="J123" s="67" t="s">
        <v>153</v>
      </c>
      <c r="K123" s="68" t="s">
        <v>174</v>
      </c>
      <c r="L123" s="64"/>
      <c r="M123" s="34" t="s">
        <v>1</v>
      </c>
      <c r="N123" s="35" t="s">
        <v>37</v>
      </c>
      <c r="O123" s="35" t="s">
        <v>175</v>
      </c>
      <c r="P123" s="35" t="s">
        <v>176</v>
      </c>
      <c r="Q123" s="35" t="s">
        <v>177</v>
      </c>
      <c r="R123" s="35" t="s">
        <v>178</v>
      </c>
      <c r="S123" s="35" t="s">
        <v>179</v>
      </c>
      <c r="T123" s="36" t="s">
        <v>180</v>
      </c>
    </row>
    <row r="124" spans="2:65" s="1" customFormat="1" ht="22.8" customHeight="1">
      <c r="B124" s="20"/>
      <c r="C124" s="38" t="s">
        <v>181</v>
      </c>
      <c r="J124" s="69">
        <f>BK124</f>
        <v>0</v>
      </c>
      <c r="L124" s="20"/>
      <c r="M124" s="37"/>
      <c r="N124" s="31"/>
      <c r="O124" s="31"/>
      <c r="P124" s="70">
        <f>P125+P185</f>
        <v>0</v>
      </c>
      <c r="Q124" s="31"/>
      <c r="R124" s="70">
        <f>R125+R185</f>
        <v>22.920247999999997</v>
      </c>
      <c r="S124" s="31"/>
      <c r="T124" s="71">
        <f>T125+T185</f>
        <v>0</v>
      </c>
      <c r="AT124" s="10" t="s">
        <v>72</v>
      </c>
      <c r="AU124" s="10" t="s">
        <v>155</v>
      </c>
      <c r="BK124" s="72">
        <f>BK125+BK185</f>
        <v>0</v>
      </c>
    </row>
    <row r="125" spans="2:65" s="6" customFormat="1" ht="25.95" customHeight="1">
      <c r="B125" s="73"/>
      <c r="D125" s="74" t="s">
        <v>72</v>
      </c>
      <c r="E125" s="75" t="s">
        <v>182</v>
      </c>
      <c r="F125" s="75" t="s">
        <v>183</v>
      </c>
      <c r="I125" s="76"/>
      <c r="J125" s="77">
        <f>BK125</f>
        <v>0</v>
      </c>
      <c r="L125" s="73"/>
      <c r="M125" s="78"/>
      <c r="P125" s="79">
        <f>P126+P183</f>
        <v>0</v>
      </c>
      <c r="R125" s="79">
        <f>R126+R183</f>
        <v>22.920247999999997</v>
      </c>
      <c r="T125" s="80">
        <f>T126+T183</f>
        <v>0</v>
      </c>
      <c r="AR125" s="74" t="s">
        <v>81</v>
      </c>
      <c r="AT125" s="81" t="s">
        <v>72</v>
      </c>
      <c r="AU125" s="81" t="s">
        <v>73</v>
      </c>
      <c r="AY125" s="74" t="s">
        <v>184</v>
      </c>
      <c r="BK125" s="82">
        <f>BK126+BK183</f>
        <v>0</v>
      </c>
    </row>
    <row r="126" spans="2:65" s="6" customFormat="1" ht="22.8" customHeight="1">
      <c r="B126" s="73"/>
      <c r="D126" s="74" t="s">
        <v>72</v>
      </c>
      <c r="E126" s="83" t="s">
        <v>81</v>
      </c>
      <c r="F126" s="83" t="s">
        <v>185</v>
      </c>
      <c r="I126" s="76"/>
      <c r="J126" s="84">
        <f>BK126</f>
        <v>0</v>
      </c>
      <c r="L126" s="73"/>
      <c r="M126" s="78"/>
      <c r="P126" s="79">
        <f>SUM(P127:P182)</f>
        <v>0</v>
      </c>
      <c r="R126" s="79">
        <f>SUM(R127:R182)</f>
        <v>22.920247999999997</v>
      </c>
      <c r="T126" s="80">
        <f>SUM(T127:T182)</f>
        <v>0</v>
      </c>
      <c r="AR126" s="74" t="s">
        <v>81</v>
      </c>
      <c r="AT126" s="81" t="s">
        <v>72</v>
      </c>
      <c r="AU126" s="81" t="s">
        <v>81</v>
      </c>
      <c r="AY126" s="74" t="s">
        <v>184</v>
      </c>
      <c r="BK126" s="82">
        <f>SUM(BK127:BK182)</f>
        <v>0</v>
      </c>
    </row>
    <row r="127" spans="2:65" s="1" customFormat="1" ht="24.15" customHeight="1">
      <c r="B127" s="20"/>
      <c r="C127" s="85" t="s">
        <v>81</v>
      </c>
      <c r="D127" s="85" t="s">
        <v>186</v>
      </c>
      <c r="E127" s="86" t="s">
        <v>3301</v>
      </c>
      <c r="F127" s="87" t="s">
        <v>3302</v>
      </c>
      <c r="G127" s="88" t="s">
        <v>189</v>
      </c>
      <c r="H127" s="89">
        <v>2</v>
      </c>
      <c r="I127" s="90"/>
      <c r="J127" s="91">
        <f>ROUND(I127*H127,2)</f>
        <v>0</v>
      </c>
      <c r="K127" s="92"/>
      <c r="L127" s="20"/>
      <c r="M127" s="93" t="s">
        <v>1</v>
      </c>
      <c r="N127" s="94" t="s">
        <v>38</v>
      </c>
      <c r="P127" s="95">
        <f>O127*H127</f>
        <v>0</v>
      </c>
      <c r="Q127" s="95">
        <v>0</v>
      </c>
      <c r="R127" s="95">
        <f>Q127*H127</f>
        <v>0</v>
      </c>
      <c r="S127" s="95">
        <v>0</v>
      </c>
      <c r="T127" s="96">
        <f>S127*H127</f>
        <v>0</v>
      </c>
      <c r="AR127" s="97" t="s">
        <v>190</v>
      </c>
      <c r="AT127" s="97" t="s">
        <v>186</v>
      </c>
      <c r="AU127" s="97" t="s">
        <v>83</v>
      </c>
      <c r="AY127" s="10" t="s">
        <v>184</v>
      </c>
      <c r="BE127" s="98">
        <f>IF(N127="základní",J127,0)</f>
        <v>0</v>
      </c>
      <c r="BF127" s="98">
        <f>IF(N127="snížená",J127,0)</f>
        <v>0</v>
      </c>
      <c r="BG127" s="98">
        <f>IF(N127="zákl. přenesená",J127,0)</f>
        <v>0</v>
      </c>
      <c r="BH127" s="98">
        <f>IF(N127="sníž. přenesená",J127,0)</f>
        <v>0</v>
      </c>
      <c r="BI127" s="98">
        <f>IF(N127="nulová",J127,0)</f>
        <v>0</v>
      </c>
      <c r="BJ127" s="10" t="s">
        <v>81</v>
      </c>
      <c r="BK127" s="98">
        <f>ROUND(I127*H127,2)</f>
        <v>0</v>
      </c>
      <c r="BL127" s="10" t="s">
        <v>190</v>
      </c>
      <c r="BM127" s="97" t="s">
        <v>3303</v>
      </c>
    </row>
    <row r="128" spans="2:65" s="1" customFormat="1" ht="37.799999999999997" customHeight="1">
      <c r="B128" s="20"/>
      <c r="C128" s="85" t="s">
        <v>83</v>
      </c>
      <c r="D128" s="85" t="s">
        <v>186</v>
      </c>
      <c r="E128" s="86" t="s">
        <v>3304</v>
      </c>
      <c r="F128" s="87" t="s">
        <v>3305</v>
      </c>
      <c r="G128" s="88" t="s">
        <v>201</v>
      </c>
      <c r="H128" s="89">
        <v>2040.27</v>
      </c>
      <c r="I128" s="90"/>
      <c r="J128" s="91">
        <f>ROUND(I128*H128,2)</f>
        <v>0</v>
      </c>
      <c r="K128" s="92"/>
      <c r="L128" s="20"/>
      <c r="M128" s="93" t="s">
        <v>1</v>
      </c>
      <c r="N128" s="94" t="s">
        <v>38</v>
      </c>
      <c r="P128" s="95">
        <f>O128*H128</f>
        <v>0</v>
      </c>
      <c r="Q128" s="95">
        <v>0</v>
      </c>
      <c r="R128" s="95">
        <f>Q128*H128</f>
        <v>0</v>
      </c>
      <c r="S128" s="95">
        <v>0</v>
      </c>
      <c r="T128" s="96">
        <f>S128*H128</f>
        <v>0</v>
      </c>
      <c r="AR128" s="97" t="s">
        <v>190</v>
      </c>
      <c r="AT128" s="97" t="s">
        <v>186</v>
      </c>
      <c r="AU128" s="97" t="s">
        <v>83</v>
      </c>
      <c r="AY128" s="10" t="s">
        <v>184</v>
      </c>
      <c r="BE128" s="98">
        <f>IF(N128="základní",J128,0)</f>
        <v>0</v>
      </c>
      <c r="BF128" s="98">
        <f>IF(N128="snížená",J128,0)</f>
        <v>0</v>
      </c>
      <c r="BG128" s="98">
        <f>IF(N128="zákl. přenesená",J128,0)</f>
        <v>0</v>
      </c>
      <c r="BH128" s="98">
        <f>IF(N128="sníž. přenesená",J128,0)</f>
        <v>0</v>
      </c>
      <c r="BI128" s="98">
        <f>IF(N128="nulová",J128,0)</f>
        <v>0</v>
      </c>
      <c r="BJ128" s="10" t="s">
        <v>81</v>
      </c>
      <c r="BK128" s="98">
        <f>ROUND(I128*H128,2)</f>
        <v>0</v>
      </c>
      <c r="BL128" s="10" t="s">
        <v>190</v>
      </c>
      <c r="BM128" s="97" t="s">
        <v>3306</v>
      </c>
    </row>
    <row r="129" spans="2:65" s="7" customFormat="1">
      <c r="B129" s="99"/>
      <c r="D129" s="100" t="s">
        <v>203</v>
      </c>
      <c r="E129" s="101" t="s">
        <v>1</v>
      </c>
      <c r="F129" s="102" t="s">
        <v>3307</v>
      </c>
      <c r="H129" s="103">
        <v>2040.27</v>
      </c>
      <c r="I129" s="104"/>
      <c r="L129" s="99"/>
      <c r="M129" s="105"/>
      <c r="T129" s="106"/>
      <c r="AT129" s="101" t="s">
        <v>203</v>
      </c>
      <c r="AU129" s="101" t="s">
        <v>83</v>
      </c>
      <c r="AV129" s="7" t="s">
        <v>83</v>
      </c>
      <c r="AW129" s="7" t="s">
        <v>28</v>
      </c>
      <c r="AX129" s="7" t="s">
        <v>81</v>
      </c>
      <c r="AY129" s="101" t="s">
        <v>184</v>
      </c>
    </row>
    <row r="130" spans="2:65" s="1" customFormat="1" ht="16.5" customHeight="1">
      <c r="B130" s="20"/>
      <c r="C130" s="126" t="s">
        <v>195</v>
      </c>
      <c r="D130" s="126" t="s">
        <v>480</v>
      </c>
      <c r="E130" s="127" t="s">
        <v>3308</v>
      </c>
      <c r="F130" s="128" t="s">
        <v>3309</v>
      </c>
      <c r="G130" s="129" t="s">
        <v>267</v>
      </c>
      <c r="H130" s="130">
        <v>107.114</v>
      </c>
      <c r="I130" s="131"/>
      <c r="J130" s="132">
        <f>ROUND(I130*H130,2)</f>
        <v>0</v>
      </c>
      <c r="K130" s="133"/>
      <c r="L130" s="134"/>
      <c r="M130" s="135" t="s">
        <v>1</v>
      </c>
      <c r="N130" s="136" t="s">
        <v>38</v>
      </c>
      <c r="P130" s="95">
        <f>O130*H130</f>
        <v>0</v>
      </c>
      <c r="Q130" s="95">
        <v>0.21</v>
      </c>
      <c r="R130" s="95">
        <f>Q130*H130</f>
        <v>22.493939999999998</v>
      </c>
      <c r="S130" s="95">
        <v>0</v>
      </c>
      <c r="T130" s="96">
        <f>S130*H130</f>
        <v>0</v>
      </c>
      <c r="AR130" s="97" t="s">
        <v>226</v>
      </c>
      <c r="AT130" s="97" t="s">
        <v>480</v>
      </c>
      <c r="AU130" s="97" t="s">
        <v>83</v>
      </c>
      <c r="AY130" s="10" t="s">
        <v>184</v>
      </c>
      <c r="BE130" s="98">
        <f>IF(N130="základní",J130,0)</f>
        <v>0</v>
      </c>
      <c r="BF130" s="98">
        <f>IF(N130="snížená",J130,0)</f>
        <v>0</v>
      </c>
      <c r="BG130" s="98">
        <f>IF(N130="zákl. přenesená",J130,0)</f>
        <v>0</v>
      </c>
      <c r="BH130" s="98">
        <f>IF(N130="sníž. přenesená",J130,0)</f>
        <v>0</v>
      </c>
      <c r="BI130" s="98">
        <f>IF(N130="nulová",J130,0)</f>
        <v>0</v>
      </c>
      <c r="BJ130" s="10" t="s">
        <v>81</v>
      </c>
      <c r="BK130" s="98">
        <f>ROUND(I130*H130,2)</f>
        <v>0</v>
      </c>
      <c r="BL130" s="10" t="s">
        <v>190</v>
      </c>
      <c r="BM130" s="97" t="s">
        <v>3310</v>
      </c>
    </row>
    <row r="131" spans="2:65" s="7" customFormat="1">
      <c r="B131" s="99"/>
      <c r="D131" s="100" t="s">
        <v>203</v>
      </c>
      <c r="E131" s="101" t="s">
        <v>1</v>
      </c>
      <c r="F131" s="102" t="s">
        <v>3311</v>
      </c>
      <c r="H131" s="103">
        <v>107.114</v>
      </c>
      <c r="I131" s="104"/>
      <c r="L131" s="99"/>
      <c r="M131" s="105"/>
      <c r="T131" s="106"/>
      <c r="AT131" s="101" t="s">
        <v>203</v>
      </c>
      <c r="AU131" s="101" t="s">
        <v>83</v>
      </c>
      <c r="AV131" s="7" t="s">
        <v>83</v>
      </c>
      <c r="AW131" s="7" t="s">
        <v>28</v>
      </c>
      <c r="AX131" s="7" t="s">
        <v>73</v>
      </c>
      <c r="AY131" s="101" t="s">
        <v>184</v>
      </c>
    </row>
    <row r="132" spans="2:65" s="8" customFormat="1">
      <c r="B132" s="107"/>
      <c r="D132" s="100" t="s">
        <v>203</v>
      </c>
      <c r="E132" s="108" t="s">
        <v>1</v>
      </c>
      <c r="F132" s="109" t="s">
        <v>206</v>
      </c>
      <c r="H132" s="110">
        <v>107.114</v>
      </c>
      <c r="I132" s="111"/>
      <c r="L132" s="107"/>
      <c r="M132" s="112"/>
      <c r="T132" s="113"/>
      <c r="AT132" s="108" t="s">
        <v>203</v>
      </c>
      <c r="AU132" s="108" t="s">
        <v>83</v>
      </c>
      <c r="AV132" s="8" t="s">
        <v>190</v>
      </c>
      <c r="AW132" s="8" t="s">
        <v>28</v>
      </c>
      <c r="AX132" s="8" t="s">
        <v>81</v>
      </c>
      <c r="AY132" s="108" t="s">
        <v>184</v>
      </c>
    </row>
    <row r="133" spans="2:65" s="1" customFormat="1" ht="24.15" customHeight="1">
      <c r="B133" s="20"/>
      <c r="C133" s="85" t="s">
        <v>190</v>
      </c>
      <c r="D133" s="85" t="s">
        <v>186</v>
      </c>
      <c r="E133" s="86" t="s">
        <v>3067</v>
      </c>
      <c r="F133" s="87" t="s">
        <v>3312</v>
      </c>
      <c r="G133" s="88" t="s">
        <v>201</v>
      </c>
      <c r="H133" s="89">
        <v>2040.27</v>
      </c>
      <c r="I133" s="90"/>
      <c r="J133" s="91">
        <f>ROUND(I133*H133,2)</f>
        <v>0</v>
      </c>
      <c r="K133" s="92"/>
      <c r="L133" s="20"/>
      <c r="M133" s="93" t="s">
        <v>1</v>
      </c>
      <c r="N133" s="94" t="s">
        <v>38</v>
      </c>
      <c r="P133" s="95">
        <f>O133*H133</f>
        <v>0</v>
      </c>
      <c r="Q133" s="95">
        <v>0</v>
      </c>
      <c r="R133" s="95">
        <f>Q133*H133</f>
        <v>0</v>
      </c>
      <c r="S133" s="95">
        <v>0</v>
      </c>
      <c r="T133" s="96">
        <f>S133*H133</f>
        <v>0</v>
      </c>
      <c r="AR133" s="97" t="s">
        <v>190</v>
      </c>
      <c r="AT133" s="97" t="s">
        <v>186</v>
      </c>
      <c r="AU133" s="97" t="s">
        <v>83</v>
      </c>
      <c r="AY133" s="10" t="s">
        <v>184</v>
      </c>
      <c r="BE133" s="98">
        <f>IF(N133="základní",J133,0)</f>
        <v>0</v>
      </c>
      <c r="BF133" s="98">
        <f>IF(N133="snížená",J133,0)</f>
        <v>0</v>
      </c>
      <c r="BG133" s="98">
        <f>IF(N133="zákl. přenesená",J133,0)</f>
        <v>0</v>
      </c>
      <c r="BH133" s="98">
        <f>IF(N133="sníž. přenesená",J133,0)</f>
        <v>0</v>
      </c>
      <c r="BI133" s="98">
        <f>IF(N133="nulová",J133,0)</f>
        <v>0</v>
      </c>
      <c r="BJ133" s="10" t="s">
        <v>81</v>
      </c>
      <c r="BK133" s="98">
        <f>ROUND(I133*H133,2)</f>
        <v>0</v>
      </c>
      <c r="BL133" s="10" t="s">
        <v>190</v>
      </c>
      <c r="BM133" s="97" t="s">
        <v>3313</v>
      </c>
    </row>
    <row r="134" spans="2:65" s="7" customFormat="1">
      <c r="B134" s="99"/>
      <c r="D134" s="100" t="s">
        <v>203</v>
      </c>
      <c r="E134" s="101" t="s">
        <v>1</v>
      </c>
      <c r="F134" s="102" t="s">
        <v>3314</v>
      </c>
      <c r="H134" s="103">
        <v>2040.27</v>
      </c>
      <c r="I134" s="104"/>
      <c r="L134" s="99"/>
      <c r="M134" s="105"/>
      <c r="T134" s="106"/>
      <c r="AT134" s="101" t="s">
        <v>203</v>
      </c>
      <c r="AU134" s="101" t="s">
        <v>83</v>
      </c>
      <c r="AV134" s="7" t="s">
        <v>83</v>
      </c>
      <c r="AW134" s="7" t="s">
        <v>28</v>
      </c>
      <c r="AX134" s="7" t="s">
        <v>81</v>
      </c>
      <c r="AY134" s="101" t="s">
        <v>184</v>
      </c>
    </row>
    <row r="135" spans="2:65" s="1" customFormat="1" ht="16.5" customHeight="1">
      <c r="B135" s="20"/>
      <c r="C135" s="126" t="s">
        <v>207</v>
      </c>
      <c r="D135" s="126" t="s">
        <v>480</v>
      </c>
      <c r="E135" s="127" t="s">
        <v>3070</v>
      </c>
      <c r="F135" s="128" t="s">
        <v>3071</v>
      </c>
      <c r="G135" s="129" t="s">
        <v>406</v>
      </c>
      <c r="H135" s="130">
        <v>61.207999999999998</v>
      </c>
      <c r="I135" s="131"/>
      <c r="J135" s="132">
        <f>ROUND(I135*H135,2)</f>
        <v>0</v>
      </c>
      <c r="K135" s="133"/>
      <c r="L135" s="134"/>
      <c r="M135" s="135" t="s">
        <v>1</v>
      </c>
      <c r="N135" s="136" t="s">
        <v>38</v>
      </c>
      <c r="P135" s="95">
        <f>O135*H135</f>
        <v>0</v>
      </c>
      <c r="Q135" s="95">
        <v>1E-3</v>
      </c>
      <c r="R135" s="95">
        <f>Q135*H135</f>
        <v>6.1207999999999999E-2</v>
      </c>
      <c r="S135" s="95">
        <v>0</v>
      </c>
      <c r="T135" s="96">
        <f>S135*H135</f>
        <v>0</v>
      </c>
      <c r="AR135" s="97" t="s">
        <v>226</v>
      </c>
      <c r="AT135" s="97" t="s">
        <v>480</v>
      </c>
      <c r="AU135" s="97" t="s">
        <v>83</v>
      </c>
      <c r="AY135" s="10" t="s">
        <v>184</v>
      </c>
      <c r="BE135" s="98">
        <f>IF(N135="základní",J135,0)</f>
        <v>0</v>
      </c>
      <c r="BF135" s="98">
        <f>IF(N135="snížená",J135,0)</f>
        <v>0</v>
      </c>
      <c r="BG135" s="98">
        <f>IF(N135="zákl. přenesená",J135,0)</f>
        <v>0</v>
      </c>
      <c r="BH135" s="98">
        <f>IF(N135="sníž. přenesená",J135,0)</f>
        <v>0</v>
      </c>
      <c r="BI135" s="98">
        <f>IF(N135="nulová",J135,0)</f>
        <v>0</v>
      </c>
      <c r="BJ135" s="10" t="s">
        <v>81</v>
      </c>
      <c r="BK135" s="98">
        <f>ROUND(I135*H135,2)</f>
        <v>0</v>
      </c>
      <c r="BL135" s="10" t="s">
        <v>190</v>
      </c>
      <c r="BM135" s="97" t="s">
        <v>3315</v>
      </c>
    </row>
    <row r="136" spans="2:65" s="7" customFormat="1">
      <c r="B136" s="99"/>
      <c r="D136" s="100" t="s">
        <v>203</v>
      </c>
      <c r="E136" s="101" t="s">
        <v>1</v>
      </c>
      <c r="F136" s="102" t="s">
        <v>3314</v>
      </c>
      <c r="H136" s="103">
        <v>2040.27</v>
      </c>
      <c r="I136" s="104"/>
      <c r="L136" s="99"/>
      <c r="M136" s="105"/>
      <c r="T136" s="106"/>
      <c r="AT136" s="101" t="s">
        <v>203</v>
      </c>
      <c r="AU136" s="101" t="s">
        <v>83</v>
      </c>
      <c r="AV136" s="7" t="s">
        <v>83</v>
      </c>
      <c r="AW136" s="7" t="s">
        <v>28</v>
      </c>
      <c r="AX136" s="7" t="s">
        <v>81</v>
      </c>
      <c r="AY136" s="101" t="s">
        <v>184</v>
      </c>
    </row>
    <row r="137" spans="2:65" s="7" customFormat="1">
      <c r="B137" s="99"/>
      <c r="D137" s="100" t="s">
        <v>203</v>
      </c>
      <c r="F137" s="102" t="s">
        <v>3316</v>
      </c>
      <c r="H137" s="103">
        <v>61.207999999999998</v>
      </c>
      <c r="I137" s="104"/>
      <c r="L137" s="99"/>
      <c r="M137" s="105"/>
      <c r="T137" s="106"/>
      <c r="AT137" s="101" t="s">
        <v>203</v>
      </c>
      <c r="AU137" s="101" t="s">
        <v>83</v>
      </c>
      <c r="AV137" s="7" t="s">
        <v>83</v>
      </c>
      <c r="AW137" s="7" t="s">
        <v>4</v>
      </c>
      <c r="AX137" s="7" t="s">
        <v>81</v>
      </c>
      <c r="AY137" s="101" t="s">
        <v>184</v>
      </c>
    </row>
    <row r="138" spans="2:65" s="1" customFormat="1" ht="37.799999999999997" customHeight="1">
      <c r="B138" s="20"/>
      <c r="C138" s="85" t="s">
        <v>214</v>
      </c>
      <c r="D138" s="85" t="s">
        <v>186</v>
      </c>
      <c r="E138" s="86" t="s">
        <v>3317</v>
      </c>
      <c r="F138" s="87" t="s">
        <v>3318</v>
      </c>
      <c r="G138" s="88" t="s">
        <v>201</v>
      </c>
      <c r="H138" s="89">
        <v>2040.27</v>
      </c>
      <c r="I138" s="90"/>
      <c r="J138" s="91">
        <f>ROUND(I138*H138,2)</f>
        <v>0</v>
      </c>
      <c r="K138" s="92"/>
      <c r="L138" s="20"/>
      <c r="M138" s="93" t="s">
        <v>1</v>
      </c>
      <c r="N138" s="94" t="s">
        <v>38</v>
      </c>
      <c r="P138" s="95">
        <f>O138*H138</f>
        <v>0</v>
      </c>
      <c r="Q138" s="95">
        <v>0</v>
      </c>
      <c r="R138" s="95">
        <f>Q138*H138</f>
        <v>0</v>
      </c>
      <c r="S138" s="95">
        <v>0</v>
      </c>
      <c r="T138" s="96">
        <f>S138*H138</f>
        <v>0</v>
      </c>
      <c r="AR138" s="97" t="s">
        <v>190</v>
      </c>
      <c r="AT138" s="97" t="s">
        <v>186</v>
      </c>
      <c r="AU138" s="97" t="s">
        <v>83</v>
      </c>
      <c r="AY138" s="10" t="s">
        <v>184</v>
      </c>
      <c r="BE138" s="98">
        <f>IF(N138="základní",J138,0)</f>
        <v>0</v>
      </c>
      <c r="BF138" s="98">
        <f>IF(N138="snížená",J138,0)</f>
        <v>0</v>
      </c>
      <c r="BG138" s="98">
        <f>IF(N138="zákl. přenesená",J138,0)</f>
        <v>0</v>
      </c>
      <c r="BH138" s="98">
        <f>IF(N138="sníž. přenesená",J138,0)</f>
        <v>0</v>
      </c>
      <c r="BI138" s="98">
        <f>IF(N138="nulová",J138,0)</f>
        <v>0</v>
      </c>
      <c r="BJ138" s="10" t="s">
        <v>81</v>
      </c>
      <c r="BK138" s="98">
        <f>ROUND(I138*H138,2)</f>
        <v>0</v>
      </c>
      <c r="BL138" s="10" t="s">
        <v>190</v>
      </c>
      <c r="BM138" s="97" t="s">
        <v>3319</v>
      </c>
    </row>
    <row r="139" spans="2:65" s="7" customFormat="1">
      <c r="B139" s="99"/>
      <c r="D139" s="100" t="s">
        <v>203</v>
      </c>
      <c r="E139" s="101" t="s">
        <v>1</v>
      </c>
      <c r="F139" s="102" t="s">
        <v>3314</v>
      </c>
      <c r="H139" s="103">
        <v>2040.27</v>
      </c>
      <c r="I139" s="104"/>
      <c r="L139" s="99"/>
      <c r="M139" s="105"/>
      <c r="T139" s="106"/>
      <c r="AT139" s="101" t="s">
        <v>203</v>
      </c>
      <c r="AU139" s="101" t="s">
        <v>83</v>
      </c>
      <c r="AV139" s="7" t="s">
        <v>83</v>
      </c>
      <c r="AW139" s="7" t="s">
        <v>28</v>
      </c>
      <c r="AX139" s="7" t="s">
        <v>73</v>
      </c>
      <c r="AY139" s="101" t="s">
        <v>184</v>
      </c>
    </row>
    <row r="140" spans="2:65" s="8" customFormat="1">
      <c r="B140" s="107"/>
      <c r="D140" s="100" t="s">
        <v>203</v>
      </c>
      <c r="E140" s="108" t="s">
        <v>1</v>
      </c>
      <c r="F140" s="109" t="s">
        <v>206</v>
      </c>
      <c r="H140" s="110">
        <v>2040.27</v>
      </c>
      <c r="I140" s="111"/>
      <c r="L140" s="107"/>
      <c r="M140" s="112"/>
      <c r="T140" s="113"/>
      <c r="AT140" s="108" t="s">
        <v>203</v>
      </c>
      <c r="AU140" s="108" t="s">
        <v>83</v>
      </c>
      <c r="AV140" s="8" t="s">
        <v>190</v>
      </c>
      <c r="AW140" s="8" t="s">
        <v>28</v>
      </c>
      <c r="AX140" s="8" t="s">
        <v>81</v>
      </c>
      <c r="AY140" s="108" t="s">
        <v>184</v>
      </c>
    </row>
    <row r="141" spans="2:65" s="1" customFormat="1" ht="33" customHeight="1">
      <c r="B141" s="20"/>
      <c r="C141" s="85" t="s">
        <v>220</v>
      </c>
      <c r="D141" s="85" t="s">
        <v>186</v>
      </c>
      <c r="E141" s="86" t="s">
        <v>3320</v>
      </c>
      <c r="F141" s="87" t="s">
        <v>3321</v>
      </c>
      <c r="G141" s="88" t="s">
        <v>189</v>
      </c>
      <c r="H141" s="89">
        <v>2</v>
      </c>
      <c r="I141" s="90"/>
      <c r="J141" s="91">
        <f>ROUND(I141*H141,2)</f>
        <v>0</v>
      </c>
      <c r="K141" s="92"/>
      <c r="L141" s="20"/>
      <c r="M141" s="93" t="s">
        <v>1</v>
      </c>
      <c r="N141" s="94" t="s">
        <v>38</v>
      </c>
      <c r="P141" s="95">
        <f>O141*H141</f>
        <v>0</v>
      </c>
      <c r="Q141" s="95">
        <v>0</v>
      </c>
      <c r="R141" s="95">
        <f>Q141*H141</f>
        <v>0</v>
      </c>
      <c r="S141" s="95">
        <v>0</v>
      </c>
      <c r="T141" s="96">
        <f>S141*H141</f>
        <v>0</v>
      </c>
      <c r="AR141" s="97" t="s">
        <v>190</v>
      </c>
      <c r="AT141" s="97" t="s">
        <v>186</v>
      </c>
      <c r="AU141" s="97" t="s">
        <v>83</v>
      </c>
      <c r="AY141" s="10" t="s">
        <v>184</v>
      </c>
      <c r="BE141" s="98">
        <f>IF(N141="základní",J141,0)</f>
        <v>0</v>
      </c>
      <c r="BF141" s="98">
        <f>IF(N141="snížená",J141,0)</f>
        <v>0</v>
      </c>
      <c r="BG141" s="98">
        <f>IF(N141="zákl. přenesená",J141,0)</f>
        <v>0</v>
      </c>
      <c r="BH141" s="98">
        <f>IF(N141="sníž. přenesená",J141,0)</f>
        <v>0</v>
      </c>
      <c r="BI141" s="98">
        <f>IF(N141="nulová",J141,0)</f>
        <v>0</v>
      </c>
      <c r="BJ141" s="10" t="s">
        <v>81</v>
      </c>
      <c r="BK141" s="98">
        <f>ROUND(I141*H141,2)</f>
        <v>0</v>
      </c>
      <c r="BL141" s="10" t="s">
        <v>190</v>
      </c>
      <c r="BM141" s="97" t="s">
        <v>3322</v>
      </c>
    </row>
    <row r="142" spans="2:65" s="7" customFormat="1">
      <c r="B142" s="99"/>
      <c r="D142" s="100" t="s">
        <v>203</v>
      </c>
      <c r="E142" s="101" t="s">
        <v>1</v>
      </c>
      <c r="F142" s="102" t="s">
        <v>83</v>
      </c>
      <c r="H142" s="103">
        <v>2</v>
      </c>
      <c r="I142" s="104"/>
      <c r="L142" s="99"/>
      <c r="M142" s="105"/>
      <c r="T142" s="106"/>
      <c r="AT142" s="101" t="s">
        <v>203</v>
      </c>
      <c r="AU142" s="101" t="s">
        <v>83</v>
      </c>
      <c r="AV142" s="7" t="s">
        <v>83</v>
      </c>
      <c r="AW142" s="7" t="s">
        <v>28</v>
      </c>
      <c r="AX142" s="7" t="s">
        <v>81</v>
      </c>
      <c r="AY142" s="101" t="s">
        <v>184</v>
      </c>
    </row>
    <row r="143" spans="2:65" s="1" customFormat="1" ht="16.5" customHeight="1">
      <c r="B143" s="20"/>
      <c r="C143" s="126" t="s">
        <v>226</v>
      </c>
      <c r="D143" s="126" t="s">
        <v>480</v>
      </c>
      <c r="E143" s="127" t="s">
        <v>3323</v>
      </c>
      <c r="F143" s="128" t="s">
        <v>3324</v>
      </c>
      <c r="G143" s="129" t="s">
        <v>267</v>
      </c>
      <c r="H143" s="130">
        <v>1</v>
      </c>
      <c r="I143" s="131"/>
      <c r="J143" s="132">
        <f>ROUND(I143*H143,2)</f>
        <v>0</v>
      </c>
      <c r="K143" s="133"/>
      <c r="L143" s="134"/>
      <c r="M143" s="135" t="s">
        <v>1</v>
      </c>
      <c r="N143" s="136" t="s">
        <v>38</v>
      </c>
      <c r="P143" s="95">
        <f>O143*H143</f>
        <v>0</v>
      </c>
      <c r="Q143" s="95">
        <v>0.22</v>
      </c>
      <c r="R143" s="95">
        <f>Q143*H143</f>
        <v>0.22</v>
      </c>
      <c r="S143" s="95">
        <v>0</v>
      </c>
      <c r="T143" s="96">
        <f>S143*H143</f>
        <v>0</v>
      </c>
      <c r="AR143" s="97" t="s">
        <v>226</v>
      </c>
      <c r="AT143" s="97" t="s">
        <v>480</v>
      </c>
      <c r="AU143" s="97" t="s">
        <v>83</v>
      </c>
      <c r="AY143" s="10" t="s">
        <v>184</v>
      </c>
      <c r="BE143" s="98">
        <f>IF(N143="základní",J143,0)</f>
        <v>0</v>
      </c>
      <c r="BF143" s="98">
        <f>IF(N143="snížená",J143,0)</f>
        <v>0</v>
      </c>
      <c r="BG143" s="98">
        <f>IF(N143="zákl. přenesená",J143,0)</f>
        <v>0</v>
      </c>
      <c r="BH143" s="98">
        <f>IF(N143="sníž. přenesená",J143,0)</f>
        <v>0</v>
      </c>
      <c r="BI143" s="98">
        <f>IF(N143="nulová",J143,0)</f>
        <v>0</v>
      </c>
      <c r="BJ143" s="10" t="s">
        <v>81</v>
      </c>
      <c r="BK143" s="98">
        <f>ROUND(I143*H143,2)</f>
        <v>0</v>
      </c>
      <c r="BL143" s="10" t="s">
        <v>190</v>
      </c>
      <c r="BM143" s="97" t="s">
        <v>3325</v>
      </c>
    </row>
    <row r="144" spans="2:65" s="7" customFormat="1">
      <c r="B144" s="99"/>
      <c r="D144" s="100" t="s">
        <v>203</v>
      </c>
      <c r="E144" s="101" t="s">
        <v>1</v>
      </c>
      <c r="F144" s="102" t="s">
        <v>83</v>
      </c>
      <c r="H144" s="103">
        <v>2</v>
      </c>
      <c r="I144" s="104"/>
      <c r="L144" s="99"/>
      <c r="M144" s="105"/>
      <c r="T144" s="106"/>
      <c r="AT144" s="101" t="s">
        <v>203</v>
      </c>
      <c r="AU144" s="101" t="s">
        <v>83</v>
      </c>
      <c r="AV144" s="7" t="s">
        <v>83</v>
      </c>
      <c r="AW144" s="7" t="s">
        <v>28</v>
      </c>
      <c r="AX144" s="7" t="s">
        <v>81</v>
      </c>
      <c r="AY144" s="101" t="s">
        <v>184</v>
      </c>
    </row>
    <row r="145" spans="2:65" s="7" customFormat="1">
      <c r="B145" s="99"/>
      <c r="D145" s="100" t="s">
        <v>203</v>
      </c>
      <c r="F145" s="102" t="s">
        <v>3326</v>
      </c>
      <c r="H145" s="103">
        <v>1</v>
      </c>
      <c r="I145" s="104"/>
      <c r="L145" s="99"/>
      <c r="M145" s="105"/>
      <c r="T145" s="106"/>
      <c r="AT145" s="101" t="s">
        <v>203</v>
      </c>
      <c r="AU145" s="101" t="s">
        <v>83</v>
      </c>
      <c r="AV145" s="7" t="s">
        <v>83</v>
      </c>
      <c r="AW145" s="7" t="s">
        <v>4</v>
      </c>
      <c r="AX145" s="7" t="s">
        <v>81</v>
      </c>
      <c r="AY145" s="101" t="s">
        <v>184</v>
      </c>
    </row>
    <row r="146" spans="2:65" s="1" customFormat="1" ht="24.15" customHeight="1">
      <c r="B146" s="20"/>
      <c r="C146" s="85" t="s">
        <v>231</v>
      </c>
      <c r="D146" s="85" t="s">
        <v>186</v>
      </c>
      <c r="E146" s="86" t="s">
        <v>3327</v>
      </c>
      <c r="F146" s="87" t="s">
        <v>3328</v>
      </c>
      <c r="G146" s="88" t="s">
        <v>189</v>
      </c>
      <c r="H146" s="89">
        <v>2</v>
      </c>
      <c r="I146" s="90"/>
      <c r="J146" s="91">
        <f>ROUND(I146*H146,2)</f>
        <v>0</v>
      </c>
      <c r="K146" s="92"/>
      <c r="L146" s="20"/>
      <c r="M146" s="93" t="s">
        <v>1</v>
      </c>
      <c r="N146" s="94" t="s">
        <v>38</v>
      </c>
      <c r="P146" s="95">
        <f>O146*H146</f>
        <v>0</v>
      </c>
      <c r="Q146" s="95">
        <v>0</v>
      </c>
      <c r="R146" s="95">
        <f>Q146*H146</f>
        <v>0</v>
      </c>
      <c r="S146" s="95">
        <v>0</v>
      </c>
      <c r="T146" s="96">
        <f>S146*H146</f>
        <v>0</v>
      </c>
      <c r="AR146" s="97" t="s">
        <v>190</v>
      </c>
      <c r="AT146" s="97" t="s">
        <v>186</v>
      </c>
      <c r="AU146" s="97" t="s">
        <v>83</v>
      </c>
      <c r="AY146" s="10" t="s">
        <v>184</v>
      </c>
      <c r="BE146" s="98">
        <f>IF(N146="základní",J146,0)</f>
        <v>0</v>
      </c>
      <c r="BF146" s="98">
        <f>IF(N146="snížená",J146,0)</f>
        <v>0</v>
      </c>
      <c r="BG146" s="98">
        <f>IF(N146="zákl. přenesená",J146,0)</f>
        <v>0</v>
      </c>
      <c r="BH146" s="98">
        <f>IF(N146="sníž. přenesená",J146,0)</f>
        <v>0</v>
      </c>
      <c r="BI146" s="98">
        <f>IF(N146="nulová",J146,0)</f>
        <v>0</v>
      </c>
      <c r="BJ146" s="10" t="s">
        <v>81</v>
      </c>
      <c r="BK146" s="98">
        <f>ROUND(I146*H146,2)</f>
        <v>0</v>
      </c>
      <c r="BL146" s="10" t="s">
        <v>190</v>
      </c>
      <c r="BM146" s="97" t="s">
        <v>3329</v>
      </c>
    </row>
    <row r="147" spans="2:65" s="7" customFormat="1">
      <c r="B147" s="99"/>
      <c r="D147" s="100" t="s">
        <v>203</v>
      </c>
      <c r="E147" s="101" t="s">
        <v>1</v>
      </c>
      <c r="F147" s="102" t="s">
        <v>83</v>
      </c>
      <c r="H147" s="103">
        <v>2</v>
      </c>
      <c r="I147" s="104"/>
      <c r="L147" s="99"/>
      <c r="M147" s="105"/>
      <c r="T147" s="106"/>
      <c r="AT147" s="101" t="s">
        <v>203</v>
      </c>
      <c r="AU147" s="101" t="s">
        <v>83</v>
      </c>
      <c r="AV147" s="7" t="s">
        <v>83</v>
      </c>
      <c r="AW147" s="7" t="s">
        <v>28</v>
      </c>
      <c r="AX147" s="7" t="s">
        <v>81</v>
      </c>
      <c r="AY147" s="101" t="s">
        <v>184</v>
      </c>
    </row>
    <row r="148" spans="2:65" s="1" customFormat="1" ht="16.5" customHeight="1">
      <c r="B148" s="20"/>
      <c r="C148" s="126" t="s">
        <v>235</v>
      </c>
      <c r="D148" s="126" t="s">
        <v>480</v>
      </c>
      <c r="E148" s="127" t="s">
        <v>3330</v>
      </c>
      <c r="F148" s="128" t="s">
        <v>3331</v>
      </c>
      <c r="G148" s="129" t="s">
        <v>189</v>
      </c>
      <c r="H148" s="130">
        <v>2</v>
      </c>
      <c r="I148" s="131"/>
      <c r="J148" s="132">
        <f>ROUND(I148*H148,2)</f>
        <v>0</v>
      </c>
      <c r="K148" s="133"/>
      <c r="L148" s="134"/>
      <c r="M148" s="135" t="s">
        <v>1</v>
      </c>
      <c r="N148" s="136" t="s">
        <v>38</v>
      </c>
      <c r="P148" s="95">
        <f>O148*H148</f>
        <v>0</v>
      </c>
      <c r="Q148" s="95">
        <v>3.0000000000000001E-5</v>
      </c>
      <c r="R148" s="95">
        <f>Q148*H148</f>
        <v>6.0000000000000002E-5</v>
      </c>
      <c r="S148" s="95">
        <v>0</v>
      </c>
      <c r="T148" s="96">
        <f>S148*H148</f>
        <v>0</v>
      </c>
      <c r="AR148" s="97" t="s">
        <v>226</v>
      </c>
      <c r="AT148" s="97" t="s">
        <v>480</v>
      </c>
      <c r="AU148" s="97" t="s">
        <v>83</v>
      </c>
      <c r="AY148" s="10" t="s">
        <v>184</v>
      </c>
      <c r="BE148" s="98">
        <f>IF(N148="základní",J148,0)</f>
        <v>0</v>
      </c>
      <c r="BF148" s="98">
        <f>IF(N148="snížená",J148,0)</f>
        <v>0</v>
      </c>
      <c r="BG148" s="98">
        <f>IF(N148="zákl. přenesená",J148,0)</f>
        <v>0</v>
      </c>
      <c r="BH148" s="98">
        <f>IF(N148="sníž. přenesená",J148,0)</f>
        <v>0</v>
      </c>
      <c r="BI148" s="98">
        <f>IF(N148="nulová",J148,0)</f>
        <v>0</v>
      </c>
      <c r="BJ148" s="10" t="s">
        <v>81</v>
      </c>
      <c r="BK148" s="98">
        <f>ROUND(I148*H148,2)</f>
        <v>0</v>
      </c>
      <c r="BL148" s="10" t="s">
        <v>190</v>
      </c>
      <c r="BM148" s="97" t="s">
        <v>3332</v>
      </c>
    </row>
    <row r="149" spans="2:65" s="7" customFormat="1">
      <c r="B149" s="99"/>
      <c r="D149" s="100" t="s">
        <v>203</v>
      </c>
      <c r="E149" s="101" t="s">
        <v>1</v>
      </c>
      <c r="F149" s="102" t="s">
        <v>83</v>
      </c>
      <c r="H149" s="103">
        <v>2</v>
      </c>
      <c r="I149" s="104"/>
      <c r="L149" s="99"/>
      <c r="M149" s="105"/>
      <c r="T149" s="106"/>
      <c r="AT149" s="101" t="s">
        <v>203</v>
      </c>
      <c r="AU149" s="101" t="s">
        <v>83</v>
      </c>
      <c r="AV149" s="7" t="s">
        <v>83</v>
      </c>
      <c r="AW149" s="7" t="s">
        <v>28</v>
      </c>
      <c r="AX149" s="7" t="s">
        <v>81</v>
      </c>
      <c r="AY149" s="101" t="s">
        <v>184</v>
      </c>
    </row>
    <row r="150" spans="2:65" s="1" customFormat="1" ht="33" customHeight="1">
      <c r="B150" s="20"/>
      <c r="C150" s="85" t="s">
        <v>239</v>
      </c>
      <c r="D150" s="85" t="s">
        <v>186</v>
      </c>
      <c r="E150" s="86" t="s">
        <v>3333</v>
      </c>
      <c r="F150" s="87" t="s">
        <v>3334</v>
      </c>
      <c r="G150" s="88" t="s">
        <v>189</v>
      </c>
      <c r="H150" s="89">
        <v>2</v>
      </c>
      <c r="I150" s="90"/>
      <c r="J150" s="91">
        <f>ROUND(I150*H150,2)</f>
        <v>0</v>
      </c>
      <c r="K150" s="92"/>
      <c r="L150" s="20"/>
      <c r="M150" s="93" t="s">
        <v>1</v>
      </c>
      <c r="N150" s="94" t="s">
        <v>38</v>
      </c>
      <c r="P150" s="95">
        <f>O150*H150</f>
        <v>0</v>
      </c>
      <c r="Q150" s="95">
        <v>5.0000000000000002E-5</v>
      </c>
      <c r="R150" s="95">
        <f>Q150*H150</f>
        <v>1E-4</v>
      </c>
      <c r="S150" s="95">
        <v>0</v>
      </c>
      <c r="T150" s="96">
        <f>S150*H150</f>
        <v>0</v>
      </c>
      <c r="AR150" s="97" t="s">
        <v>190</v>
      </c>
      <c r="AT150" s="97" t="s">
        <v>186</v>
      </c>
      <c r="AU150" s="97" t="s">
        <v>83</v>
      </c>
      <c r="AY150" s="10" t="s">
        <v>184</v>
      </c>
      <c r="BE150" s="98">
        <f>IF(N150="základní",J150,0)</f>
        <v>0</v>
      </c>
      <c r="BF150" s="98">
        <f>IF(N150="snížená",J150,0)</f>
        <v>0</v>
      </c>
      <c r="BG150" s="98">
        <f>IF(N150="zákl. přenesená",J150,0)</f>
        <v>0</v>
      </c>
      <c r="BH150" s="98">
        <f>IF(N150="sníž. přenesená",J150,0)</f>
        <v>0</v>
      </c>
      <c r="BI150" s="98">
        <f>IF(N150="nulová",J150,0)</f>
        <v>0</v>
      </c>
      <c r="BJ150" s="10" t="s">
        <v>81</v>
      </c>
      <c r="BK150" s="98">
        <f>ROUND(I150*H150,2)</f>
        <v>0</v>
      </c>
      <c r="BL150" s="10" t="s">
        <v>190</v>
      </c>
      <c r="BM150" s="97" t="s">
        <v>3335</v>
      </c>
    </row>
    <row r="151" spans="2:65" s="7" customFormat="1">
      <c r="B151" s="99"/>
      <c r="D151" s="100" t="s">
        <v>203</v>
      </c>
      <c r="E151" s="101" t="s">
        <v>1</v>
      </c>
      <c r="F151" s="102" t="s">
        <v>83</v>
      </c>
      <c r="H151" s="103">
        <v>2</v>
      </c>
      <c r="I151" s="104"/>
      <c r="L151" s="99"/>
      <c r="M151" s="105"/>
      <c r="T151" s="106"/>
      <c r="AT151" s="101" t="s">
        <v>203</v>
      </c>
      <c r="AU151" s="101" t="s">
        <v>83</v>
      </c>
      <c r="AV151" s="7" t="s">
        <v>83</v>
      </c>
      <c r="AW151" s="7" t="s">
        <v>28</v>
      </c>
      <c r="AX151" s="7" t="s">
        <v>81</v>
      </c>
      <c r="AY151" s="101" t="s">
        <v>184</v>
      </c>
    </row>
    <row r="152" spans="2:65" s="1" customFormat="1" ht="21.75" customHeight="1">
      <c r="B152" s="20"/>
      <c r="C152" s="126" t="s">
        <v>8</v>
      </c>
      <c r="D152" s="126" t="s">
        <v>480</v>
      </c>
      <c r="E152" s="127" t="s">
        <v>3336</v>
      </c>
      <c r="F152" s="128" t="s">
        <v>3337</v>
      </c>
      <c r="G152" s="129" t="s">
        <v>189</v>
      </c>
      <c r="H152" s="130">
        <v>6</v>
      </c>
      <c r="I152" s="131"/>
      <c r="J152" s="132">
        <f>ROUND(I152*H152,2)</f>
        <v>0</v>
      </c>
      <c r="K152" s="133"/>
      <c r="L152" s="134"/>
      <c r="M152" s="135" t="s">
        <v>1</v>
      </c>
      <c r="N152" s="136" t="s">
        <v>38</v>
      </c>
      <c r="P152" s="95">
        <f>O152*H152</f>
        <v>0</v>
      </c>
      <c r="Q152" s="95">
        <v>4.7200000000000002E-3</v>
      </c>
      <c r="R152" s="95">
        <f>Q152*H152</f>
        <v>2.8320000000000001E-2</v>
      </c>
      <c r="S152" s="95">
        <v>0</v>
      </c>
      <c r="T152" s="96">
        <f>S152*H152</f>
        <v>0</v>
      </c>
      <c r="AR152" s="97" t="s">
        <v>226</v>
      </c>
      <c r="AT152" s="97" t="s">
        <v>480</v>
      </c>
      <c r="AU152" s="97" t="s">
        <v>83</v>
      </c>
      <c r="AY152" s="10" t="s">
        <v>184</v>
      </c>
      <c r="BE152" s="98">
        <f>IF(N152="základní",J152,0)</f>
        <v>0</v>
      </c>
      <c r="BF152" s="98">
        <f>IF(N152="snížená",J152,0)</f>
        <v>0</v>
      </c>
      <c r="BG152" s="98">
        <f>IF(N152="zákl. přenesená",J152,0)</f>
        <v>0</v>
      </c>
      <c r="BH152" s="98">
        <f>IF(N152="sníž. přenesená",J152,0)</f>
        <v>0</v>
      </c>
      <c r="BI152" s="98">
        <f>IF(N152="nulová",J152,0)</f>
        <v>0</v>
      </c>
      <c r="BJ152" s="10" t="s">
        <v>81</v>
      </c>
      <c r="BK152" s="98">
        <f>ROUND(I152*H152,2)</f>
        <v>0</v>
      </c>
      <c r="BL152" s="10" t="s">
        <v>190</v>
      </c>
      <c r="BM152" s="97" t="s">
        <v>3338</v>
      </c>
    </row>
    <row r="153" spans="2:65" s="7" customFormat="1">
      <c r="B153" s="99"/>
      <c r="D153" s="100" t="s">
        <v>203</v>
      </c>
      <c r="E153" s="101" t="s">
        <v>1</v>
      </c>
      <c r="F153" s="102" t="s">
        <v>83</v>
      </c>
      <c r="H153" s="103">
        <v>2</v>
      </c>
      <c r="I153" s="104"/>
      <c r="L153" s="99"/>
      <c r="M153" s="105"/>
      <c r="T153" s="106"/>
      <c r="AT153" s="101" t="s">
        <v>203</v>
      </c>
      <c r="AU153" s="101" t="s">
        <v>83</v>
      </c>
      <c r="AV153" s="7" t="s">
        <v>83</v>
      </c>
      <c r="AW153" s="7" t="s">
        <v>28</v>
      </c>
      <c r="AX153" s="7" t="s">
        <v>81</v>
      </c>
      <c r="AY153" s="101" t="s">
        <v>184</v>
      </c>
    </row>
    <row r="154" spans="2:65" s="7" customFormat="1">
      <c r="B154" s="99"/>
      <c r="D154" s="100" t="s">
        <v>203</v>
      </c>
      <c r="F154" s="102" t="s">
        <v>3339</v>
      </c>
      <c r="H154" s="103">
        <v>6</v>
      </c>
      <c r="I154" s="104"/>
      <c r="L154" s="99"/>
      <c r="M154" s="105"/>
      <c r="T154" s="106"/>
      <c r="AT154" s="101" t="s">
        <v>203</v>
      </c>
      <c r="AU154" s="101" t="s">
        <v>83</v>
      </c>
      <c r="AV154" s="7" t="s">
        <v>83</v>
      </c>
      <c r="AW154" s="7" t="s">
        <v>4</v>
      </c>
      <c r="AX154" s="7" t="s">
        <v>81</v>
      </c>
      <c r="AY154" s="101" t="s">
        <v>184</v>
      </c>
    </row>
    <row r="155" spans="2:65" s="1" customFormat="1" ht="24.15" customHeight="1">
      <c r="B155" s="20"/>
      <c r="C155" s="85" t="s">
        <v>246</v>
      </c>
      <c r="D155" s="85" t="s">
        <v>186</v>
      </c>
      <c r="E155" s="86" t="s">
        <v>3340</v>
      </c>
      <c r="F155" s="87" t="s">
        <v>3341</v>
      </c>
      <c r="G155" s="88" t="s">
        <v>189</v>
      </c>
      <c r="H155" s="89">
        <v>2</v>
      </c>
      <c r="I155" s="90"/>
      <c r="J155" s="91">
        <f>ROUND(I155*H155,2)</f>
        <v>0</v>
      </c>
      <c r="K155" s="92"/>
      <c r="L155" s="20"/>
      <c r="M155" s="93" t="s">
        <v>1</v>
      </c>
      <c r="N155" s="94" t="s">
        <v>38</v>
      </c>
      <c r="P155" s="95">
        <f>O155*H155</f>
        <v>0</v>
      </c>
      <c r="Q155" s="95">
        <v>0</v>
      </c>
      <c r="R155" s="95">
        <f>Q155*H155</f>
        <v>0</v>
      </c>
      <c r="S155" s="95">
        <v>0</v>
      </c>
      <c r="T155" s="96">
        <f>S155*H155</f>
        <v>0</v>
      </c>
      <c r="AR155" s="97" t="s">
        <v>190</v>
      </c>
      <c r="AT155" s="97" t="s">
        <v>186</v>
      </c>
      <c r="AU155" s="97" t="s">
        <v>83</v>
      </c>
      <c r="AY155" s="10" t="s">
        <v>184</v>
      </c>
      <c r="BE155" s="98">
        <f>IF(N155="základní",J155,0)</f>
        <v>0</v>
      </c>
      <c r="BF155" s="98">
        <f>IF(N155="snížená",J155,0)</f>
        <v>0</v>
      </c>
      <c r="BG155" s="98">
        <f>IF(N155="zákl. přenesená",J155,0)</f>
        <v>0</v>
      </c>
      <c r="BH155" s="98">
        <f>IF(N155="sníž. přenesená",J155,0)</f>
        <v>0</v>
      </c>
      <c r="BI155" s="98">
        <f>IF(N155="nulová",J155,0)</f>
        <v>0</v>
      </c>
      <c r="BJ155" s="10" t="s">
        <v>81</v>
      </c>
      <c r="BK155" s="98">
        <f>ROUND(I155*H155,2)</f>
        <v>0</v>
      </c>
      <c r="BL155" s="10" t="s">
        <v>190</v>
      </c>
      <c r="BM155" s="97" t="s">
        <v>3342</v>
      </c>
    </row>
    <row r="156" spans="2:65" s="7" customFormat="1">
      <c r="B156" s="99"/>
      <c r="D156" s="100" t="s">
        <v>203</v>
      </c>
      <c r="E156" s="101" t="s">
        <v>1</v>
      </c>
      <c r="F156" s="102" t="s">
        <v>83</v>
      </c>
      <c r="H156" s="103">
        <v>2</v>
      </c>
      <c r="I156" s="104"/>
      <c r="L156" s="99"/>
      <c r="M156" s="105"/>
      <c r="T156" s="106"/>
      <c r="AT156" s="101" t="s">
        <v>203</v>
      </c>
      <c r="AU156" s="101" t="s">
        <v>83</v>
      </c>
      <c r="AV156" s="7" t="s">
        <v>83</v>
      </c>
      <c r="AW156" s="7" t="s">
        <v>28</v>
      </c>
      <c r="AX156" s="7" t="s">
        <v>81</v>
      </c>
      <c r="AY156" s="101" t="s">
        <v>184</v>
      </c>
    </row>
    <row r="157" spans="2:65" s="1" customFormat="1" ht="16.5" customHeight="1">
      <c r="B157" s="20"/>
      <c r="C157" s="126" t="s">
        <v>251</v>
      </c>
      <c r="D157" s="126" t="s">
        <v>480</v>
      </c>
      <c r="E157" s="127" t="s">
        <v>3343</v>
      </c>
      <c r="F157" s="128" t="s">
        <v>3344</v>
      </c>
      <c r="G157" s="129" t="s">
        <v>267</v>
      </c>
      <c r="H157" s="130">
        <v>0.2</v>
      </c>
      <c r="I157" s="131"/>
      <c r="J157" s="132">
        <f>ROUND(I157*H157,2)</f>
        <v>0</v>
      </c>
      <c r="K157" s="133"/>
      <c r="L157" s="134"/>
      <c r="M157" s="135" t="s">
        <v>1</v>
      </c>
      <c r="N157" s="136" t="s">
        <v>38</v>
      </c>
      <c r="P157" s="95">
        <f>O157*H157</f>
        <v>0</v>
      </c>
      <c r="Q157" s="95">
        <v>0.2</v>
      </c>
      <c r="R157" s="95">
        <f>Q157*H157</f>
        <v>4.0000000000000008E-2</v>
      </c>
      <c r="S157" s="95">
        <v>0</v>
      </c>
      <c r="T157" s="96">
        <f>S157*H157</f>
        <v>0</v>
      </c>
      <c r="AR157" s="97" t="s">
        <v>226</v>
      </c>
      <c r="AT157" s="97" t="s">
        <v>480</v>
      </c>
      <c r="AU157" s="97" t="s">
        <v>83</v>
      </c>
      <c r="AY157" s="10" t="s">
        <v>184</v>
      </c>
      <c r="BE157" s="98">
        <f>IF(N157="základní",J157,0)</f>
        <v>0</v>
      </c>
      <c r="BF157" s="98">
        <f>IF(N157="snížená",J157,0)</f>
        <v>0</v>
      </c>
      <c r="BG157" s="98">
        <f>IF(N157="zákl. přenesená",J157,0)</f>
        <v>0</v>
      </c>
      <c r="BH157" s="98">
        <f>IF(N157="sníž. přenesená",J157,0)</f>
        <v>0</v>
      </c>
      <c r="BI157" s="98">
        <f>IF(N157="nulová",J157,0)</f>
        <v>0</v>
      </c>
      <c r="BJ157" s="10" t="s">
        <v>81</v>
      </c>
      <c r="BK157" s="98">
        <f>ROUND(I157*H157,2)</f>
        <v>0</v>
      </c>
      <c r="BL157" s="10" t="s">
        <v>190</v>
      </c>
      <c r="BM157" s="97" t="s">
        <v>3345</v>
      </c>
    </row>
    <row r="158" spans="2:65" s="7" customFormat="1">
      <c r="B158" s="99"/>
      <c r="D158" s="100" t="s">
        <v>203</v>
      </c>
      <c r="E158" s="101" t="s">
        <v>1</v>
      </c>
      <c r="F158" s="102" t="s">
        <v>83</v>
      </c>
      <c r="H158" s="103">
        <v>2</v>
      </c>
      <c r="I158" s="104"/>
      <c r="L158" s="99"/>
      <c r="M158" s="105"/>
      <c r="T158" s="106"/>
      <c r="AT158" s="101" t="s">
        <v>203</v>
      </c>
      <c r="AU158" s="101" t="s">
        <v>83</v>
      </c>
      <c r="AV158" s="7" t="s">
        <v>83</v>
      </c>
      <c r="AW158" s="7" t="s">
        <v>28</v>
      </c>
      <c r="AX158" s="7" t="s">
        <v>81</v>
      </c>
      <c r="AY158" s="101" t="s">
        <v>184</v>
      </c>
    </row>
    <row r="159" spans="2:65" s="7" customFormat="1">
      <c r="B159" s="99"/>
      <c r="D159" s="100" t="s">
        <v>203</v>
      </c>
      <c r="F159" s="102" t="s">
        <v>3346</v>
      </c>
      <c r="H159" s="103">
        <v>0.2</v>
      </c>
      <c r="I159" s="104"/>
      <c r="L159" s="99"/>
      <c r="M159" s="105"/>
      <c r="T159" s="106"/>
      <c r="AT159" s="101" t="s">
        <v>203</v>
      </c>
      <c r="AU159" s="101" t="s">
        <v>83</v>
      </c>
      <c r="AV159" s="7" t="s">
        <v>83</v>
      </c>
      <c r="AW159" s="7" t="s">
        <v>4</v>
      </c>
      <c r="AX159" s="7" t="s">
        <v>81</v>
      </c>
      <c r="AY159" s="101" t="s">
        <v>184</v>
      </c>
    </row>
    <row r="160" spans="2:65" s="1" customFormat="1" ht="24.15" customHeight="1">
      <c r="B160" s="20"/>
      <c r="C160" s="85" t="s">
        <v>255</v>
      </c>
      <c r="D160" s="85" t="s">
        <v>186</v>
      </c>
      <c r="E160" s="86" t="s">
        <v>3347</v>
      </c>
      <c r="F160" s="87" t="s">
        <v>3348</v>
      </c>
      <c r="G160" s="88" t="s">
        <v>189</v>
      </c>
      <c r="H160" s="89">
        <v>2</v>
      </c>
      <c r="I160" s="90"/>
      <c r="J160" s="91">
        <f>ROUND(I160*H160,2)</f>
        <v>0</v>
      </c>
      <c r="K160" s="92"/>
      <c r="L160" s="20"/>
      <c r="M160" s="93" t="s">
        <v>1</v>
      </c>
      <c r="N160" s="94" t="s">
        <v>38</v>
      </c>
      <c r="P160" s="95">
        <f>O160*H160</f>
        <v>0</v>
      </c>
      <c r="Q160" s="95">
        <v>0</v>
      </c>
      <c r="R160" s="95">
        <f>Q160*H160</f>
        <v>0</v>
      </c>
      <c r="S160" s="95">
        <v>0</v>
      </c>
      <c r="T160" s="96">
        <f>S160*H160</f>
        <v>0</v>
      </c>
      <c r="AR160" s="97" t="s">
        <v>190</v>
      </c>
      <c r="AT160" s="97" t="s">
        <v>186</v>
      </c>
      <c r="AU160" s="97" t="s">
        <v>83</v>
      </c>
      <c r="AY160" s="10" t="s">
        <v>184</v>
      </c>
      <c r="BE160" s="98">
        <f>IF(N160="základní",J160,0)</f>
        <v>0</v>
      </c>
      <c r="BF160" s="98">
        <f>IF(N160="snížená",J160,0)</f>
        <v>0</v>
      </c>
      <c r="BG160" s="98">
        <f>IF(N160="zákl. přenesená",J160,0)</f>
        <v>0</v>
      </c>
      <c r="BH160" s="98">
        <f>IF(N160="sníž. přenesená",J160,0)</f>
        <v>0</v>
      </c>
      <c r="BI160" s="98">
        <f>IF(N160="nulová",J160,0)</f>
        <v>0</v>
      </c>
      <c r="BJ160" s="10" t="s">
        <v>81</v>
      </c>
      <c r="BK160" s="98">
        <f>ROUND(I160*H160,2)</f>
        <v>0</v>
      </c>
      <c r="BL160" s="10" t="s">
        <v>190</v>
      </c>
      <c r="BM160" s="97" t="s">
        <v>3349</v>
      </c>
    </row>
    <row r="161" spans="2:65" s="7" customFormat="1">
      <c r="B161" s="99"/>
      <c r="D161" s="100" t="s">
        <v>203</v>
      </c>
      <c r="E161" s="101" t="s">
        <v>1</v>
      </c>
      <c r="F161" s="102" t="s">
        <v>83</v>
      </c>
      <c r="H161" s="103">
        <v>2</v>
      </c>
      <c r="I161" s="104"/>
      <c r="L161" s="99"/>
      <c r="M161" s="105"/>
      <c r="T161" s="106"/>
      <c r="AT161" s="101" t="s">
        <v>203</v>
      </c>
      <c r="AU161" s="101" t="s">
        <v>83</v>
      </c>
      <c r="AV161" s="7" t="s">
        <v>83</v>
      </c>
      <c r="AW161" s="7" t="s">
        <v>28</v>
      </c>
      <c r="AX161" s="7" t="s">
        <v>81</v>
      </c>
      <c r="AY161" s="101" t="s">
        <v>184</v>
      </c>
    </row>
    <row r="162" spans="2:65" s="1" customFormat="1" ht="24.15" customHeight="1">
      <c r="B162" s="20"/>
      <c r="C162" s="85" t="s">
        <v>259</v>
      </c>
      <c r="D162" s="85" t="s">
        <v>186</v>
      </c>
      <c r="E162" s="86" t="s">
        <v>3350</v>
      </c>
      <c r="F162" s="87" t="s">
        <v>3351</v>
      </c>
      <c r="G162" s="88" t="s">
        <v>189</v>
      </c>
      <c r="H162" s="89">
        <v>2</v>
      </c>
      <c r="I162" s="90"/>
      <c r="J162" s="91">
        <f>ROUND(I162*H162,2)</f>
        <v>0</v>
      </c>
      <c r="K162" s="92"/>
      <c r="L162" s="20"/>
      <c r="M162" s="93" t="s">
        <v>1</v>
      </c>
      <c r="N162" s="94" t="s">
        <v>38</v>
      </c>
      <c r="P162" s="95">
        <f>O162*H162</f>
        <v>0</v>
      </c>
      <c r="Q162" s="95">
        <v>0</v>
      </c>
      <c r="R162" s="95">
        <f>Q162*H162</f>
        <v>0</v>
      </c>
      <c r="S162" s="95">
        <v>0</v>
      </c>
      <c r="T162" s="96">
        <f>S162*H162</f>
        <v>0</v>
      </c>
      <c r="AR162" s="97" t="s">
        <v>190</v>
      </c>
      <c r="AT162" s="97" t="s">
        <v>186</v>
      </c>
      <c r="AU162" s="97" t="s">
        <v>83</v>
      </c>
      <c r="AY162" s="10" t="s">
        <v>184</v>
      </c>
      <c r="BE162" s="98">
        <f>IF(N162="základní",J162,0)</f>
        <v>0</v>
      </c>
      <c r="BF162" s="98">
        <f>IF(N162="snížená",J162,0)</f>
        <v>0</v>
      </c>
      <c r="BG162" s="98">
        <f>IF(N162="zákl. přenesená",J162,0)</f>
        <v>0</v>
      </c>
      <c r="BH162" s="98">
        <f>IF(N162="sníž. přenesená",J162,0)</f>
        <v>0</v>
      </c>
      <c r="BI162" s="98">
        <f>IF(N162="nulová",J162,0)</f>
        <v>0</v>
      </c>
      <c r="BJ162" s="10" t="s">
        <v>81</v>
      </c>
      <c r="BK162" s="98">
        <f>ROUND(I162*H162,2)</f>
        <v>0</v>
      </c>
      <c r="BL162" s="10" t="s">
        <v>190</v>
      </c>
      <c r="BM162" s="97" t="s">
        <v>3352</v>
      </c>
    </row>
    <row r="163" spans="2:65" s="7" customFormat="1">
      <c r="B163" s="99"/>
      <c r="D163" s="100" t="s">
        <v>203</v>
      </c>
      <c r="E163" s="101" t="s">
        <v>1</v>
      </c>
      <c r="F163" s="102" t="s">
        <v>83</v>
      </c>
      <c r="H163" s="103">
        <v>2</v>
      </c>
      <c r="I163" s="104"/>
      <c r="L163" s="99"/>
      <c r="M163" s="105"/>
      <c r="T163" s="106"/>
      <c r="AT163" s="101" t="s">
        <v>203</v>
      </c>
      <c r="AU163" s="101" t="s">
        <v>83</v>
      </c>
      <c r="AV163" s="7" t="s">
        <v>83</v>
      </c>
      <c r="AW163" s="7" t="s">
        <v>28</v>
      </c>
      <c r="AX163" s="7" t="s">
        <v>81</v>
      </c>
      <c r="AY163" s="101" t="s">
        <v>184</v>
      </c>
    </row>
    <row r="164" spans="2:65" s="1" customFormat="1" ht="33" customHeight="1">
      <c r="B164" s="20"/>
      <c r="C164" s="85" t="s">
        <v>264</v>
      </c>
      <c r="D164" s="85" t="s">
        <v>186</v>
      </c>
      <c r="E164" s="86" t="s">
        <v>3353</v>
      </c>
      <c r="F164" s="87" t="s">
        <v>3354</v>
      </c>
      <c r="G164" s="88" t="s">
        <v>201</v>
      </c>
      <c r="H164" s="89">
        <v>2040.27</v>
      </c>
      <c r="I164" s="90"/>
      <c r="J164" s="91">
        <f>ROUND(I164*H164,2)</f>
        <v>0</v>
      </c>
      <c r="K164" s="92"/>
      <c r="L164" s="20"/>
      <c r="M164" s="93" t="s">
        <v>1</v>
      </c>
      <c r="N164" s="94" t="s">
        <v>38</v>
      </c>
      <c r="P164" s="95">
        <f>O164*H164</f>
        <v>0</v>
      </c>
      <c r="Q164" s="95">
        <v>0</v>
      </c>
      <c r="R164" s="95">
        <f>Q164*H164</f>
        <v>0</v>
      </c>
      <c r="S164" s="95">
        <v>0</v>
      </c>
      <c r="T164" s="96">
        <f>S164*H164</f>
        <v>0</v>
      </c>
      <c r="AR164" s="97" t="s">
        <v>190</v>
      </c>
      <c r="AT164" s="97" t="s">
        <v>186</v>
      </c>
      <c r="AU164" s="97" t="s">
        <v>83</v>
      </c>
      <c r="AY164" s="10" t="s">
        <v>184</v>
      </c>
      <c r="BE164" s="98">
        <f>IF(N164="základní",J164,0)</f>
        <v>0</v>
      </c>
      <c r="BF164" s="98">
        <f>IF(N164="snížená",J164,0)</f>
        <v>0</v>
      </c>
      <c r="BG164" s="98">
        <f>IF(N164="zákl. přenesená",J164,0)</f>
        <v>0</v>
      </c>
      <c r="BH164" s="98">
        <f>IF(N164="sníž. přenesená",J164,0)</f>
        <v>0</v>
      </c>
      <c r="BI164" s="98">
        <f>IF(N164="nulová",J164,0)</f>
        <v>0</v>
      </c>
      <c r="BJ164" s="10" t="s">
        <v>81</v>
      </c>
      <c r="BK164" s="98">
        <f>ROUND(I164*H164,2)</f>
        <v>0</v>
      </c>
      <c r="BL164" s="10" t="s">
        <v>190</v>
      </c>
      <c r="BM164" s="97" t="s">
        <v>3355</v>
      </c>
    </row>
    <row r="165" spans="2:65" s="7" customFormat="1">
      <c r="B165" s="99"/>
      <c r="D165" s="100" t="s">
        <v>203</v>
      </c>
      <c r="E165" s="101" t="s">
        <v>1</v>
      </c>
      <c r="F165" s="102" t="s">
        <v>3314</v>
      </c>
      <c r="H165" s="103">
        <v>2040.27</v>
      </c>
      <c r="I165" s="104"/>
      <c r="L165" s="99"/>
      <c r="M165" s="105"/>
      <c r="T165" s="106"/>
      <c r="AT165" s="101" t="s">
        <v>203</v>
      </c>
      <c r="AU165" s="101" t="s">
        <v>83</v>
      </c>
      <c r="AV165" s="7" t="s">
        <v>83</v>
      </c>
      <c r="AW165" s="7" t="s">
        <v>28</v>
      </c>
      <c r="AX165" s="7" t="s">
        <v>81</v>
      </c>
      <c r="AY165" s="101" t="s">
        <v>184</v>
      </c>
    </row>
    <row r="166" spans="2:65" s="1" customFormat="1" ht="24.15" customHeight="1">
      <c r="B166" s="20"/>
      <c r="C166" s="85" t="s">
        <v>270</v>
      </c>
      <c r="D166" s="85" t="s">
        <v>186</v>
      </c>
      <c r="E166" s="86" t="s">
        <v>286</v>
      </c>
      <c r="F166" s="87" t="s">
        <v>287</v>
      </c>
      <c r="G166" s="88" t="s">
        <v>189</v>
      </c>
      <c r="H166" s="89">
        <v>2</v>
      </c>
      <c r="I166" s="90"/>
      <c r="J166" s="91">
        <f>ROUND(I166*H166,2)</f>
        <v>0</v>
      </c>
      <c r="K166" s="92"/>
      <c r="L166" s="20"/>
      <c r="M166" s="93" t="s">
        <v>1</v>
      </c>
      <c r="N166" s="94" t="s">
        <v>38</v>
      </c>
      <c r="P166" s="95">
        <f>O166*H166</f>
        <v>0</v>
      </c>
      <c r="Q166" s="95">
        <v>1.281E-2</v>
      </c>
      <c r="R166" s="95">
        <f>Q166*H166</f>
        <v>2.562E-2</v>
      </c>
      <c r="S166" s="95">
        <v>0</v>
      </c>
      <c r="T166" s="96">
        <f>S166*H166</f>
        <v>0</v>
      </c>
      <c r="AR166" s="97" t="s">
        <v>190</v>
      </c>
      <c r="AT166" s="97" t="s">
        <v>186</v>
      </c>
      <c r="AU166" s="97" t="s">
        <v>83</v>
      </c>
      <c r="AY166" s="10" t="s">
        <v>184</v>
      </c>
      <c r="BE166" s="98">
        <f>IF(N166="základní",J166,0)</f>
        <v>0</v>
      </c>
      <c r="BF166" s="98">
        <f>IF(N166="snížená",J166,0)</f>
        <v>0</v>
      </c>
      <c r="BG166" s="98">
        <f>IF(N166="zákl. přenesená",J166,0)</f>
        <v>0</v>
      </c>
      <c r="BH166" s="98">
        <f>IF(N166="sníž. přenesená",J166,0)</f>
        <v>0</v>
      </c>
      <c r="BI166" s="98">
        <f>IF(N166="nulová",J166,0)</f>
        <v>0</v>
      </c>
      <c r="BJ166" s="10" t="s">
        <v>81</v>
      </c>
      <c r="BK166" s="98">
        <f>ROUND(I166*H166,2)</f>
        <v>0</v>
      </c>
      <c r="BL166" s="10" t="s">
        <v>190</v>
      </c>
      <c r="BM166" s="97" t="s">
        <v>3356</v>
      </c>
    </row>
    <row r="167" spans="2:65" s="7" customFormat="1">
      <c r="B167" s="99"/>
      <c r="D167" s="100" t="s">
        <v>203</v>
      </c>
      <c r="E167" s="101" t="s">
        <v>1</v>
      </c>
      <c r="F167" s="102" t="s">
        <v>83</v>
      </c>
      <c r="H167" s="103">
        <v>2</v>
      </c>
      <c r="I167" s="104"/>
      <c r="L167" s="99"/>
      <c r="M167" s="105"/>
      <c r="T167" s="106"/>
      <c r="AT167" s="101" t="s">
        <v>203</v>
      </c>
      <c r="AU167" s="101" t="s">
        <v>83</v>
      </c>
      <c r="AV167" s="7" t="s">
        <v>83</v>
      </c>
      <c r="AW167" s="7" t="s">
        <v>28</v>
      </c>
      <c r="AX167" s="7" t="s">
        <v>81</v>
      </c>
      <c r="AY167" s="101" t="s">
        <v>184</v>
      </c>
    </row>
    <row r="168" spans="2:65" s="1" customFormat="1" ht="24.15" customHeight="1">
      <c r="B168" s="20"/>
      <c r="C168" s="85" t="s">
        <v>275</v>
      </c>
      <c r="D168" s="85" t="s">
        <v>186</v>
      </c>
      <c r="E168" s="86" t="s">
        <v>3357</v>
      </c>
      <c r="F168" s="87" t="s">
        <v>3358</v>
      </c>
      <c r="G168" s="88" t="s">
        <v>278</v>
      </c>
      <c r="H168" s="89">
        <v>5.0999999999999997E-2</v>
      </c>
      <c r="I168" s="90"/>
      <c r="J168" s="91">
        <f>ROUND(I168*H168,2)</f>
        <v>0</v>
      </c>
      <c r="K168" s="92"/>
      <c r="L168" s="20"/>
      <c r="M168" s="93" t="s">
        <v>1</v>
      </c>
      <c r="N168" s="94" t="s">
        <v>38</v>
      </c>
      <c r="P168" s="95">
        <f>O168*H168</f>
        <v>0</v>
      </c>
      <c r="Q168" s="95">
        <v>0</v>
      </c>
      <c r="R168" s="95">
        <f>Q168*H168</f>
        <v>0</v>
      </c>
      <c r="S168" s="95">
        <v>0</v>
      </c>
      <c r="T168" s="96">
        <f>S168*H168</f>
        <v>0</v>
      </c>
      <c r="AR168" s="97" t="s">
        <v>190</v>
      </c>
      <c r="AT168" s="97" t="s">
        <v>186</v>
      </c>
      <c r="AU168" s="97" t="s">
        <v>83</v>
      </c>
      <c r="AY168" s="10" t="s">
        <v>184</v>
      </c>
      <c r="BE168" s="98">
        <f>IF(N168="základní",J168,0)</f>
        <v>0</v>
      </c>
      <c r="BF168" s="98">
        <f>IF(N168="snížená",J168,0)</f>
        <v>0</v>
      </c>
      <c r="BG168" s="98">
        <f>IF(N168="zákl. přenesená",J168,0)</f>
        <v>0</v>
      </c>
      <c r="BH168" s="98">
        <f>IF(N168="sníž. přenesená",J168,0)</f>
        <v>0</v>
      </c>
      <c r="BI168" s="98">
        <f>IF(N168="nulová",J168,0)</f>
        <v>0</v>
      </c>
      <c r="BJ168" s="10" t="s">
        <v>81</v>
      </c>
      <c r="BK168" s="98">
        <f>ROUND(I168*H168,2)</f>
        <v>0</v>
      </c>
      <c r="BL168" s="10" t="s">
        <v>190</v>
      </c>
      <c r="BM168" s="97" t="s">
        <v>3359</v>
      </c>
    </row>
    <row r="169" spans="2:65" s="9" customFormat="1">
      <c r="B169" s="114"/>
      <c r="D169" s="100" t="s">
        <v>203</v>
      </c>
      <c r="E169" s="115" t="s">
        <v>1</v>
      </c>
      <c r="F169" s="116" t="s">
        <v>3360</v>
      </c>
      <c r="H169" s="115" t="s">
        <v>1</v>
      </c>
      <c r="I169" s="117"/>
      <c r="L169" s="114"/>
      <c r="M169" s="118"/>
      <c r="T169" s="119"/>
      <c r="AT169" s="115" t="s">
        <v>203</v>
      </c>
      <c r="AU169" s="115" t="s">
        <v>83</v>
      </c>
      <c r="AV169" s="9" t="s">
        <v>81</v>
      </c>
      <c r="AW169" s="9" t="s">
        <v>28</v>
      </c>
      <c r="AX169" s="9" t="s">
        <v>73</v>
      </c>
      <c r="AY169" s="115" t="s">
        <v>184</v>
      </c>
    </row>
    <row r="170" spans="2:65" s="7" customFormat="1">
      <c r="B170" s="99"/>
      <c r="D170" s="100" t="s">
        <v>203</v>
      </c>
      <c r="E170" s="101" t="s">
        <v>1</v>
      </c>
      <c r="F170" s="102" t="s">
        <v>3361</v>
      </c>
      <c r="H170" s="103">
        <v>5.0999999999999997E-2</v>
      </c>
      <c r="I170" s="104"/>
      <c r="L170" s="99"/>
      <c r="M170" s="105"/>
      <c r="T170" s="106"/>
      <c r="AT170" s="101" t="s">
        <v>203</v>
      </c>
      <c r="AU170" s="101" t="s">
        <v>83</v>
      </c>
      <c r="AV170" s="7" t="s">
        <v>83</v>
      </c>
      <c r="AW170" s="7" t="s">
        <v>28</v>
      </c>
      <c r="AX170" s="7" t="s">
        <v>73</v>
      </c>
      <c r="AY170" s="101" t="s">
        <v>184</v>
      </c>
    </row>
    <row r="171" spans="2:65" s="8" customFormat="1">
      <c r="B171" s="107"/>
      <c r="D171" s="100" t="s">
        <v>203</v>
      </c>
      <c r="E171" s="108" t="s">
        <v>1</v>
      </c>
      <c r="F171" s="109" t="s">
        <v>206</v>
      </c>
      <c r="H171" s="110">
        <v>5.0999999999999997E-2</v>
      </c>
      <c r="I171" s="111"/>
      <c r="L171" s="107"/>
      <c r="M171" s="112"/>
      <c r="T171" s="113"/>
      <c r="AT171" s="108" t="s">
        <v>203</v>
      </c>
      <c r="AU171" s="108" t="s">
        <v>83</v>
      </c>
      <c r="AV171" s="8" t="s">
        <v>190</v>
      </c>
      <c r="AW171" s="8" t="s">
        <v>28</v>
      </c>
      <c r="AX171" s="8" t="s">
        <v>81</v>
      </c>
      <c r="AY171" s="108" t="s">
        <v>184</v>
      </c>
    </row>
    <row r="172" spans="2:65" s="1" customFormat="1" ht="16.5" customHeight="1">
      <c r="B172" s="20"/>
      <c r="C172" s="126" t="s">
        <v>281</v>
      </c>
      <c r="D172" s="126" t="s">
        <v>480</v>
      </c>
      <c r="E172" s="127" t="s">
        <v>3362</v>
      </c>
      <c r="F172" s="128" t="s">
        <v>3363</v>
      </c>
      <c r="G172" s="129" t="s">
        <v>406</v>
      </c>
      <c r="H172" s="130">
        <v>51</v>
      </c>
      <c r="I172" s="131"/>
      <c r="J172" s="132">
        <f>ROUND(I172*H172,2)</f>
        <v>0</v>
      </c>
      <c r="K172" s="133"/>
      <c r="L172" s="134"/>
      <c r="M172" s="135" t="s">
        <v>1</v>
      </c>
      <c r="N172" s="136" t="s">
        <v>38</v>
      </c>
      <c r="P172" s="95">
        <f>O172*H172</f>
        <v>0</v>
      </c>
      <c r="Q172" s="95">
        <v>1E-3</v>
      </c>
      <c r="R172" s="95">
        <f>Q172*H172</f>
        <v>5.1000000000000004E-2</v>
      </c>
      <c r="S172" s="95">
        <v>0</v>
      </c>
      <c r="T172" s="96">
        <f>S172*H172</f>
        <v>0</v>
      </c>
      <c r="AR172" s="97" t="s">
        <v>226</v>
      </c>
      <c r="AT172" s="97" t="s">
        <v>480</v>
      </c>
      <c r="AU172" s="97" t="s">
        <v>83</v>
      </c>
      <c r="AY172" s="10" t="s">
        <v>184</v>
      </c>
      <c r="BE172" s="98">
        <f>IF(N172="základní",J172,0)</f>
        <v>0</v>
      </c>
      <c r="BF172" s="98">
        <f>IF(N172="snížená",J172,0)</f>
        <v>0</v>
      </c>
      <c r="BG172" s="98">
        <f>IF(N172="zákl. přenesená",J172,0)</f>
        <v>0</v>
      </c>
      <c r="BH172" s="98">
        <f>IF(N172="sníž. přenesená",J172,0)</f>
        <v>0</v>
      </c>
      <c r="BI172" s="98">
        <f>IF(N172="nulová",J172,0)</f>
        <v>0</v>
      </c>
      <c r="BJ172" s="10" t="s">
        <v>81</v>
      </c>
      <c r="BK172" s="98">
        <f>ROUND(I172*H172,2)</f>
        <v>0</v>
      </c>
      <c r="BL172" s="10" t="s">
        <v>190</v>
      </c>
      <c r="BM172" s="97" t="s">
        <v>3364</v>
      </c>
    </row>
    <row r="173" spans="2:65" s="7" customFormat="1">
      <c r="B173" s="99"/>
      <c r="D173" s="100" t="s">
        <v>203</v>
      </c>
      <c r="F173" s="102" t="s">
        <v>3365</v>
      </c>
      <c r="H173" s="103">
        <v>51</v>
      </c>
      <c r="I173" s="104"/>
      <c r="L173" s="99"/>
      <c r="M173" s="105"/>
      <c r="T173" s="106"/>
      <c r="AT173" s="101" t="s">
        <v>203</v>
      </c>
      <c r="AU173" s="101" t="s">
        <v>83</v>
      </c>
      <c r="AV173" s="7" t="s">
        <v>83</v>
      </c>
      <c r="AW173" s="7" t="s">
        <v>4</v>
      </c>
      <c r="AX173" s="7" t="s">
        <v>81</v>
      </c>
      <c r="AY173" s="101" t="s">
        <v>184</v>
      </c>
    </row>
    <row r="174" spans="2:65" s="1" customFormat="1" ht="24.15" customHeight="1">
      <c r="B174" s="20"/>
      <c r="C174" s="85" t="s">
        <v>7</v>
      </c>
      <c r="D174" s="85" t="s">
        <v>186</v>
      </c>
      <c r="E174" s="86" t="s">
        <v>3366</v>
      </c>
      <c r="F174" s="87" t="s">
        <v>3367</v>
      </c>
      <c r="G174" s="88" t="s">
        <v>201</v>
      </c>
      <c r="H174" s="89">
        <v>2040.27</v>
      </c>
      <c r="I174" s="90"/>
      <c r="J174" s="91">
        <f>ROUND(I174*H174,2)</f>
        <v>0</v>
      </c>
      <c r="K174" s="92"/>
      <c r="L174" s="20"/>
      <c r="M174" s="93" t="s">
        <v>1</v>
      </c>
      <c r="N174" s="94" t="s">
        <v>38</v>
      </c>
      <c r="P174" s="95">
        <f>O174*H174</f>
        <v>0</v>
      </c>
      <c r="Q174" s="95">
        <v>0</v>
      </c>
      <c r="R174" s="95">
        <f>Q174*H174</f>
        <v>0</v>
      </c>
      <c r="S174" s="95">
        <v>0</v>
      </c>
      <c r="T174" s="96">
        <f>S174*H174</f>
        <v>0</v>
      </c>
      <c r="AR174" s="97" t="s">
        <v>190</v>
      </c>
      <c r="AT174" s="97" t="s">
        <v>186</v>
      </c>
      <c r="AU174" s="97" t="s">
        <v>83</v>
      </c>
      <c r="AY174" s="10" t="s">
        <v>184</v>
      </c>
      <c r="BE174" s="98">
        <f>IF(N174="základní",J174,0)</f>
        <v>0</v>
      </c>
      <c r="BF174" s="98">
        <f>IF(N174="snížená",J174,0)</f>
        <v>0</v>
      </c>
      <c r="BG174" s="98">
        <f>IF(N174="zákl. přenesená",J174,0)</f>
        <v>0</v>
      </c>
      <c r="BH174" s="98">
        <f>IF(N174="sníž. přenesená",J174,0)</f>
        <v>0</v>
      </c>
      <c r="BI174" s="98">
        <f>IF(N174="nulová",J174,0)</f>
        <v>0</v>
      </c>
      <c r="BJ174" s="10" t="s">
        <v>81</v>
      </c>
      <c r="BK174" s="98">
        <f>ROUND(I174*H174,2)</f>
        <v>0</v>
      </c>
      <c r="BL174" s="10" t="s">
        <v>190</v>
      </c>
      <c r="BM174" s="97" t="s">
        <v>3368</v>
      </c>
    </row>
    <row r="175" spans="2:65" s="7" customFormat="1">
      <c r="B175" s="99"/>
      <c r="D175" s="100" t="s">
        <v>203</v>
      </c>
      <c r="E175" s="101" t="s">
        <v>1</v>
      </c>
      <c r="F175" s="102" t="s">
        <v>3369</v>
      </c>
      <c r="H175" s="103">
        <v>2040.27</v>
      </c>
      <c r="I175" s="104"/>
      <c r="L175" s="99"/>
      <c r="M175" s="105"/>
      <c r="T175" s="106"/>
      <c r="AT175" s="101" t="s">
        <v>203</v>
      </c>
      <c r="AU175" s="101" t="s">
        <v>83</v>
      </c>
      <c r="AV175" s="7" t="s">
        <v>83</v>
      </c>
      <c r="AW175" s="7" t="s">
        <v>28</v>
      </c>
      <c r="AX175" s="7" t="s">
        <v>81</v>
      </c>
      <c r="AY175" s="101" t="s">
        <v>184</v>
      </c>
    </row>
    <row r="176" spans="2:65" s="1" customFormat="1" ht="16.5" customHeight="1">
      <c r="B176" s="20"/>
      <c r="C176" s="85" t="s">
        <v>290</v>
      </c>
      <c r="D176" s="85" t="s">
        <v>186</v>
      </c>
      <c r="E176" s="86" t="s">
        <v>3370</v>
      </c>
      <c r="F176" s="87" t="s">
        <v>3371</v>
      </c>
      <c r="G176" s="88" t="s">
        <v>201</v>
      </c>
      <c r="H176" s="89">
        <v>2040.27</v>
      </c>
      <c r="I176" s="90"/>
      <c r="J176" s="91">
        <f>ROUND(I176*H176,2)</f>
        <v>0</v>
      </c>
      <c r="K176" s="92"/>
      <c r="L176" s="20"/>
      <c r="M176" s="93" t="s">
        <v>1</v>
      </c>
      <c r="N176" s="94" t="s">
        <v>38</v>
      </c>
      <c r="P176" s="95">
        <f>O176*H176</f>
        <v>0</v>
      </c>
      <c r="Q176" s="95">
        <v>0</v>
      </c>
      <c r="R176" s="95">
        <f>Q176*H176</f>
        <v>0</v>
      </c>
      <c r="S176" s="95">
        <v>0</v>
      </c>
      <c r="T176" s="96">
        <f>S176*H176</f>
        <v>0</v>
      </c>
      <c r="AR176" s="97" t="s">
        <v>190</v>
      </c>
      <c r="AT176" s="97" t="s">
        <v>186</v>
      </c>
      <c r="AU176" s="97" t="s">
        <v>83</v>
      </c>
      <c r="AY176" s="10" t="s">
        <v>184</v>
      </c>
      <c r="BE176" s="98">
        <f>IF(N176="základní",J176,0)</f>
        <v>0</v>
      </c>
      <c r="BF176" s="98">
        <f>IF(N176="snížená",J176,0)</f>
        <v>0</v>
      </c>
      <c r="BG176" s="98">
        <f>IF(N176="zákl. přenesená",J176,0)</f>
        <v>0</v>
      </c>
      <c r="BH176" s="98">
        <f>IF(N176="sníž. přenesená",J176,0)</f>
        <v>0</v>
      </c>
      <c r="BI176" s="98">
        <f>IF(N176="nulová",J176,0)</f>
        <v>0</v>
      </c>
      <c r="BJ176" s="10" t="s">
        <v>81</v>
      </c>
      <c r="BK176" s="98">
        <f>ROUND(I176*H176,2)</f>
        <v>0</v>
      </c>
      <c r="BL176" s="10" t="s">
        <v>190</v>
      </c>
      <c r="BM176" s="97" t="s">
        <v>3372</v>
      </c>
    </row>
    <row r="177" spans="2:65" s="7" customFormat="1">
      <c r="B177" s="99"/>
      <c r="D177" s="100" t="s">
        <v>203</v>
      </c>
      <c r="E177" s="101" t="s">
        <v>1</v>
      </c>
      <c r="F177" s="102" t="s">
        <v>3369</v>
      </c>
      <c r="H177" s="103">
        <v>2040.27</v>
      </c>
      <c r="I177" s="104"/>
      <c r="L177" s="99"/>
      <c r="M177" s="105"/>
      <c r="T177" s="106"/>
      <c r="AT177" s="101" t="s">
        <v>203</v>
      </c>
      <c r="AU177" s="101" t="s">
        <v>83</v>
      </c>
      <c r="AV177" s="7" t="s">
        <v>83</v>
      </c>
      <c r="AW177" s="7" t="s">
        <v>28</v>
      </c>
      <c r="AX177" s="7" t="s">
        <v>81</v>
      </c>
      <c r="AY177" s="101" t="s">
        <v>184</v>
      </c>
    </row>
    <row r="178" spans="2:65" s="1" customFormat="1" ht="16.5" customHeight="1">
      <c r="B178" s="20"/>
      <c r="C178" s="85" t="s">
        <v>295</v>
      </c>
      <c r="D178" s="85" t="s">
        <v>186</v>
      </c>
      <c r="E178" s="86" t="s">
        <v>3373</v>
      </c>
      <c r="F178" s="87" t="s">
        <v>3374</v>
      </c>
      <c r="G178" s="88" t="s">
        <v>267</v>
      </c>
      <c r="H178" s="89">
        <v>4.0810000000000004</v>
      </c>
      <c r="I178" s="90"/>
      <c r="J178" s="91">
        <f>ROUND(I178*H178,2)</f>
        <v>0</v>
      </c>
      <c r="K178" s="92"/>
      <c r="L178" s="20"/>
      <c r="M178" s="93" t="s">
        <v>1</v>
      </c>
      <c r="N178" s="94" t="s">
        <v>38</v>
      </c>
      <c r="P178" s="95">
        <f>O178*H178</f>
        <v>0</v>
      </c>
      <c r="Q178" s="95">
        <v>0</v>
      </c>
      <c r="R178" s="95">
        <f>Q178*H178</f>
        <v>0</v>
      </c>
      <c r="S178" s="95">
        <v>0</v>
      </c>
      <c r="T178" s="96">
        <f>S178*H178</f>
        <v>0</v>
      </c>
      <c r="AR178" s="97" t="s">
        <v>190</v>
      </c>
      <c r="AT178" s="97" t="s">
        <v>186</v>
      </c>
      <c r="AU178" s="97" t="s">
        <v>83</v>
      </c>
      <c r="AY178" s="10" t="s">
        <v>184</v>
      </c>
      <c r="BE178" s="98">
        <f>IF(N178="základní",J178,0)</f>
        <v>0</v>
      </c>
      <c r="BF178" s="98">
        <f>IF(N178="snížená",J178,0)</f>
        <v>0</v>
      </c>
      <c r="BG178" s="98">
        <f>IF(N178="zákl. přenesená",J178,0)</f>
        <v>0</v>
      </c>
      <c r="BH178" s="98">
        <f>IF(N178="sníž. přenesená",J178,0)</f>
        <v>0</v>
      </c>
      <c r="BI178" s="98">
        <f>IF(N178="nulová",J178,0)</f>
        <v>0</v>
      </c>
      <c r="BJ178" s="10" t="s">
        <v>81</v>
      </c>
      <c r="BK178" s="98">
        <f>ROUND(I178*H178,2)</f>
        <v>0</v>
      </c>
      <c r="BL178" s="10" t="s">
        <v>190</v>
      </c>
      <c r="BM178" s="97" t="s">
        <v>3375</v>
      </c>
    </row>
    <row r="179" spans="2:65" s="7" customFormat="1">
      <c r="B179" s="99"/>
      <c r="D179" s="100" t="s">
        <v>203</v>
      </c>
      <c r="E179" s="101" t="s">
        <v>1</v>
      </c>
      <c r="F179" s="102" t="s">
        <v>3376</v>
      </c>
      <c r="H179" s="103">
        <v>4.0810000000000004</v>
      </c>
      <c r="I179" s="104"/>
      <c r="L179" s="99"/>
      <c r="M179" s="105"/>
      <c r="T179" s="106"/>
      <c r="AT179" s="101" t="s">
        <v>203</v>
      </c>
      <c r="AU179" s="101" t="s">
        <v>83</v>
      </c>
      <c r="AV179" s="7" t="s">
        <v>83</v>
      </c>
      <c r="AW179" s="7" t="s">
        <v>28</v>
      </c>
      <c r="AX179" s="7" t="s">
        <v>81</v>
      </c>
      <c r="AY179" s="101" t="s">
        <v>184</v>
      </c>
    </row>
    <row r="180" spans="2:65" s="1" customFormat="1" ht="21.75" customHeight="1">
      <c r="B180" s="20"/>
      <c r="C180" s="85" t="s">
        <v>300</v>
      </c>
      <c r="D180" s="85" t="s">
        <v>186</v>
      </c>
      <c r="E180" s="86" t="s">
        <v>3377</v>
      </c>
      <c r="F180" s="87" t="s">
        <v>3378</v>
      </c>
      <c r="G180" s="88" t="s">
        <v>267</v>
      </c>
      <c r="H180" s="89">
        <v>4.0810000000000004</v>
      </c>
      <c r="I180" s="90"/>
      <c r="J180" s="91">
        <f>ROUND(I180*H180,2)</f>
        <v>0</v>
      </c>
      <c r="K180" s="92"/>
      <c r="L180" s="20"/>
      <c r="M180" s="93" t="s">
        <v>1</v>
      </c>
      <c r="N180" s="94" t="s">
        <v>38</v>
      </c>
      <c r="P180" s="95">
        <f>O180*H180</f>
        <v>0</v>
      </c>
      <c r="Q180" s="95">
        <v>0</v>
      </c>
      <c r="R180" s="95">
        <f>Q180*H180</f>
        <v>0</v>
      </c>
      <c r="S180" s="95">
        <v>0</v>
      </c>
      <c r="T180" s="96">
        <f>S180*H180</f>
        <v>0</v>
      </c>
      <c r="AR180" s="97" t="s">
        <v>190</v>
      </c>
      <c r="AT180" s="97" t="s">
        <v>186</v>
      </c>
      <c r="AU180" s="97" t="s">
        <v>83</v>
      </c>
      <c r="AY180" s="10" t="s">
        <v>184</v>
      </c>
      <c r="BE180" s="98">
        <f>IF(N180="základní",J180,0)</f>
        <v>0</v>
      </c>
      <c r="BF180" s="98">
        <f>IF(N180="snížená",J180,0)</f>
        <v>0</v>
      </c>
      <c r="BG180" s="98">
        <f>IF(N180="zákl. přenesená",J180,0)</f>
        <v>0</v>
      </c>
      <c r="BH180" s="98">
        <f>IF(N180="sníž. přenesená",J180,0)</f>
        <v>0</v>
      </c>
      <c r="BI180" s="98">
        <f>IF(N180="nulová",J180,0)</f>
        <v>0</v>
      </c>
      <c r="BJ180" s="10" t="s">
        <v>81</v>
      </c>
      <c r="BK180" s="98">
        <f>ROUND(I180*H180,2)</f>
        <v>0</v>
      </c>
      <c r="BL180" s="10" t="s">
        <v>190</v>
      </c>
      <c r="BM180" s="97" t="s">
        <v>3379</v>
      </c>
    </row>
    <row r="181" spans="2:65" s="7" customFormat="1">
      <c r="B181" s="99"/>
      <c r="D181" s="100" t="s">
        <v>203</v>
      </c>
      <c r="E181" s="101" t="s">
        <v>1</v>
      </c>
      <c r="F181" s="102" t="s">
        <v>3380</v>
      </c>
      <c r="H181" s="103">
        <v>4.0810000000000004</v>
      </c>
      <c r="I181" s="104"/>
      <c r="L181" s="99"/>
      <c r="M181" s="105"/>
      <c r="T181" s="106"/>
      <c r="AT181" s="101" t="s">
        <v>203</v>
      </c>
      <c r="AU181" s="101" t="s">
        <v>83</v>
      </c>
      <c r="AV181" s="7" t="s">
        <v>83</v>
      </c>
      <c r="AW181" s="7" t="s">
        <v>28</v>
      </c>
      <c r="AX181" s="7" t="s">
        <v>73</v>
      </c>
      <c r="AY181" s="101" t="s">
        <v>184</v>
      </c>
    </row>
    <row r="182" spans="2:65" s="8" customFormat="1">
      <c r="B182" s="107"/>
      <c r="D182" s="100" t="s">
        <v>203</v>
      </c>
      <c r="E182" s="108" t="s">
        <v>1</v>
      </c>
      <c r="F182" s="109" t="s">
        <v>206</v>
      </c>
      <c r="H182" s="110">
        <v>4.0810000000000004</v>
      </c>
      <c r="I182" s="111"/>
      <c r="L182" s="107"/>
      <c r="M182" s="112"/>
      <c r="T182" s="113"/>
      <c r="AT182" s="108" t="s">
        <v>203</v>
      </c>
      <c r="AU182" s="108" t="s">
        <v>83</v>
      </c>
      <c r="AV182" s="8" t="s">
        <v>190</v>
      </c>
      <c r="AW182" s="8" t="s">
        <v>28</v>
      </c>
      <c r="AX182" s="8" t="s">
        <v>81</v>
      </c>
      <c r="AY182" s="108" t="s">
        <v>184</v>
      </c>
    </row>
    <row r="183" spans="2:65" s="6" customFormat="1" ht="22.8" customHeight="1">
      <c r="B183" s="73"/>
      <c r="D183" s="74" t="s">
        <v>72</v>
      </c>
      <c r="E183" s="83" t="s">
        <v>393</v>
      </c>
      <c r="F183" s="83" t="s">
        <v>394</v>
      </c>
      <c r="I183" s="76"/>
      <c r="J183" s="84">
        <f>BK183</f>
        <v>0</v>
      </c>
      <c r="L183" s="73"/>
      <c r="M183" s="78"/>
      <c r="P183" s="79">
        <f>P184</f>
        <v>0</v>
      </c>
      <c r="R183" s="79">
        <f>R184</f>
        <v>0</v>
      </c>
      <c r="T183" s="80">
        <f>T184</f>
        <v>0</v>
      </c>
      <c r="AR183" s="74" t="s">
        <v>81</v>
      </c>
      <c r="AT183" s="81" t="s">
        <v>72</v>
      </c>
      <c r="AU183" s="81" t="s">
        <v>81</v>
      </c>
      <c r="AY183" s="74" t="s">
        <v>184</v>
      </c>
      <c r="BK183" s="82">
        <f>BK184</f>
        <v>0</v>
      </c>
    </row>
    <row r="184" spans="2:65" s="1" customFormat="1" ht="24.15" customHeight="1">
      <c r="B184" s="20"/>
      <c r="C184" s="85" t="s">
        <v>307</v>
      </c>
      <c r="D184" s="85" t="s">
        <v>186</v>
      </c>
      <c r="E184" s="86" t="s">
        <v>3381</v>
      </c>
      <c r="F184" s="87" t="s">
        <v>3382</v>
      </c>
      <c r="G184" s="88" t="s">
        <v>278</v>
      </c>
      <c r="H184" s="89">
        <v>22.92</v>
      </c>
      <c r="I184" s="90"/>
      <c r="J184" s="91">
        <f>ROUND(I184*H184,2)</f>
        <v>0</v>
      </c>
      <c r="K184" s="92"/>
      <c r="L184" s="20"/>
      <c r="M184" s="93" t="s">
        <v>1</v>
      </c>
      <c r="N184" s="94" t="s">
        <v>38</v>
      </c>
      <c r="P184" s="95">
        <f>O184*H184</f>
        <v>0</v>
      </c>
      <c r="Q184" s="95">
        <v>0</v>
      </c>
      <c r="R184" s="95">
        <f>Q184*H184</f>
        <v>0</v>
      </c>
      <c r="S184" s="95">
        <v>0</v>
      </c>
      <c r="T184" s="96">
        <f>S184*H184</f>
        <v>0</v>
      </c>
      <c r="AR184" s="97" t="s">
        <v>190</v>
      </c>
      <c r="AT184" s="97" t="s">
        <v>186</v>
      </c>
      <c r="AU184" s="97" t="s">
        <v>83</v>
      </c>
      <c r="AY184" s="10" t="s">
        <v>184</v>
      </c>
      <c r="BE184" s="98">
        <f>IF(N184="základní",J184,0)</f>
        <v>0</v>
      </c>
      <c r="BF184" s="98">
        <f>IF(N184="snížená",J184,0)</f>
        <v>0</v>
      </c>
      <c r="BG184" s="98">
        <f>IF(N184="zákl. přenesená",J184,0)</f>
        <v>0</v>
      </c>
      <c r="BH184" s="98">
        <f>IF(N184="sníž. přenesená",J184,0)</f>
        <v>0</v>
      </c>
      <c r="BI184" s="98">
        <f>IF(N184="nulová",J184,0)</f>
        <v>0</v>
      </c>
      <c r="BJ184" s="10" t="s">
        <v>81</v>
      </c>
      <c r="BK184" s="98">
        <f>ROUND(I184*H184,2)</f>
        <v>0</v>
      </c>
      <c r="BL184" s="10" t="s">
        <v>190</v>
      </c>
      <c r="BM184" s="97" t="s">
        <v>3383</v>
      </c>
    </row>
    <row r="185" spans="2:65" s="6" customFormat="1" ht="25.95" customHeight="1">
      <c r="B185" s="73"/>
      <c r="D185" s="74" t="s">
        <v>72</v>
      </c>
      <c r="E185" s="75" t="s">
        <v>411</v>
      </c>
      <c r="F185" s="75" t="s">
        <v>412</v>
      </c>
      <c r="I185" s="76"/>
      <c r="J185" s="77">
        <f>BK185</f>
        <v>0</v>
      </c>
      <c r="L185" s="73"/>
      <c r="M185" s="78"/>
      <c r="P185" s="79">
        <f>P186+P188+P190+P192</f>
        <v>0</v>
      </c>
      <c r="R185" s="79">
        <f>R186+R188+R190+R192</f>
        <v>0</v>
      </c>
      <c r="T185" s="80">
        <f>T186+T188+T190+T192</f>
        <v>0</v>
      </c>
      <c r="AR185" s="74" t="s">
        <v>207</v>
      </c>
      <c r="AT185" s="81" t="s">
        <v>72</v>
      </c>
      <c r="AU185" s="81" t="s">
        <v>73</v>
      </c>
      <c r="AY185" s="74" t="s">
        <v>184</v>
      </c>
      <c r="BK185" s="82">
        <f>BK186+BK188+BK190+BK192</f>
        <v>0</v>
      </c>
    </row>
    <row r="186" spans="2:65" s="6" customFormat="1" ht="22.8" customHeight="1">
      <c r="B186" s="73"/>
      <c r="D186" s="74" t="s">
        <v>72</v>
      </c>
      <c r="E186" s="83" t="s">
        <v>413</v>
      </c>
      <c r="F186" s="83" t="s">
        <v>414</v>
      </c>
      <c r="I186" s="76"/>
      <c r="J186" s="84">
        <f>BK186</f>
        <v>0</v>
      </c>
      <c r="L186" s="73"/>
      <c r="M186" s="78"/>
      <c r="P186" s="79">
        <f>P187</f>
        <v>0</v>
      </c>
      <c r="R186" s="79">
        <f>R187</f>
        <v>0</v>
      </c>
      <c r="T186" s="80">
        <f>T187</f>
        <v>0</v>
      </c>
      <c r="AR186" s="74" t="s">
        <v>207</v>
      </c>
      <c r="AT186" s="81" t="s">
        <v>72</v>
      </c>
      <c r="AU186" s="81" t="s">
        <v>81</v>
      </c>
      <c r="AY186" s="74" t="s">
        <v>184</v>
      </c>
      <c r="BK186" s="82">
        <f>BK187</f>
        <v>0</v>
      </c>
    </row>
    <row r="187" spans="2:65" s="1" customFormat="1" ht="21.75" customHeight="1">
      <c r="B187" s="20"/>
      <c r="C187" s="85" t="s">
        <v>312</v>
      </c>
      <c r="D187" s="85" t="s">
        <v>186</v>
      </c>
      <c r="E187" s="86" t="s">
        <v>629</v>
      </c>
      <c r="F187" s="87" t="s">
        <v>417</v>
      </c>
      <c r="G187" s="88" t="s">
        <v>418</v>
      </c>
      <c r="H187" s="89">
        <v>16</v>
      </c>
      <c r="I187" s="90"/>
      <c r="J187" s="91">
        <f>ROUND(I187*H187,2)</f>
        <v>0</v>
      </c>
      <c r="K187" s="92"/>
      <c r="L187" s="20"/>
      <c r="M187" s="93" t="s">
        <v>1</v>
      </c>
      <c r="N187" s="94" t="s">
        <v>38</v>
      </c>
      <c r="P187" s="95">
        <f>O187*H187</f>
        <v>0</v>
      </c>
      <c r="Q187" s="95">
        <v>0</v>
      </c>
      <c r="R187" s="95">
        <f>Q187*H187</f>
        <v>0</v>
      </c>
      <c r="S187" s="95">
        <v>0</v>
      </c>
      <c r="T187" s="96">
        <f>S187*H187</f>
        <v>0</v>
      </c>
      <c r="AR187" s="97" t="s">
        <v>419</v>
      </c>
      <c r="AT187" s="97" t="s">
        <v>186</v>
      </c>
      <c r="AU187" s="97" t="s">
        <v>83</v>
      </c>
      <c r="AY187" s="10" t="s">
        <v>184</v>
      </c>
      <c r="BE187" s="98">
        <f>IF(N187="základní",J187,0)</f>
        <v>0</v>
      </c>
      <c r="BF187" s="98">
        <f>IF(N187="snížená",J187,0)</f>
        <v>0</v>
      </c>
      <c r="BG187" s="98">
        <f>IF(N187="zákl. přenesená",J187,0)</f>
        <v>0</v>
      </c>
      <c r="BH187" s="98">
        <f>IF(N187="sníž. přenesená",J187,0)</f>
        <v>0</v>
      </c>
      <c r="BI187" s="98">
        <f>IF(N187="nulová",J187,0)</f>
        <v>0</v>
      </c>
      <c r="BJ187" s="10" t="s">
        <v>81</v>
      </c>
      <c r="BK187" s="98">
        <f>ROUND(I187*H187,2)</f>
        <v>0</v>
      </c>
      <c r="BL187" s="10" t="s">
        <v>419</v>
      </c>
      <c r="BM187" s="97" t="s">
        <v>3384</v>
      </c>
    </row>
    <row r="188" spans="2:65" s="6" customFormat="1" ht="22.8" customHeight="1">
      <c r="B188" s="73"/>
      <c r="D188" s="74" t="s">
        <v>72</v>
      </c>
      <c r="E188" s="83" t="s">
        <v>421</v>
      </c>
      <c r="F188" s="83" t="s">
        <v>422</v>
      </c>
      <c r="I188" s="76"/>
      <c r="J188" s="84">
        <f>BK188</f>
        <v>0</v>
      </c>
      <c r="L188" s="73"/>
      <c r="M188" s="78"/>
      <c r="P188" s="79">
        <f>P189</f>
        <v>0</v>
      </c>
      <c r="R188" s="79">
        <f>R189</f>
        <v>0</v>
      </c>
      <c r="T188" s="80">
        <f>T189</f>
        <v>0</v>
      </c>
      <c r="AR188" s="74" t="s">
        <v>207</v>
      </c>
      <c r="AT188" s="81" t="s">
        <v>72</v>
      </c>
      <c r="AU188" s="81" t="s">
        <v>81</v>
      </c>
      <c r="AY188" s="74" t="s">
        <v>184</v>
      </c>
      <c r="BK188" s="82">
        <f>BK189</f>
        <v>0</v>
      </c>
    </row>
    <row r="189" spans="2:65" s="1" customFormat="1" ht="16.5" customHeight="1">
      <c r="B189" s="20"/>
      <c r="C189" s="85" t="s">
        <v>317</v>
      </c>
      <c r="D189" s="85" t="s">
        <v>186</v>
      </c>
      <c r="E189" s="86" t="s">
        <v>424</v>
      </c>
      <c r="F189" s="87" t="s">
        <v>422</v>
      </c>
      <c r="G189" s="88" t="s">
        <v>425</v>
      </c>
      <c r="H189" s="120"/>
      <c r="I189" s="90"/>
      <c r="J189" s="91">
        <f>ROUND(I189*H189,2)</f>
        <v>0</v>
      </c>
      <c r="K189" s="92"/>
      <c r="L189" s="20"/>
      <c r="M189" s="93" t="s">
        <v>1</v>
      </c>
      <c r="N189" s="94" t="s">
        <v>38</v>
      </c>
      <c r="P189" s="95">
        <f>O189*H189</f>
        <v>0</v>
      </c>
      <c r="Q189" s="95">
        <v>0</v>
      </c>
      <c r="R189" s="95">
        <f>Q189*H189</f>
        <v>0</v>
      </c>
      <c r="S189" s="95">
        <v>0</v>
      </c>
      <c r="T189" s="96">
        <f>S189*H189</f>
        <v>0</v>
      </c>
      <c r="AR189" s="97" t="s">
        <v>419</v>
      </c>
      <c r="AT189" s="97" t="s">
        <v>186</v>
      </c>
      <c r="AU189" s="97" t="s">
        <v>83</v>
      </c>
      <c r="AY189" s="10" t="s">
        <v>184</v>
      </c>
      <c r="BE189" s="98">
        <f>IF(N189="základní",J189,0)</f>
        <v>0</v>
      </c>
      <c r="BF189" s="98">
        <f>IF(N189="snížená",J189,0)</f>
        <v>0</v>
      </c>
      <c r="BG189" s="98">
        <f>IF(N189="zákl. přenesená",J189,0)</f>
        <v>0</v>
      </c>
      <c r="BH189" s="98">
        <f>IF(N189="sníž. přenesená",J189,0)</f>
        <v>0</v>
      </c>
      <c r="BI189" s="98">
        <f>IF(N189="nulová",J189,0)</f>
        <v>0</v>
      </c>
      <c r="BJ189" s="10" t="s">
        <v>81</v>
      </c>
      <c r="BK189" s="98">
        <f>ROUND(I189*H189,2)</f>
        <v>0</v>
      </c>
      <c r="BL189" s="10" t="s">
        <v>419</v>
      </c>
      <c r="BM189" s="97" t="s">
        <v>3385</v>
      </c>
    </row>
    <row r="190" spans="2:65" s="6" customFormat="1" ht="22.8" customHeight="1">
      <c r="B190" s="73"/>
      <c r="D190" s="74" t="s">
        <v>72</v>
      </c>
      <c r="E190" s="83" t="s">
        <v>427</v>
      </c>
      <c r="F190" s="83" t="s">
        <v>428</v>
      </c>
      <c r="I190" s="76"/>
      <c r="J190" s="84">
        <f>BK190</f>
        <v>0</v>
      </c>
      <c r="L190" s="73"/>
      <c r="M190" s="78"/>
      <c r="P190" s="79">
        <f>P191</f>
        <v>0</v>
      </c>
      <c r="R190" s="79">
        <f>R191</f>
        <v>0</v>
      </c>
      <c r="T190" s="80">
        <f>T191</f>
        <v>0</v>
      </c>
      <c r="AR190" s="74" t="s">
        <v>207</v>
      </c>
      <c r="AT190" s="81" t="s">
        <v>72</v>
      </c>
      <c r="AU190" s="81" t="s">
        <v>81</v>
      </c>
      <c r="AY190" s="74" t="s">
        <v>184</v>
      </c>
      <c r="BK190" s="82">
        <f>BK191</f>
        <v>0</v>
      </c>
    </row>
    <row r="191" spans="2:65" s="1" customFormat="1" ht="16.5" customHeight="1">
      <c r="B191" s="20"/>
      <c r="C191" s="85" t="s">
        <v>321</v>
      </c>
      <c r="D191" s="85" t="s">
        <v>186</v>
      </c>
      <c r="E191" s="86" t="s">
        <v>430</v>
      </c>
      <c r="F191" s="87" t="s">
        <v>428</v>
      </c>
      <c r="G191" s="88" t="s">
        <v>425</v>
      </c>
      <c r="H191" s="120"/>
      <c r="I191" s="90"/>
      <c r="J191" s="91">
        <f>ROUND(I191*H191,2)</f>
        <v>0</v>
      </c>
      <c r="K191" s="92"/>
      <c r="L191" s="20"/>
      <c r="M191" s="93" t="s">
        <v>1</v>
      </c>
      <c r="N191" s="94" t="s">
        <v>38</v>
      </c>
      <c r="P191" s="95">
        <f>O191*H191</f>
        <v>0</v>
      </c>
      <c r="Q191" s="95">
        <v>0</v>
      </c>
      <c r="R191" s="95">
        <f>Q191*H191</f>
        <v>0</v>
      </c>
      <c r="S191" s="95">
        <v>0</v>
      </c>
      <c r="T191" s="96">
        <f>S191*H191</f>
        <v>0</v>
      </c>
      <c r="AR191" s="97" t="s">
        <v>419</v>
      </c>
      <c r="AT191" s="97" t="s">
        <v>186</v>
      </c>
      <c r="AU191" s="97" t="s">
        <v>83</v>
      </c>
      <c r="AY191" s="10" t="s">
        <v>184</v>
      </c>
      <c r="BE191" s="98">
        <f>IF(N191="základní",J191,0)</f>
        <v>0</v>
      </c>
      <c r="BF191" s="98">
        <f>IF(N191="snížená",J191,0)</f>
        <v>0</v>
      </c>
      <c r="BG191" s="98">
        <f>IF(N191="zákl. přenesená",J191,0)</f>
        <v>0</v>
      </c>
      <c r="BH191" s="98">
        <f>IF(N191="sníž. přenesená",J191,0)</f>
        <v>0</v>
      </c>
      <c r="BI191" s="98">
        <f>IF(N191="nulová",J191,0)</f>
        <v>0</v>
      </c>
      <c r="BJ191" s="10" t="s">
        <v>81</v>
      </c>
      <c r="BK191" s="98">
        <f>ROUND(I191*H191,2)</f>
        <v>0</v>
      </c>
      <c r="BL191" s="10" t="s">
        <v>419</v>
      </c>
      <c r="BM191" s="97" t="s">
        <v>3386</v>
      </c>
    </row>
    <row r="192" spans="2:65" s="6" customFormat="1" ht="22.8" customHeight="1">
      <c r="B192" s="73"/>
      <c r="D192" s="74" t="s">
        <v>72</v>
      </c>
      <c r="E192" s="83" t="s">
        <v>432</v>
      </c>
      <c r="F192" s="83" t="s">
        <v>433</v>
      </c>
      <c r="I192" s="76"/>
      <c r="J192" s="84">
        <f>BK192</f>
        <v>0</v>
      </c>
      <c r="L192" s="73"/>
      <c r="M192" s="78"/>
      <c r="P192" s="79">
        <f>P193</f>
        <v>0</v>
      </c>
      <c r="R192" s="79">
        <f>R193</f>
        <v>0</v>
      </c>
      <c r="T192" s="80">
        <f>T193</f>
        <v>0</v>
      </c>
      <c r="AR192" s="74" t="s">
        <v>207</v>
      </c>
      <c r="AT192" s="81" t="s">
        <v>72</v>
      </c>
      <c r="AU192" s="81" t="s">
        <v>81</v>
      </c>
      <c r="AY192" s="74" t="s">
        <v>184</v>
      </c>
      <c r="BK192" s="82">
        <f>BK193</f>
        <v>0</v>
      </c>
    </row>
    <row r="193" spans="2:65" s="1" customFormat="1" ht="16.5" customHeight="1">
      <c r="B193" s="20"/>
      <c r="C193" s="85" t="s">
        <v>325</v>
      </c>
      <c r="D193" s="85" t="s">
        <v>186</v>
      </c>
      <c r="E193" s="86" t="s">
        <v>435</v>
      </c>
      <c r="F193" s="87" t="s">
        <v>436</v>
      </c>
      <c r="G193" s="88" t="s">
        <v>425</v>
      </c>
      <c r="H193" s="120"/>
      <c r="I193" s="90"/>
      <c r="J193" s="91">
        <f>ROUND(I193*H193,2)</f>
        <v>0</v>
      </c>
      <c r="K193" s="92"/>
      <c r="L193" s="20"/>
      <c r="M193" s="121" t="s">
        <v>1</v>
      </c>
      <c r="N193" s="122" t="s">
        <v>38</v>
      </c>
      <c r="O193" s="123"/>
      <c r="P193" s="124">
        <f>O193*H193</f>
        <v>0</v>
      </c>
      <c r="Q193" s="124">
        <v>0</v>
      </c>
      <c r="R193" s="124">
        <f>Q193*H193</f>
        <v>0</v>
      </c>
      <c r="S193" s="124">
        <v>0</v>
      </c>
      <c r="T193" s="125">
        <f>S193*H193</f>
        <v>0</v>
      </c>
      <c r="AR193" s="97" t="s">
        <v>419</v>
      </c>
      <c r="AT193" s="97" t="s">
        <v>186</v>
      </c>
      <c r="AU193" s="97" t="s">
        <v>83</v>
      </c>
      <c r="AY193" s="10" t="s">
        <v>184</v>
      </c>
      <c r="BE193" s="98">
        <f>IF(N193="základní",J193,0)</f>
        <v>0</v>
      </c>
      <c r="BF193" s="98">
        <f>IF(N193="snížená",J193,0)</f>
        <v>0</v>
      </c>
      <c r="BG193" s="98">
        <f>IF(N193="zákl. přenesená",J193,0)</f>
        <v>0</v>
      </c>
      <c r="BH193" s="98">
        <f>IF(N193="sníž. přenesená",J193,0)</f>
        <v>0</v>
      </c>
      <c r="BI193" s="98">
        <f>IF(N193="nulová",J193,0)</f>
        <v>0</v>
      </c>
      <c r="BJ193" s="10" t="s">
        <v>81</v>
      </c>
      <c r="BK193" s="98">
        <f>ROUND(I193*H193,2)</f>
        <v>0</v>
      </c>
      <c r="BL193" s="10" t="s">
        <v>419</v>
      </c>
      <c r="BM193" s="97" t="s">
        <v>3387</v>
      </c>
    </row>
    <row r="194" spans="2:65" s="1" customFormat="1" ht="7.05" customHeight="1">
      <c r="B194" s="26"/>
      <c r="C194" s="27"/>
      <c r="D194" s="27"/>
      <c r="E194" s="27"/>
      <c r="F194" s="27"/>
      <c r="G194" s="27"/>
      <c r="H194" s="27"/>
      <c r="I194" s="27"/>
      <c r="J194" s="27"/>
      <c r="K194" s="27"/>
      <c r="L194" s="20"/>
    </row>
  </sheetData>
  <sheetProtection algorithmName="SHA-512" hashValue="GmKCh7F9NWxULO3cf0Z2S+HpXaUkRtcJEOqXZ2X9Az+cRyxC1R+Sviajw3QqoCHru8zMf+KIX3+BfD3TXHHq4g==" saltValue="v5lNBW5eaI1ZjGRy2WJiafY1MRLXQXPOGJTzLGe51CmNvnwbGYlp7rZh9D2JKlA6l1WjfdvUmJDVjhkBk/Zs+A==" spinCount="100000" sheet="1" objects="1" scenarios="1" formatColumns="0" formatRows="0" autoFilter="0"/>
  <autoFilter ref="C123:K193" xr:uid="{00000000-0009-0000-0000-00000D000000}"/>
  <mergeCells count="9">
    <mergeCell ref="E87:H87"/>
    <mergeCell ref="E114:H114"/>
    <mergeCell ref="E116:H116"/>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BM216"/>
  <sheetViews>
    <sheetView showGridLines="0" workbookViewId="0"/>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129</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3388</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ROUND(J128,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ROUND((SUM(BE128:BE215)),  2)</f>
        <v>0</v>
      </c>
      <c r="I33" s="44">
        <v>0.21</v>
      </c>
      <c r="J33" s="40">
        <f>ROUND(((SUM(BE128:BE215))*I33),  2)</f>
        <v>0</v>
      </c>
      <c r="L33" s="20"/>
    </row>
    <row r="34" spans="2:12" s="1" customFormat="1" ht="14.4" customHeight="1">
      <c r="B34" s="20"/>
      <c r="E34" s="16" t="s">
        <v>39</v>
      </c>
      <c r="F34" s="40">
        <f>ROUND((SUM(BF128:BF215)),  2)</f>
        <v>0</v>
      </c>
      <c r="I34" s="44">
        <v>0.12</v>
      </c>
      <c r="J34" s="40">
        <f>ROUND(((SUM(BF128:BF215))*I34),  2)</f>
        <v>0</v>
      </c>
      <c r="L34" s="20"/>
    </row>
    <row r="35" spans="2:12" s="1" customFormat="1" ht="14.4" hidden="1" customHeight="1">
      <c r="B35" s="20"/>
      <c r="E35" s="16" t="s">
        <v>40</v>
      </c>
      <c r="F35" s="40">
        <f>ROUND((SUM(BG128:BG215)),  2)</f>
        <v>0</v>
      </c>
      <c r="I35" s="44">
        <v>0.21</v>
      </c>
      <c r="J35" s="40">
        <f>0</f>
        <v>0</v>
      </c>
      <c r="L35" s="20"/>
    </row>
    <row r="36" spans="2:12" s="1" customFormat="1" ht="14.4" hidden="1" customHeight="1">
      <c r="B36" s="20"/>
      <c r="E36" s="16" t="s">
        <v>41</v>
      </c>
      <c r="F36" s="40">
        <f>ROUND((SUM(BH128:BH215)),  2)</f>
        <v>0</v>
      </c>
      <c r="I36" s="44">
        <v>0.12</v>
      </c>
      <c r="J36" s="40">
        <f>0</f>
        <v>0</v>
      </c>
      <c r="L36" s="20"/>
    </row>
    <row r="37" spans="2:12" s="1" customFormat="1" ht="14.4" hidden="1" customHeight="1">
      <c r="B37" s="20"/>
      <c r="E37" s="16" t="s">
        <v>42</v>
      </c>
      <c r="F37" s="40">
        <f>ROUND((SUM(BI128:BI215)),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IO-01 - Přípojka vodovodu</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J128</f>
        <v>0</v>
      </c>
      <c r="L96" s="20"/>
      <c r="AU96" s="10" t="s">
        <v>155</v>
      </c>
    </row>
    <row r="97" spans="2:12" s="3" customFormat="1" ht="25.05" customHeight="1">
      <c r="B97" s="56"/>
      <c r="D97" s="57" t="s">
        <v>156</v>
      </c>
      <c r="E97" s="58"/>
      <c r="F97" s="58"/>
      <c r="G97" s="58"/>
      <c r="H97" s="58"/>
      <c r="I97" s="58"/>
      <c r="J97" s="59">
        <f>J129</f>
        <v>0</v>
      </c>
      <c r="L97" s="56"/>
    </row>
    <row r="98" spans="2:12" s="4" customFormat="1" ht="19.95" customHeight="1">
      <c r="B98" s="60"/>
      <c r="D98" s="61" t="s">
        <v>157</v>
      </c>
      <c r="E98" s="62"/>
      <c r="F98" s="62"/>
      <c r="G98" s="62"/>
      <c r="H98" s="62"/>
      <c r="I98" s="62"/>
      <c r="J98" s="63">
        <f>J130</f>
        <v>0</v>
      </c>
      <c r="L98" s="60"/>
    </row>
    <row r="99" spans="2:12" s="4" customFormat="1" ht="19.95" customHeight="1">
      <c r="B99" s="60"/>
      <c r="D99" s="61" t="s">
        <v>645</v>
      </c>
      <c r="E99" s="62"/>
      <c r="F99" s="62"/>
      <c r="G99" s="62"/>
      <c r="H99" s="62"/>
      <c r="I99" s="62"/>
      <c r="J99" s="63">
        <f>J160</f>
        <v>0</v>
      </c>
      <c r="L99" s="60"/>
    </row>
    <row r="100" spans="2:12" s="4" customFormat="1" ht="19.95" customHeight="1">
      <c r="B100" s="60"/>
      <c r="D100" s="61" t="s">
        <v>442</v>
      </c>
      <c r="E100" s="62"/>
      <c r="F100" s="62"/>
      <c r="G100" s="62"/>
      <c r="H100" s="62"/>
      <c r="I100" s="62"/>
      <c r="J100" s="63">
        <f>J162</f>
        <v>0</v>
      </c>
      <c r="L100" s="60"/>
    </row>
    <row r="101" spans="2:12" s="4" customFormat="1" ht="19.95" customHeight="1">
      <c r="B101" s="60"/>
      <c r="D101" s="61" t="s">
        <v>443</v>
      </c>
      <c r="E101" s="62"/>
      <c r="F101" s="62"/>
      <c r="G101" s="62"/>
      <c r="H101" s="62"/>
      <c r="I101" s="62"/>
      <c r="J101" s="63">
        <f>J167</f>
        <v>0</v>
      </c>
      <c r="L101" s="60"/>
    </row>
    <row r="102" spans="2:12" s="4" customFormat="1" ht="19.95" customHeight="1">
      <c r="B102" s="60"/>
      <c r="D102" s="61" t="s">
        <v>159</v>
      </c>
      <c r="E102" s="62"/>
      <c r="F102" s="62"/>
      <c r="G102" s="62"/>
      <c r="H102" s="62"/>
      <c r="I102" s="62"/>
      <c r="J102" s="63">
        <f>J197</f>
        <v>0</v>
      </c>
      <c r="L102" s="60"/>
    </row>
    <row r="103" spans="2:12" s="4" customFormat="1" ht="19.95" customHeight="1">
      <c r="B103" s="60"/>
      <c r="D103" s="61" t="s">
        <v>161</v>
      </c>
      <c r="E103" s="62"/>
      <c r="F103" s="62"/>
      <c r="G103" s="62"/>
      <c r="H103" s="62"/>
      <c r="I103" s="62"/>
      <c r="J103" s="63">
        <f>J205</f>
        <v>0</v>
      </c>
      <c r="L103" s="60"/>
    </row>
    <row r="104" spans="2:12" s="3" customFormat="1" ht="25.05" customHeight="1">
      <c r="B104" s="56"/>
      <c r="D104" s="57" t="s">
        <v>164</v>
      </c>
      <c r="E104" s="58"/>
      <c r="F104" s="58"/>
      <c r="G104" s="58"/>
      <c r="H104" s="58"/>
      <c r="I104" s="58"/>
      <c r="J104" s="59">
        <f>J207</f>
        <v>0</v>
      </c>
      <c r="L104" s="56"/>
    </row>
    <row r="105" spans="2:12" s="4" customFormat="1" ht="19.95" customHeight="1">
      <c r="B105" s="60"/>
      <c r="D105" s="61" t="s">
        <v>165</v>
      </c>
      <c r="E105" s="62"/>
      <c r="F105" s="62"/>
      <c r="G105" s="62"/>
      <c r="H105" s="62"/>
      <c r="I105" s="62"/>
      <c r="J105" s="63">
        <f>J208</f>
        <v>0</v>
      </c>
      <c r="L105" s="60"/>
    </row>
    <row r="106" spans="2:12" s="4" customFormat="1" ht="19.95" customHeight="1">
      <c r="B106" s="60"/>
      <c r="D106" s="61" t="s">
        <v>166</v>
      </c>
      <c r="E106" s="62"/>
      <c r="F106" s="62"/>
      <c r="G106" s="62"/>
      <c r="H106" s="62"/>
      <c r="I106" s="62"/>
      <c r="J106" s="63">
        <f>J210</f>
        <v>0</v>
      </c>
      <c r="L106" s="60"/>
    </row>
    <row r="107" spans="2:12" s="4" customFormat="1" ht="19.95" customHeight="1">
      <c r="B107" s="60"/>
      <c r="D107" s="61" t="s">
        <v>167</v>
      </c>
      <c r="E107" s="62"/>
      <c r="F107" s="62"/>
      <c r="G107" s="62"/>
      <c r="H107" s="62"/>
      <c r="I107" s="62"/>
      <c r="J107" s="63">
        <f>J212</f>
        <v>0</v>
      </c>
      <c r="L107" s="60"/>
    </row>
    <row r="108" spans="2:12" s="4" customFormat="1" ht="19.95" customHeight="1">
      <c r="B108" s="60"/>
      <c r="D108" s="61" t="s">
        <v>168</v>
      </c>
      <c r="E108" s="62"/>
      <c r="F108" s="62"/>
      <c r="G108" s="62"/>
      <c r="H108" s="62"/>
      <c r="I108" s="62"/>
      <c r="J108" s="63">
        <f>J214</f>
        <v>0</v>
      </c>
      <c r="L108" s="60"/>
    </row>
    <row r="109" spans="2:12" s="1" customFormat="1" ht="21.75" customHeight="1">
      <c r="B109" s="20"/>
      <c r="L109" s="20"/>
    </row>
    <row r="110" spans="2:12" s="1" customFormat="1" ht="7.05" customHeight="1">
      <c r="B110" s="26"/>
      <c r="C110" s="27"/>
      <c r="D110" s="27"/>
      <c r="E110" s="27"/>
      <c r="F110" s="27"/>
      <c r="G110" s="27"/>
      <c r="H110" s="27"/>
      <c r="I110" s="27"/>
      <c r="J110" s="27"/>
      <c r="K110" s="27"/>
      <c r="L110" s="20"/>
    </row>
    <row r="114" spans="2:63" s="1" customFormat="1" ht="7.05" customHeight="1">
      <c r="B114" s="28"/>
      <c r="C114" s="29"/>
      <c r="D114" s="29"/>
      <c r="E114" s="29"/>
      <c r="F114" s="29"/>
      <c r="G114" s="29"/>
      <c r="H114" s="29"/>
      <c r="I114" s="29"/>
      <c r="J114" s="29"/>
      <c r="K114" s="29"/>
      <c r="L114" s="20"/>
    </row>
    <row r="115" spans="2:63" s="1" customFormat="1" ht="25.05" customHeight="1">
      <c r="B115" s="20"/>
      <c r="C115" s="14" t="s">
        <v>169</v>
      </c>
      <c r="L115" s="20"/>
    </row>
    <row r="116" spans="2:63" s="1" customFormat="1" ht="7.05" customHeight="1">
      <c r="B116" s="20"/>
      <c r="L116" s="20"/>
    </row>
    <row r="117" spans="2:63" s="1" customFormat="1" ht="12" customHeight="1">
      <c r="B117" s="20"/>
      <c r="C117" s="16" t="s">
        <v>14</v>
      </c>
      <c r="L117" s="20"/>
    </row>
    <row r="118" spans="2:63" s="1" customFormat="1" ht="16.5" customHeight="1">
      <c r="B118" s="20"/>
      <c r="E118" s="865" t="str">
        <f>E7</f>
        <v xml:space="preserve">Rekonstrukce a modernizace fotbalového hřiště SK Union Břevnov </v>
      </c>
      <c r="F118" s="866"/>
      <c r="G118" s="866"/>
      <c r="H118" s="866"/>
      <c r="L118" s="20"/>
    </row>
    <row r="119" spans="2:63" s="1" customFormat="1" ht="12" customHeight="1">
      <c r="B119" s="20"/>
      <c r="C119" s="16" t="s">
        <v>149</v>
      </c>
      <c r="L119" s="20"/>
    </row>
    <row r="120" spans="2:63" s="1" customFormat="1" ht="16.5" customHeight="1">
      <c r="B120" s="20"/>
      <c r="E120" s="863" t="str">
        <f>E9</f>
        <v>IO-01 - Přípojka vodovodu</v>
      </c>
      <c r="F120" s="864"/>
      <c r="G120" s="864"/>
      <c r="H120" s="864"/>
      <c r="L120" s="20"/>
    </row>
    <row r="121" spans="2:63" s="1" customFormat="1" ht="7.05" customHeight="1">
      <c r="B121" s="20"/>
      <c r="L121" s="20"/>
    </row>
    <row r="122" spans="2:63" s="1" customFormat="1" ht="12" customHeight="1">
      <c r="B122" s="20"/>
      <c r="C122" s="16" t="s">
        <v>17</v>
      </c>
      <c r="F122" s="15" t="str">
        <f>F12</f>
        <v>Praha 6</v>
      </c>
      <c r="I122" s="16" t="s">
        <v>19</v>
      </c>
      <c r="J122" s="30">
        <f>IF(J12="","",J12)</f>
        <v>46065</v>
      </c>
      <c r="L122" s="20"/>
    </row>
    <row r="123" spans="2:63" s="1" customFormat="1" ht="7.05" customHeight="1">
      <c r="B123" s="20"/>
      <c r="L123" s="20"/>
    </row>
    <row r="124" spans="2:63" s="1" customFormat="1" ht="25.65" customHeight="1">
      <c r="B124" s="20"/>
      <c r="C124" s="16" t="s">
        <v>20</v>
      </c>
      <c r="F124" s="15" t="str">
        <f>E15</f>
        <v>Městská část Praha 6</v>
      </c>
      <c r="I124" s="16" t="s">
        <v>26</v>
      </c>
      <c r="J124" s="19" t="str">
        <f>E21</f>
        <v>Sportovní projekty s.r.o.</v>
      </c>
      <c r="L124" s="20"/>
    </row>
    <row r="125" spans="2:63" s="1" customFormat="1" ht="15.15" customHeight="1">
      <c r="B125" s="20"/>
      <c r="C125" s="16" t="s">
        <v>24</v>
      </c>
      <c r="F125" s="15" t="str">
        <f>IF(E18="","",E18)</f>
        <v xml:space="preserve">Vyplň údaj </v>
      </c>
      <c r="I125" s="16" t="s">
        <v>29</v>
      </c>
      <c r="J125" s="19" t="str">
        <f>E24</f>
        <v>F.Pecka</v>
      </c>
      <c r="L125" s="20"/>
    </row>
    <row r="126" spans="2:63" s="1" customFormat="1" ht="10.199999999999999" customHeight="1">
      <c r="B126" s="20"/>
      <c r="L126" s="20"/>
    </row>
    <row r="127" spans="2:63" s="5" customFormat="1" ht="29.25" customHeight="1">
      <c r="B127" s="64"/>
      <c r="C127" s="65" t="s">
        <v>170</v>
      </c>
      <c r="D127" s="66" t="s">
        <v>58</v>
      </c>
      <c r="E127" s="66" t="s">
        <v>54</v>
      </c>
      <c r="F127" s="66" t="s">
        <v>55</v>
      </c>
      <c r="G127" s="66" t="s">
        <v>171</v>
      </c>
      <c r="H127" s="66" t="s">
        <v>172</v>
      </c>
      <c r="I127" s="66" t="s">
        <v>173</v>
      </c>
      <c r="J127" s="67" t="s">
        <v>153</v>
      </c>
      <c r="K127" s="68" t="s">
        <v>174</v>
      </c>
      <c r="L127" s="64"/>
      <c r="M127" s="34" t="s">
        <v>1</v>
      </c>
      <c r="N127" s="35" t="s">
        <v>37</v>
      </c>
      <c r="O127" s="35" t="s">
        <v>175</v>
      </c>
      <c r="P127" s="35" t="s">
        <v>176</v>
      </c>
      <c r="Q127" s="35" t="s">
        <v>177</v>
      </c>
      <c r="R127" s="35" t="s">
        <v>178</v>
      </c>
      <c r="S127" s="35" t="s">
        <v>179</v>
      </c>
      <c r="T127" s="36" t="s">
        <v>180</v>
      </c>
    </row>
    <row r="128" spans="2:63" s="1" customFormat="1" ht="22.8" customHeight="1">
      <c r="B128" s="20"/>
      <c r="C128" s="38" t="s">
        <v>181</v>
      </c>
      <c r="J128" s="69">
        <f>BK128</f>
        <v>0</v>
      </c>
      <c r="L128" s="20"/>
      <c r="M128" s="37"/>
      <c r="N128" s="31"/>
      <c r="O128" s="31"/>
      <c r="P128" s="70">
        <f>P129+P207</f>
        <v>0</v>
      </c>
      <c r="Q128" s="31"/>
      <c r="R128" s="70">
        <f>R129+R207</f>
        <v>14.446775000000001</v>
      </c>
      <c r="S128" s="31"/>
      <c r="T128" s="71">
        <f>T129+T207</f>
        <v>1.1001799999999999</v>
      </c>
      <c r="AT128" s="10" t="s">
        <v>72</v>
      </c>
      <c r="AU128" s="10" t="s">
        <v>155</v>
      </c>
      <c r="BK128" s="72">
        <f>BK129+BK207</f>
        <v>0</v>
      </c>
    </row>
    <row r="129" spans="2:65" s="6" customFormat="1" ht="25.95" customHeight="1">
      <c r="B129" s="73"/>
      <c r="D129" s="74" t="s">
        <v>72</v>
      </c>
      <c r="E129" s="75" t="s">
        <v>182</v>
      </c>
      <c r="F129" s="75" t="s">
        <v>183</v>
      </c>
      <c r="I129" s="76"/>
      <c r="J129" s="77">
        <f>BK129</f>
        <v>0</v>
      </c>
      <c r="L129" s="73"/>
      <c r="M129" s="78"/>
      <c r="P129" s="79">
        <f>P130+P160+P162+P167+P197+P205</f>
        <v>0</v>
      </c>
      <c r="R129" s="79">
        <f>R130+R160+R162+R167+R197+R205</f>
        <v>14.446775000000001</v>
      </c>
      <c r="T129" s="80">
        <f>T130+T160+T162+T167+T197+T205</f>
        <v>1.1001799999999999</v>
      </c>
      <c r="AR129" s="74" t="s">
        <v>81</v>
      </c>
      <c r="AT129" s="81" t="s">
        <v>72</v>
      </c>
      <c r="AU129" s="81" t="s">
        <v>73</v>
      </c>
      <c r="AY129" s="74" t="s">
        <v>184</v>
      </c>
      <c r="BK129" s="82">
        <f>BK130+BK160+BK162+BK167+BK197+BK205</f>
        <v>0</v>
      </c>
    </row>
    <row r="130" spans="2:65" s="6" customFormat="1" ht="22.8" customHeight="1">
      <c r="B130" s="73"/>
      <c r="D130" s="74" t="s">
        <v>72</v>
      </c>
      <c r="E130" s="83" t="s">
        <v>81</v>
      </c>
      <c r="F130" s="83" t="s">
        <v>185</v>
      </c>
      <c r="I130" s="76"/>
      <c r="J130" s="84">
        <f>BK130</f>
        <v>0</v>
      </c>
      <c r="L130" s="73"/>
      <c r="M130" s="78"/>
      <c r="P130" s="79">
        <f>SUM(P131:P159)</f>
        <v>0</v>
      </c>
      <c r="R130" s="79">
        <f>SUM(R131:R159)</f>
        <v>7.0762600000000004</v>
      </c>
      <c r="T130" s="80">
        <f>SUM(T131:T159)</f>
        <v>1.0425</v>
      </c>
      <c r="AR130" s="74" t="s">
        <v>81</v>
      </c>
      <c r="AT130" s="81" t="s">
        <v>72</v>
      </c>
      <c r="AU130" s="81" t="s">
        <v>81</v>
      </c>
      <c r="AY130" s="74" t="s">
        <v>184</v>
      </c>
      <c r="BK130" s="82">
        <f>SUM(BK131:BK159)</f>
        <v>0</v>
      </c>
    </row>
    <row r="131" spans="2:65" s="1" customFormat="1" ht="76.349999999999994" customHeight="1">
      <c r="B131" s="20"/>
      <c r="C131" s="85" t="s">
        <v>81</v>
      </c>
      <c r="D131" s="85" t="s">
        <v>186</v>
      </c>
      <c r="E131" s="86" t="s">
        <v>3389</v>
      </c>
      <c r="F131" s="87" t="s">
        <v>3390</v>
      </c>
      <c r="G131" s="88" t="s">
        <v>201</v>
      </c>
      <c r="H131" s="89">
        <v>3</v>
      </c>
      <c r="I131" s="90"/>
      <c r="J131" s="91">
        <f t="shared" ref="J131:J143" si="0">ROUND(I131*H131,2)</f>
        <v>0</v>
      </c>
      <c r="K131" s="92"/>
      <c r="L131" s="20"/>
      <c r="M131" s="93" t="s">
        <v>1</v>
      </c>
      <c r="N131" s="94" t="s">
        <v>38</v>
      </c>
      <c r="P131" s="95">
        <f t="shared" ref="P131:P143" si="1">O131*H131</f>
        <v>0</v>
      </c>
      <c r="Q131" s="95">
        <v>0</v>
      </c>
      <c r="R131" s="95">
        <f t="shared" ref="R131:R143" si="2">Q131*H131</f>
        <v>0</v>
      </c>
      <c r="S131" s="95">
        <v>0.28999999999999998</v>
      </c>
      <c r="T131" s="96">
        <f t="shared" ref="T131:T143" si="3">S131*H131</f>
        <v>0.86999999999999988</v>
      </c>
      <c r="AR131" s="97" t="s">
        <v>190</v>
      </c>
      <c r="AT131" s="97" t="s">
        <v>186</v>
      </c>
      <c r="AU131" s="97" t="s">
        <v>83</v>
      </c>
      <c r="AY131" s="10" t="s">
        <v>184</v>
      </c>
      <c r="BE131" s="98">
        <f t="shared" ref="BE131:BE143" si="4">IF(N131="základní",J131,0)</f>
        <v>0</v>
      </c>
      <c r="BF131" s="98">
        <f t="shared" ref="BF131:BF143" si="5">IF(N131="snížená",J131,0)</f>
        <v>0</v>
      </c>
      <c r="BG131" s="98">
        <f t="shared" ref="BG131:BG143" si="6">IF(N131="zákl. přenesená",J131,0)</f>
        <v>0</v>
      </c>
      <c r="BH131" s="98">
        <f t="shared" ref="BH131:BH143" si="7">IF(N131="sníž. přenesená",J131,0)</f>
        <v>0</v>
      </c>
      <c r="BI131" s="98">
        <f t="shared" ref="BI131:BI143" si="8">IF(N131="nulová",J131,0)</f>
        <v>0</v>
      </c>
      <c r="BJ131" s="10" t="s">
        <v>81</v>
      </c>
      <c r="BK131" s="98">
        <f t="shared" ref="BK131:BK143" si="9">ROUND(I131*H131,2)</f>
        <v>0</v>
      </c>
      <c r="BL131" s="10" t="s">
        <v>190</v>
      </c>
      <c r="BM131" s="97" t="s">
        <v>3391</v>
      </c>
    </row>
    <row r="132" spans="2:65" s="1" customFormat="1" ht="44.25" customHeight="1">
      <c r="B132" s="20"/>
      <c r="C132" s="85" t="s">
        <v>83</v>
      </c>
      <c r="D132" s="85" t="s">
        <v>186</v>
      </c>
      <c r="E132" s="86" t="s">
        <v>3392</v>
      </c>
      <c r="F132" s="87" t="s">
        <v>3393</v>
      </c>
      <c r="G132" s="88" t="s">
        <v>223</v>
      </c>
      <c r="H132" s="89">
        <v>1.5</v>
      </c>
      <c r="I132" s="90"/>
      <c r="J132" s="91">
        <f t="shared" si="0"/>
        <v>0</v>
      </c>
      <c r="K132" s="92"/>
      <c r="L132" s="20"/>
      <c r="M132" s="93" t="s">
        <v>1</v>
      </c>
      <c r="N132" s="94" t="s">
        <v>38</v>
      </c>
      <c r="P132" s="95">
        <f t="shared" si="1"/>
        <v>0</v>
      </c>
      <c r="Q132" s="95">
        <v>0</v>
      </c>
      <c r="R132" s="95">
        <f t="shared" si="2"/>
        <v>0</v>
      </c>
      <c r="S132" s="95">
        <v>0.115</v>
      </c>
      <c r="T132" s="96">
        <f t="shared" si="3"/>
        <v>0.17250000000000001</v>
      </c>
      <c r="AR132" s="97" t="s">
        <v>190</v>
      </c>
      <c r="AT132" s="97" t="s">
        <v>186</v>
      </c>
      <c r="AU132" s="97" t="s">
        <v>83</v>
      </c>
      <c r="AY132" s="10" t="s">
        <v>184</v>
      </c>
      <c r="BE132" s="98">
        <f t="shared" si="4"/>
        <v>0</v>
      </c>
      <c r="BF132" s="98">
        <f t="shared" si="5"/>
        <v>0</v>
      </c>
      <c r="BG132" s="98">
        <f t="shared" si="6"/>
        <v>0</v>
      </c>
      <c r="BH132" s="98">
        <f t="shared" si="7"/>
        <v>0</v>
      </c>
      <c r="BI132" s="98">
        <f t="shared" si="8"/>
        <v>0</v>
      </c>
      <c r="BJ132" s="10" t="s">
        <v>81</v>
      </c>
      <c r="BK132" s="98">
        <f t="shared" si="9"/>
        <v>0</v>
      </c>
      <c r="BL132" s="10" t="s">
        <v>190</v>
      </c>
      <c r="BM132" s="97" t="s">
        <v>3394</v>
      </c>
    </row>
    <row r="133" spans="2:65" s="1" customFormat="1" ht="37.799999999999997" customHeight="1">
      <c r="B133" s="20"/>
      <c r="C133" s="85" t="s">
        <v>195</v>
      </c>
      <c r="D133" s="85" t="s">
        <v>186</v>
      </c>
      <c r="E133" s="86" t="s">
        <v>3395</v>
      </c>
      <c r="F133" s="87" t="s">
        <v>3396</v>
      </c>
      <c r="G133" s="88" t="s">
        <v>223</v>
      </c>
      <c r="H133" s="89">
        <v>30</v>
      </c>
      <c r="I133" s="90"/>
      <c r="J133" s="91">
        <f t="shared" si="0"/>
        <v>0</v>
      </c>
      <c r="K133" s="92"/>
      <c r="L133" s="20"/>
      <c r="M133" s="93" t="s">
        <v>1</v>
      </c>
      <c r="N133" s="94" t="s">
        <v>38</v>
      </c>
      <c r="P133" s="95">
        <f t="shared" si="1"/>
        <v>0</v>
      </c>
      <c r="Q133" s="95">
        <v>4.2000000000000002E-4</v>
      </c>
      <c r="R133" s="95">
        <f t="shared" si="2"/>
        <v>1.26E-2</v>
      </c>
      <c r="S133" s="95">
        <v>0</v>
      </c>
      <c r="T133" s="96">
        <f t="shared" si="3"/>
        <v>0</v>
      </c>
      <c r="AR133" s="97" t="s">
        <v>190</v>
      </c>
      <c r="AT133" s="97" t="s">
        <v>186</v>
      </c>
      <c r="AU133" s="97" t="s">
        <v>83</v>
      </c>
      <c r="AY133" s="10" t="s">
        <v>184</v>
      </c>
      <c r="BE133" s="98">
        <f t="shared" si="4"/>
        <v>0</v>
      </c>
      <c r="BF133" s="98">
        <f t="shared" si="5"/>
        <v>0</v>
      </c>
      <c r="BG133" s="98">
        <f t="shared" si="6"/>
        <v>0</v>
      </c>
      <c r="BH133" s="98">
        <f t="shared" si="7"/>
        <v>0</v>
      </c>
      <c r="BI133" s="98">
        <f t="shared" si="8"/>
        <v>0</v>
      </c>
      <c r="BJ133" s="10" t="s">
        <v>81</v>
      </c>
      <c r="BK133" s="98">
        <f t="shared" si="9"/>
        <v>0</v>
      </c>
      <c r="BL133" s="10" t="s">
        <v>190</v>
      </c>
      <c r="BM133" s="97" t="s">
        <v>3397</v>
      </c>
    </row>
    <row r="134" spans="2:65" s="1" customFormat="1" ht="44.25" customHeight="1">
      <c r="B134" s="20"/>
      <c r="C134" s="85" t="s">
        <v>190</v>
      </c>
      <c r="D134" s="85" t="s">
        <v>186</v>
      </c>
      <c r="E134" s="86" t="s">
        <v>3398</v>
      </c>
      <c r="F134" s="87" t="s">
        <v>3399</v>
      </c>
      <c r="G134" s="88" t="s">
        <v>223</v>
      </c>
      <c r="H134" s="89">
        <v>30</v>
      </c>
      <c r="I134" s="90"/>
      <c r="J134" s="91">
        <f t="shared" si="0"/>
        <v>0</v>
      </c>
      <c r="K134" s="92"/>
      <c r="L134" s="20"/>
      <c r="M134" s="93" t="s">
        <v>1</v>
      </c>
      <c r="N134" s="94" t="s">
        <v>38</v>
      </c>
      <c r="P134" s="95">
        <f t="shared" si="1"/>
        <v>0</v>
      </c>
      <c r="Q134" s="95">
        <v>0</v>
      </c>
      <c r="R134" s="95">
        <f t="shared" si="2"/>
        <v>0</v>
      </c>
      <c r="S134" s="95">
        <v>0</v>
      </c>
      <c r="T134" s="96">
        <f t="shared" si="3"/>
        <v>0</v>
      </c>
      <c r="AR134" s="97" t="s">
        <v>190</v>
      </c>
      <c r="AT134" s="97" t="s">
        <v>186</v>
      </c>
      <c r="AU134" s="97" t="s">
        <v>83</v>
      </c>
      <c r="AY134" s="10" t="s">
        <v>184</v>
      </c>
      <c r="BE134" s="98">
        <f t="shared" si="4"/>
        <v>0</v>
      </c>
      <c r="BF134" s="98">
        <f t="shared" si="5"/>
        <v>0</v>
      </c>
      <c r="BG134" s="98">
        <f t="shared" si="6"/>
        <v>0</v>
      </c>
      <c r="BH134" s="98">
        <f t="shared" si="7"/>
        <v>0</v>
      </c>
      <c r="BI134" s="98">
        <f t="shared" si="8"/>
        <v>0</v>
      </c>
      <c r="BJ134" s="10" t="s">
        <v>81</v>
      </c>
      <c r="BK134" s="98">
        <f t="shared" si="9"/>
        <v>0</v>
      </c>
      <c r="BL134" s="10" t="s">
        <v>190</v>
      </c>
      <c r="BM134" s="97" t="s">
        <v>3400</v>
      </c>
    </row>
    <row r="135" spans="2:65" s="1" customFormat="1" ht="24.15" customHeight="1">
      <c r="B135" s="20"/>
      <c r="C135" s="85" t="s">
        <v>207</v>
      </c>
      <c r="D135" s="85" t="s">
        <v>186</v>
      </c>
      <c r="E135" s="86" t="s">
        <v>2377</v>
      </c>
      <c r="F135" s="87" t="s">
        <v>2378</v>
      </c>
      <c r="G135" s="88" t="s">
        <v>201</v>
      </c>
      <c r="H135" s="89">
        <v>12</v>
      </c>
      <c r="I135" s="90"/>
      <c r="J135" s="91">
        <f t="shared" si="0"/>
        <v>0</v>
      </c>
      <c r="K135" s="92"/>
      <c r="L135" s="20"/>
      <c r="M135" s="93" t="s">
        <v>1</v>
      </c>
      <c r="N135" s="94" t="s">
        <v>38</v>
      </c>
      <c r="P135" s="95">
        <f t="shared" si="1"/>
        <v>0</v>
      </c>
      <c r="Q135" s="95">
        <v>0</v>
      </c>
      <c r="R135" s="95">
        <f t="shared" si="2"/>
        <v>0</v>
      </c>
      <c r="S135" s="95">
        <v>0</v>
      </c>
      <c r="T135" s="96">
        <f t="shared" si="3"/>
        <v>0</v>
      </c>
      <c r="AR135" s="97" t="s">
        <v>190</v>
      </c>
      <c r="AT135" s="97" t="s">
        <v>186</v>
      </c>
      <c r="AU135" s="97" t="s">
        <v>83</v>
      </c>
      <c r="AY135" s="10" t="s">
        <v>184</v>
      </c>
      <c r="BE135" s="98">
        <f t="shared" si="4"/>
        <v>0</v>
      </c>
      <c r="BF135" s="98">
        <f t="shared" si="5"/>
        <v>0</v>
      </c>
      <c r="BG135" s="98">
        <f t="shared" si="6"/>
        <v>0</v>
      </c>
      <c r="BH135" s="98">
        <f t="shared" si="7"/>
        <v>0</v>
      </c>
      <c r="BI135" s="98">
        <f t="shared" si="8"/>
        <v>0</v>
      </c>
      <c r="BJ135" s="10" t="s">
        <v>81</v>
      </c>
      <c r="BK135" s="98">
        <f t="shared" si="9"/>
        <v>0</v>
      </c>
      <c r="BL135" s="10" t="s">
        <v>190</v>
      </c>
      <c r="BM135" s="97" t="s">
        <v>3401</v>
      </c>
    </row>
    <row r="136" spans="2:65" s="1" customFormat="1" ht="44.25" customHeight="1">
      <c r="B136" s="20"/>
      <c r="C136" s="85" t="s">
        <v>214</v>
      </c>
      <c r="D136" s="85" t="s">
        <v>186</v>
      </c>
      <c r="E136" s="86" t="s">
        <v>3402</v>
      </c>
      <c r="F136" s="87" t="s">
        <v>3403</v>
      </c>
      <c r="G136" s="88" t="s">
        <v>267</v>
      </c>
      <c r="H136" s="89">
        <v>19.600000000000001</v>
      </c>
      <c r="I136" s="90"/>
      <c r="J136" s="91">
        <f t="shared" si="0"/>
        <v>0</v>
      </c>
      <c r="K136" s="92"/>
      <c r="L136" s="20"/>
      <c r="M136" s="93" t="s">
        <v>1</v>
      </c>
      <c r="N136" s="94" t="s">
        <v>38</v>
      </c>
      <c r="P136" s="95">
        <f t="shared" si="1"/>
        <v>0</v>
      </c>
      <c r="Q136" s="95">
        <v>0</v>
      </c>
      <c r="R136" s="95">
        <f t="shared" si="2"/>
        <v>0</v>
      </c>
      <c r="S136" s="95">
        <v>0</v>
      </c>
      <c r="T136" s="96">
        <f t="shared" si="3"/>
        <v>0</v>
      </c>
      <c r="AR136" s="97" t="s">
        <v>190</v>
      </c>
      <c r="AT136" s="97" t="s">
        <v>186</v>
      </c>
      <c r="AU136" s="97" t="s">
        <v>83</v>
      </c>
      <c r="AY136" s="10" t="s">
        <v>184</v>
      </c>
      <c r="BE136" s="98">
        <f t="shared" si="4"/>
        <v>0</v>
      </c>
      <c r="BF136" s="98">
        <f t="shared" si="5"/>
        <v>0</v>
      </c>
      <c r="BG136" s="98">
        <f t="shared" si="6"/>
        <v>0</v>
      </c>
      <c r="BH136" s="98">
        <f t="shared" si="7"/>
        <v>0</v>
      </c>
      <c r="BI136" s="98">
        <f t="shared" si="8"/>
        <v>0</v>
      </c>
      <c r="BJ136" s="10" t="s">
        <v>81</v>
      </c>
      <c r="BK136" s="98">
        <f t="shared" si="9"/>
        <v>0</v>
      </c>
      <c r="BL136" s="10" t="s">
        <v>190</v>
      </c>
      <c r="BM136" s="97" t="s">
        <v>3404</v>
      </c>
    </row>
    <row r="137" spans="2:65" s="1" customFormat="1" ht="37.799999999999997" customHeight="1">
      <c r="B137" s="20"/>
      <c r="C137" s="85" t="s">
        <v>220</v>
      </c>
      <c r="D137" s="85" t="s">
        <v>186</v>
      </c>
      <c r="E137" s="86" t="s">
        <v>2383</v>
      </c>
      <c r="F137" s="87" t="s">
        <v>2384</v>
      </c>
      <c r="G137" s="88" t="s">
        <v>201</v>
      </c>
      <c r="H137" s="89">
        <v>40</v>
      </c>
      <c r="I137" s="90"/>
      <c r="J137" s="91">
        <f t="shared" si="0"/>
        <v>0</v>
      </c>
      <c r="K137" s="92"/>
      <c r="L137" s="20"/>
      <c r="M137" s="93" t="s">
        <v>1</v>
      </c>
      <c r="N137" s="94" t="s">
        <v>38</v>
      </c>
      <c r="P137" s="95">
        <f t="shared" si="1"/>
        <v>0</v>
      </c>
      <c r="Q137" s="95">
        <v>8.4000000000000003E-4</v>
      </c>
      <c r="R137" s="95">
        <f t="shared" si="2"/>
        <v>3.3600000000000005E-2</v>
      </c>
      <c r="S137" s="95">
        <v>0</v>
      </c>
      <c r="T137" s="96">
        <f t="shared" si="3"/>
        <v>0</v>
      </c>
      <c r="AR137" s="97" t="s">
        <v>190</v>
      </c>
      <c r="AT137" s="97" t="s">
        <v>186</v>
      </c>
      <c r="AU137" s="97" t="s">
        <v>83</v>
      </c>
      <c r="AY137" s="10" t="s">
        <v>184</v>
      </c>
      <c r="BE137" s="98">
        <f t="shared" si="4"/>
        <v>0</v>
      </c>
      <c r="BF137" s="98">
        <f t="shared" si="5"/>
        <v>0</v>
      </c>
      <c r="BG137" s="98">
        <f t="shared" si="6"/>
        <v>0</v>
      </c>
      <c r="BH137" s="98">
        <f t="shared" si="7"/>
        <v>0</v>
      </c>
      <c r="BI137" s="98">
        <f t="shared" si="8"/>
        <v>0</v>
      </c>
      <c r="BJ137" s="10" t="s">
        <v>81</v>
      </c>
      <c r="BK137" s="98">
        <f t="shared" si="9"/>
        <v>0</v>
      </c>
      <c r="BL137" s="10" t="s">
        <v>190</v>
      </c>
      <c r="BM137" s="97" t="s">
        <v>3405</v>
      </c>
    </row>
    <row r="138" spans="2:65" s="1" customFormat="1" ht="44.25" customHeight="1">
      <c r="B138" s="20"/>
      <c r="C138" s="85" t="s">
        <v>226</v>
      </c>
      <c r="D138" s="85" t="s">
        <v>186</v>
      </c>
      <c r="E138" s="86" t="s">
        <v>2386</v>
      </c>
      <c r="F138" s="87" t="s">
        <v>2387</v>
      </c>
      <c r="G138" s="88" t="s">
        <v>201</v>
      </c>
      <c r="H138" s="89">
        <v>40</v>
      </c>
      <c r="I138" s="90"/>
      <c r="J138" s="91">
        <f t="shared" si="0"/>
        <v>0</v>
      </c>
      <c r="K138" s="92"/>
      <c r="L138" s="20"/>
      <c r="M138" s="93" t="s">
        <v>1</v>
      </c>
      <c r="N138" s="94" t="s">
        <v>38</v>
      </c>
      <c r="P138" s="95">
        <f t="shared" si="1"/>
        <v>0</v>
      </c>
      <c r="Q138" s="95">
        <v>0</v>
      </c>
      <c r="R138" s="95">
        <f t="shared" si="2"/>
        <v>0</v>
      </c>
      <c r="S138" s="95">
        <v>0</v>
      </c>
      <c r="T138" s="96">
        <f t="shared" si="3"/>
        <v>0</v>
      </c>
      <c r="AR138" s="97" t="s">
        <v>190</v>
      </c>
      <c r="AT138" s="97" t="s">
        <v>186</v>
      </c>
      <c r="AU138" s="97" t="s">
        <v>83</v>
      </c>
      <c r="AY138" s="10" t="s">
        <v>184</v>
      </c>
      <c r="BE138" s="98">
        <f t="shared" si="4"/>
        <v>0</v>
      </c>
      <c r="BF138" s="98">
        <f t="shared" si="5"/>
        <v>0</v>
      </c>
      <c r="BG138" s="98">
        <f t="shared" si="6"/>
        <v>0</v>
      </c>
      <c r="BH138" s="98">
        <f t="shared" si="7"/>
        <v>0</v>
      </c>
      <c r="BI138" s="98">
        <f t="shared" si="8"/>
        <v>0</v>
      </c>
      <c r="BJ138" s="10" t="s">
        <v>81</v>
      </c>
      <c r="BK138" s="98">
        <f t="shared" si="9"/>
        <v>0</v>
      </c>
      <c r="BL138" s="10" t="s">
        <v>190</v>
      </c>
      <c r="BM138" s="97" t="s">
        <v>3406</v>
      </c>
    </row>
    <row r="139" spans="2:65" s="1" customFormat="1" ht="55.5" customHeight="1">
      <c r="B139" s="20"/>
      <c r="C139" s="85" t="s">
        <v>231</v>
      </c>
      <c r="D139" s="85" t="s">
        <v>186</v>
      </c>
      <c r="E139" s="86" t="s">
        <v>2389</v>
      </c>
      <c r="F139" s="87" t="s">
        <v>2390</v>
      </c>
      <c r="G139" s="88" t="s">
        <v>267</v>
      </c>
      <c r="H139" s="89">
        <v>5.2</v>
      </c>
      <c r="I139" s="90"/>
      <c r="J139" s="91">
        <f t="shared" si="0"/>
        <v>0</v>
      </c>
      <c r="K139" s="92"/>
      <c r="L139" s="20"/>
      <c r="M139" s="93" t="s">
        <v>1</v>
      </c>
      <c r="N139" s="94" t="s">
        <v>38</v>
      </c>
      <c r="P139" s="95">
        <f t="shared" si="1"/>
        <v>0</v>
      </c>
      <c r="Q139" s="95">
        <v>0</v>
      </c>
      <c r="R139" s="95">
        <f t="shared" si="2"/>
        <v>0</v>
      </c>
      <c r="S139" s="95">
        <v>0</v>
      </c>
      <c r="T139" s="96">
        <f t="shared" si="3"/>
        <v>0</v>
      </c>
      <c r="AR139" s="97" t="s">
        <v>190</v>
      </c>
      <c r="AT139" s="97" t="s">
        <v>186</v>
      </c>
      <c r="AU139" s="97" t="s">
        <v>83</v>
      </c>
      <c r="AY139" s="10" t="s">
        <v>184</v>
      </c>
      <c r="BE139" s="98">
        <f t="shared" si="4"/>
        <v>0</v>
      </c>
      <c r="BF139" s="98">
        <f t="shared" si="5"/>
        <v>0</v>
      </c>
      <c r="BG139" s="98">
        <f t="shared" si="6"/>
        <v>0</v>
      </c>
      <c r="BH139" s="98">
        <f t="shared" si="7"/>
        <v>0</v>
      </c>
      <c r="BI139" s="98">
        <f t="shared" si="8"/>
        <v>0</v>
      </c>
      <c r="BJ139" s="10" t="s">
        <v>81</v>
      </c>
      <c r="BK139" s="98">
        <f t="shared" si="9"/>
        <v>0</v>
      </c>
      <c r="BL139" s="10" t="s">
        <v>190</v>
      </c>
      <c r="BM139" s="97" t="s">
        <v>3407</v>
      </c>
    </row>
    <row r="140" spans="2:65" s="1" customFormat="1" ht="62.7" customHeight="1">
      <c r="B140" s="20"/>
      <c r="C140" s="85" t="s">
        <v>235</v>
      </c>
      <c r="D140" s="85" t="s">
        <v>186</v>
      </c>
      <c r="E140" s="86" t="s">
        <v>265</v>
      </c>
      <c r="F140" s="87" t="s">
        <v>2392</v>
      </c>
      <c r="G140" s="88" t="s">
        <v>267</v>
      </c>
      <c r="H140" s="89">
        <v>5.2</v>
      </c>
      <c r="I140" s="90"/>
      <c r="J140" s="91">
        <f t="shared" si="0"/>
        <v>0</v>
      </c>
      <c r="K140" s="92"/>
      <c r="L140" s="20"/>
      <c r="M140" s="93" t="s">
        <v>1</v>
      </c>
      <c r="N140" s="94" t="s">
        <v>38</v>
      </c>
      <c r="P140" s="95">
        <f t="shared" si="1"/>
        <v>0</v>
      </c>
      <c r="Q140" s="95">
        <v>0</v>
      </c>
      <c r="R140" s="95">
        <f t="shared" si="2"/>
        <v>0</v>
      </c>
      <c r="S140" s="95">
        <v>0</v>
      </c>
      <c r="T140" s="96">
        <f t="shared" si="3"/>
        <v>0</v>
      </c>
      <c r="AR140" s="97" t="s">
        <v>190</v>
      </c>
      <c r="AT140" s="97" t="s">
        <v>186</v>
      </c>
      <c r="AU140" s="97" t="s">
        <v>83</v>
      </c>
      <c r="AY140" s="10" t="s">
        <v>184</v>
      </c>
      <c r="BE140" s="98">
        <f t="shared" si="4"/>
        <v>0</v>
      </c>
      <c r="BF140" s="98">
        <f t="shared" si="5"/>
        <v>0</v>
      </c>
      <c r="BG140" s="98">
        <f t="shared" si="6"/>
        <v>0</v>
      </c>
      <c r="BH140" s="98">
        <f t="shared" si="7"/>
        <v>0</v>
      </c>
      <c r="BI140" s="98">
        <f t="shared" si="8"/>
        <v>0</v>
      </c>
      <c r="BJ140" s="10" t="s">
        <v>81</v>
      </c>
      <c r="BK140" s="98">
        <f t="shared" si="9"/>
        <v>0</v>
      </c>
      <c r="BL140" s="10" t="s">
        <v>190</v>
      </c>
      <c r="BM140" s="97" t="s">
        <v>3408</v>
      </c>
    </row>
    <row r="141" spans="2:65" s="1" customFormat="1" ht="66.75" customHeight="1">
      <c r="B141" s="20"/>
      <c r="C141" s="85" t="s">
        <v>239</v>
      </c>
      <c r="D141" s="85" t="s">
        <v>186</v>
      </c>
      <c r="E141" s="86" t="s">
        <v>271</v>
      </c>
      <c r="F141" s="87" t="s">
        <v>2394</v>
      </c>
      <c r="G141" s="88" t="s">
        <v>267</v>
      </c>
      <c r="H141" s="89">
        <v>52</v>
      </c>
      <c r="I141" s="90"/>
      <c r="J141" s="91">
        <f t="shared" si="0"/>
        <v>0</v>
      </c>
      <c r="K141" s="92"/>
      <c r="L141" s="20"/>
      <c r="M141" s="93" t="s">
        <v>1</v>
      </c>
      <c r="N141" s="94" t="s">
        <v>38</v>
      </c>
      <c r="P141" s="95">
        <f t="shared" si="1"/>
        <v>0</v>
      </c>
      <c r="Q141" s="95">
        <v>0</v>
      </c>
      <c r="R141" s="95">
        <f t="shared" si="2"/>
        <v>0</v>
      </c>
      <c r="S141" s="95">
        <v>0</v>
      </c>
      <c r="T141" s="96">
        <f t="shared" si="3"/>
        <v>0</v>
      </c>
      <c r="AR141" s="97" t="s">
        <v>190</v>
      </c>
      <c r="AT141" s="97" t="s">
        <v>186</v>
      </c>
      <c r="AU141" s="97" t="s">
        <v>83</v>
      </c>
      <c r="AY141" s="10" t="s">
        <v>184</v>
      </c>
      <c r="BE141" s="98">
        <f t="shared" si="4"/>
        <v>0</v>
      </c>
      <c r="BF141" s="98">
        <f t="shared" si="5"/>
        <v>0</v>
      </c>
      <c r="BG141" s="98">
        <f t="shared" si="6"/>
        <v>0</v>
      </c>
      <c r="BH141" s="98">
        <f t="shared" si="7"/>
        <v>0</v>
      </c>
      <c r="BI141" s="98">
        <f t="shared" si="8"/>
        <v>0</v>
      </c>
      <c r="BJ141" s="10" t="s">
        <v>81</v>
      </c>
      <c r="BK141" s="98">
        <f t="shared" si="9"/>
        <v>0</v>
      </c>
      <c r="BL141" s="10" t="s">
        <v>190</v>
      </c>
      <c r="BM141" s="97" t="s">
        <v>3409</v>
      </c>
    </row>
    <row r="142" spans="2:65" s="1" customFormat="1" ht="44.25" customHeight="1">
      <c r="B142" s="20"/>
      <c r="C142" s="85" t="s">
        <v>8</v>
      </c>
      <c r="D142" s="85" t="s">
        <v>186</v>
      </c>
      <c r="E142" s="86" t="s">
        <v>705</v>
      </c>
      <c r="F142" s="87" t="s">
        <v>2396</v>
      </c>
      <c r="G142" s="88" t="s">
        <v>267</v>
      </c>
      <c r="H142" s="89">
        <v>5.2</v>
      </c>
      <c r="I142" s="90"/>
      <c r="J142" s="91">
        <f t="shared" si="0"/>
        <v>0</v>
      </c>
      <c r="K142" s="92"/>
      <c r="L142" s="20"/>
      <c r="M142" s="93" t="s">
        <v>1</v>
      </c>
      <c r="N142" s="94" t="s">
        <v>38</v>
      </c>
      <c r="P142" s="95">
        <f t="shared" si="1"/>
        <v>0</v>
      </c>
      <c r="Q142" s="95">
        <v>0</v>
      </c>
      <c r="R142" s="95">
        <f t="shared" si="2"/>
        <v>0</v>
      </c>
      <c r="S142" s="95">
        <v>0</v>
      </c>
      <c r="T142" s="96">
        <f t="shared" si="3"/>
        <v>0</v>
      </c>
      <c r="AR142" s="97" t="s">
        <v>190</v>
      </c>
      <c r="AT142" s="97" t="s">
        <v>186</v>
      </c>
      <c r="AU142" s="97" t="s">
        <v>83</v>
      </c>
      <c r="AY142" s="10" t="s">
        <v>184</v>
      </c>
      <c r="BE142" s="98">
        <f t="shared" si="4"/>
        <v>0</v>
      </c>
      <c r="BF142" s="98">
        <f t="shared" si="5"/>
        <v>0</v>
      </c>
      <c r="BG142" s="98">
        <f t="shared" si="6"/>
        <v>0</v>
      </c>
      <c r="BH142" s="98">
        <f t="shared" si="7"/>
        <v>0</v>
      </c>
      <c r="BI142" s="98">
        <f t="shared" si="8"/>
        <v>0</v>
      </c>
      <c r="BJ142" s="10" t="s">
        <v>81</v>
      </c>
      <c r="BK142" s="98">
        <f t="shared" si="9"/>
        <v>0</v>
      </c>
      <c r="BL142" s="10" t="s">
        <v>190</v>
      </c>
      <c r="BM142" s="97" t="s">
        <v>3410</v>
      </c>
    </row>
    <row r="143" spans="2:65" s="1" customFormat="1" ht="44.25" customHeight="1">
      <c r="B143" s="20"/>
      <c r="C143" s="85" t="s">
        <v>246</v>
      </c>
      <c r="D143" s="85" t="s">
        <v>186</v>
      </c>
      <c r="E143" s="86" t="s">
        <v>276</v>
      </c>
      <c r="F143" s="87" t="s">
        <v>379</v>
      </c>
      <c r="G143" s="88" t="s">
        <v>278</v>
      </c>
      <c r="H143" s="89">
        <v>10.4</v>
      </c>
      <c r="I143" s="90"/>
      <c r="J143" s="91">
        <f t="shared" si="0"/>
        <v>0</v>
      </c>
      <c r="K143" s="92"/>
      <c r="L143" s="20"/>
      <c r="M143" s="93" t="s">
        <v>1</v>
      </c>
      <c r="N143" s="94" t="s">
        <v>38</v>
      </c>
      <c r="P143" s="95">
        <f t="shared" si="1"/>
        <v>0</v>
      </c>
      <c r="Q143" s="95">
        <v>0</v>
      </c>
      <c r="R143" s="95">
        <f t="shared" si="2"/>
        <v>0</v>
      </c>
      <c r="S143" s="95">
        <v>0</v>
      </c>
      <c r="T143" s="96">
        <f t="shared" si="3"/>
        <v>0</v>
      </c>
      <c r="AR143" s="97" t="s">
        <v>190</v>
      </c>
      <c r="AT143" s="97" t="s">
        <v>186</v>
      </c>
      <c r="AU143" s="97" t="s">
        <v>83</v>
      </c>
      <c r="AY143" s="10" t="s">
        <v>184</v>
      </c>
      <c r="BE143" s="98">
        <f t="shared" si="4"/>
        <v>0</v>
      </c>
      <c r="BF143" s="98">
        <f t="shared" si="5"/>
        <v>0</v>
      </c>
      <c r="BG143" s="98">
        <f t="shared" si="6"/>
        <v>0</v>
      </c>
      <c r="BH143" s="98">
        <f t="shared" si="7"/>
        <v>0</v>
      </c>
      <c r="BI143" s="98">
        <f t="shared" si="8"/>
        <v>0</v>
      </c>
      <c r="BJ143" s="10" t="s">
        <v>81</v>
      </c>
      <c r="BK143" s="98">
        <f t="shared" si="9"/>
        <v>0</v>
      </c>
      <c r="BL143" s="10" t="s">
        <v>190</v>
      </c>
      <c r="BM143" s="97" t="s">
        <v>3411</v>
      </c>
    </row>
    <row r="144" spans="2:65" s="7" customFormat="1">
      <c r="B144" s="99"/>
      <c r="D144" s="100" t="s">
        <v>203</v>
      </c>
      <c r="E144" s="101" t="s">
        <v>1</v>
      </c>
      <c r="F144" s="102" t="s">
        <v>3412</v>
      </c>
      <c r="H144" s="103">
        <v>10.4</v>
      </c>
      <c r="I144" s="104"/>
      <c r="L144" s="99"/>
      <c r="M144" s="105"/>
      <c r="T144" s="106"/>
      <c r="AT144" s="101" t="s">
        <v>203</v>
      </c>
      <c r="AU144" s="101" t="s">
        <v>83</v>
      </c>
      <c r="AV144" s="7" t="s">
        <v>83</v>
      </c>
      <c r="AW144" s="7" t="s">
        <v>28</v>
      </c>
      <c r="AX144" s="7" t="s">
        <v>73</v>
      </c>
      <c r="AY144" s="101" t="s">
        <v>184</v>
      </c>
    </row>
    <row r="145" spans="2:65" s="8" customFormat="1">
      <c r="B145" s="107"/>
      <c r="D145" s="100" t="s">
        <v>203</v>
      </c>
      <c r="E145" s="108" t="s">
        <v>1</v>
      </c>
      <c r="F145" s="109" t="s">
        <v>206</v>
      </c>
      <c r="H145" s="110">
        <v>10.4</v>
      </c>
      <c r="I145" s="111"/>
      <c r="L145" s="107"/>
      <c r="M145" s="112"/>
      <c r="T145" s="113"/>
      <c r="AT145" s="108" t="s">
        <v>203</v>
      </c>
      <c r="AU145" s="108" t="s">
        <v>83</v>
      </c>
      <c r="AV145" s="8" t="s">
        <v>190</v>
      </c>
      <c r="AW145" s="8" t="s">
        <v>28</v>
      </c>
      <c r="AX145" s="8" t="s">
        <v>81</v>
      </c>
      <c r="AY145" s="108" t="s">
        <v>184</v>
      </c>
    </row>
    <row r="146" spans="2:65" s="1" customFormat="1" ht="37.799999999999997" customHeight="1">
      <c r="B146" s="20"/>
      <c r="C146" s="85" t="s">
        <v>251</v>
      </c>
      <c r="D146" s="85" t="s">
        <v>186</v>
      </c>
      <c r="E146" s="86" t="s">
        <v>3413</v>
      </c>
      <c r="F146" s="87" t="s">
        <v>3414</v>
      </c>
      <c r="G146" s="88" t="s">
        <v>267</v>
      </c>
      <c r="H146" s="89">
        <v>14.4</v>
      </c>
      <c r="I146" s="90"/>
      <c r="J146" s="91">
        <f>ROUND(I146*H146,2)</f>
        <v>0</v>
      </c>
      <c r="K146" s="92"/>
      <c r="L146" s="20"/>
      <c r="M146" s="93" t="s">
        <v>1</v>
      </c>
      <c r="N146" s="94" t="s">
        <v>38</v>
      </c>
      <c r="P146" s="95">
        <f>O146*H146</f>
        <v>0</v>
      </c>
      <c r="Q146" s="95">
        <v>0</v>
      </c>
      <c r="R146" s="95">
        <f>Q146*H146</f>
        <v>0</v>
      </c>
      <c r="S146" s="95">
        <v>0</v>
      </c>
      <c r="T146" s="96">
        <f>S146*H146</f>
        <v>0</v>
      </c>
      <c r="AR146" s="97" t="s">
        <v>190</v>
      </c>
      <c r="AT146" s="97" t="s">
        <v>186</v>
      </c>
      <c r="AU146" s="97" t="s">
        <v>83</v>
      </c>
      <c r="AY146" s="10" t="s">
        <v>184</v>
      </c>
      <c r="BE146" s="98">
        <f>IF(N146="základní",J146,0)</f>
        <v>0</v>
      </c>
      <c r="BF146" s="98">
        <f>IF(N146="snížená",J146,0)</f>
        <v>0</v>
      </c>
      <c r="BG146" s="98">
        <f>IF(N146="zákl. přenesená",J146,0)</f>
        <v>0</v>
      </c>
      <c r="BH146" s="98">
        <f>IF(N146="sníž. přenesená",J146,0)</f>
        <v>0</v>
      </c>
      <c r="BI146" s="98">
        <f>IF(N146="nulová",J146,0)</f>
        <v>0</v>
      </c>
      <c r="BJ146" s="10" t="s">
        <v>81</v>
      </c>
      <c r="BK146" s="98">
        <f>ROUND(I146*H146,2)</f>
        <v>0</v>
      </c>
      <c r="BL146" s="10" t="s">
        <v>190</v>
      </c>
      <c r="BM146" s="97" t="s">
        <v>3415</v>
      </c>
    </row>
    <row r="147" spans="2:65" s="1" customFormat="1" ht="44.25" customHeight="1">
      <c r="B147" s="20"/>
      <c r="C147" s="85" t="s">
        <v>255</v>
      </c>
      <c r="D147" s="85" t="s">
        <v>186</v>
      </c>
      <c r="E147" s="86" t="s">
        <v>2400</v>
      </c>
      <c r="F147" s="87" t="s">
        <v>2401</v>
      </c>
      <c r="G147" s="88" t="s">
        <v>267</v>
      </c>
      <c r="H147" s="89">
        <v>14.4</v>
      </c>
      <c r="I147" s="90"/>
      <c r="J147" s="91">
        <f>ROUND(I147*H147,2)</f>
        <v>0</v>
      </c>
      <c r="K147" s="92"/>
      <c r="L147" s="20"/>
      <c r="M147" s="93" t="s">
        <v>1</v>
      </c>
      <c r="N147" s="94" t="s">
        <v>38</v>
      </c>
      <c r="P147" s="95">
        <f>O147*H147</f>
        <v>0</v>
      </c>
      <c r="Q147" s="95">
        <v>0</v>
      </c>
      <c r="R147" s="95">
        <f>Q147*H147</f>
        <v>0</v>
      </c>
      <c r="S147" s="95">
        <v>0</v>
      </c>
      <c r="T147" s="96">
        <f>S147*H147</f>
        <v>0</v>
      </c>
      <c r="AR147" s="97" t="s">
        <v>190</v>
      </c>
      <c r="AT147" s="97" t="s">
        <v>186</v>
      </c>
      <c r="AU147" s="97" t="s">
        <v>83</v>
      </c>
      <c r="AY147" s="10" t="s">
        <v>184</v>
      </c>
      <c r="BE147" s="98">
        <f>IF(N147="základní",J147,0)</f>
        <v>0</v>
      </c>
      <c r="BF147" s="98">
        <f>IF(N147="snížená",J147,0)</f>
        <v>0</v>
      </c>
      <c r="BG147" s="98">
        <f>IF(N147="zákl. přenesená",J147,0)</f>
        <v>0</v>
      </c>
      <c r="BH147" s="98">
        <f>IF(N147="sníž. přenesená",J147,0)</f>
        <v>0</v>
      </c>
      <c r="BI147" s="98">
        <f>IF(N147="nulová",J147,0)</f>
        <v>0</v>
      </c>
      <c r="BJ147" s="10" t="s">
        <v>81</v>
      </c>
      <c r="BK147" s="98">
        <f>ROUND(I147*H147,2)</f>
        <v>0</v>
      </c>
      <c r="BL147" s="10" t="s">
        <v>190</v>
      </c>
      <c r="BM147" s="97" t="s">
        <v>3416</v>
      </c>
    </row>
    <row r="148" spans="2:65" s="1" customFormat="1" ht="66.75" customHeight="1">
      <c r="B148" s="20"/>
      <c r="C148" s="85" t="s">
        <v>259</v>
      </c>
      <c r="D148" s="85" t="s">
        <v>186</v>
      </c>
      <c r="E148" s="86" t="s">
        <v>2406</v>
      </c>
      <c r="F148" s="87" t="s">
        <v>2407</v>
      </c>
      <c r="G148" s="88" t="s">
        <v>267</v>
      </c>
      <c r="H148" s="89">
        <v>3.7</v>
      </c>
      <c r="I148" s="90"/>
      <c r="J148" s="91">
        <f>ROUND(I148*H148,2)</f>
        <v>0</v>
      </c>
      <c r="K148" s="92"/>
      <c r="L148" s="20"/>
      <c r="M148" s="93" t="s">
        <v>1</v>
      </c>
      <c r="N148" s="94" t="s">
        <v>38</v>
      </c>
      <c r="P148" s="95">
        <f>O148*H148</f>
        <v>0</v>
      </c>
      <c r="Q148" s="95">
        <v>0</v>
      </c>
      <c r="R148" s="95">
        <f>Q148*H148</f>
        <v>0</v>
      </c>
      <c r="S148" s="95">
        <v>0</v>
      </c>
      <c r="T148" s="96">
        <f>S148*H148</f>
        <v>0</v>
      </c>
      <c r="AR148" s="97" t="s">
        <v>190</v>
      </c>
      <c r="AT148" s="97" t="s">
        <v>186</v>
      </c>
      <c r="AU148" s="97" t="s">
        <v>83</v>
      </c>
      <c r="AY148" s="10" t="s">
        <v>184</v>
      </c>
      <c r="BE148" s="98">
        <f>IF(N148="základní",J148,0)</f>
        <v>0</v>
      </c>
      <c r="BF148" s="98">
        <f>IF(N148="snížená",J148,0)</f>
        <v>0</v>
      </c>
      <c r="BG148" s="98">
        <f>IF(N148="zákl. přenesená",J148,0)</f>
        <v>0</v>
      </c>
      <c r="BH148" s="98">
        <f>IF(N148="sníž. přenesená",J148,0)</f>
        <v>0</v>
      </c>
      <c r="BI148" s="98">
        <f>IF(N148="nulová",J148,0)</f>
        <v>0</v>
      </c>
      <c r="BJ148" s="10" t="s">
        <v>81</v>
      </c>
      <c r="BK148" s="98">
        <f>ROUND(I148*H148,2)</f>
        <v>0</v>
      </c>
      <c r="BL148" s="10" t="s">
        <v>190</v>
      </c>
      <c r="BM148" s="97" t="s">
        <v>3417</v>
      </c>
    </row>
    <row r="149" spans="2:65" s="1" customFormat="1" ht="16.5" customHeight="1">
      <c r="B149" s="20"/>
      <c r="C149" s="126" t="s">
        <v>264</v>
      </c>
      <c r="D149" s="126" t="s">
        <v>480</v>
      </c>
      <c r="E149" s="127" t="s">
        <v>2409</v>
      </c>
      <c r="F149" s="128" t="s">
        <v>2410</v>
      </c>
      <c r="G149" s="129" t="s">
        <v>278</v>
      </c>
      <c r="H149" s="130">
        <v>7.03</v>
      </c>
      <c r="I149" s="131"/>
      <c r="J149" s="132">
        <f>ROUND(I149*H149,2)</f>
        <v>0</v>
      </c>
      <c r="K149" s="133"/>
      <c r="L149" s="134"/>
      <c r="M149" s="135" t="s">
        <v>1</v>
      </c>
      <c r="N149" s="136" t="s">
        <v>38</v>
      </c>
      <c r="P149" s="95">
        <f>O149*H149</f>
        <v>0</v>
      </c>
      <c r="Q149" s="95">
        <v>1</v>
      </c>
      <c r="R149" s="95">
        <f>Q149*H149</f>
        <v>7.03</v>
      </c>
      <c r="S149" s="95">
        <v>0</v>
      </c>
      <c r="T149" s="96">
        <f>S149*H149</f>
        <v>0</v>
      </c>
      <c r="AR149" s="97" t="s">
        <v>226</v>
      </c>
      <c r="AT149" s="97" t="s">
        <v>480</v>
      </c>
      <c r="AU149" s="97" t="s">
        <v>83</v>
      </c>
      <c r="AY149" s="10" t="s">
        <v>184</v>
      </c>
      <c r="BE149" s="98">
        <f>IF(N149="základní",J149,0)</f>
        <v>0</v>
      </c>
      <c r="BF149" s="98">
        <f>IF(N149="snížená",J149,0)</f>
        <v>0</v>
      </c>
      <c r="BG149" s="98">
        <f>IF(N149="zákl. přenesená",J149,0)</f>
        <v>0</v>
      </c>
      <c r="BH149" s="98">
        <f>IF(N149="sníž. přenesená",J149,0)</f>
        <v>0</v>
      </c>
      <c r="BI149" s="98">
        <f>IF(N149="nulová",J149,0)</f>
        <v>0</v>
      </c>
      <c r="BJ149" s="10" t="s">
        <v>81</v>
      </c>
      <c r="BK149" s="98">
        <f>ROUND(I149*H149,2)</f>
        <v>0</v>
      </c>
      <c r="BL149" s="10" t="s">
        <v>190</v>
      </c>
      <c r="BM149" s="97" t="s">
        <v>3418</v>
      </c>
    </row>
    <row r="150" spans="2:65" s="7" customFormat="1">
      <c r="B150" s="99"/>
      <c r="D150" s="100" t="s">
        <v>203</v>
      </c>
      <c r="E150" s="101" t="s">
        <v>1</v>
      </c>
      <c r="F150" s="102" t="s">
        <v>3419</v>
      </c>
      <c r="H150" s="103">
        <v>7.03</v>
      </c>
      <c r="I150" s="104"/>
      <c r="L150" s="99"/>
      <c r="M150" s="105"/>
      <c r="T150" s="106"/>
      <c r="AT150" s="101" t="s">
        <v>203</v>
      </c>
      <c r="AU150" s="101" t="s">
        <v>83</v>
      </c>
      <c r="AV150" s="7" t="s">
        <v>83</v>
      </c>
      <c r="AW150" s="7" t="s">
        <v>28</v>
      </c>
      <c r="AX150" s="7" t="s">
        <v>73</v>
      </c>
      <c r="AY150" s="101" t="s">
        <v>184</v>
      </c>
    </row>
    <row r="151" spans="2:65" s="8" customFormat="1">
      <c r="B151" s="107"/>
      <c r="D151" s="100" t="s">
        <v>203</v>
      </c>
      <c r="E151" s="108" t="s">
        <v>1</v>
      </c>
      <c r="F151" s="109" t="s">
        <v>206</v>
      </c>
      <c r="H151" s="110">
        <v>7.03</v>
      </c>
      <c r="I151" s="111"/>
      <c r="L151" s="107"/>
      <c r="M151" s="112"/>
      <c r="T151" s="113"/>
      <c r="AT151" s="108" t="s">
        <v>203</v>
      </c>
      <c r="AU151" s="108" t="s">
        <v>83</v>
      </c>
      <c r="AV151" s="8" t="s">
        <v>190</v>
      </c>
      <c r="AW151" s="8" t="s">
        <v>28</v>
      </c>
      <c r="AX151" s="8" t="s">
        <v>81</v>
      </c>
      <c r="AY151" s="108" t="s">
        <v>184</v>
      </c>
    </row>
    <row r="152" spans="2:65" s="1" customFormat="1" ht="55.5" customHeight="1">
      <c r="B152" s="20"/>
      <c r="C152" s="85" t="s">
        <v>270</v>
      </c>
      <c r="D152" s="85" t="s">
        <v>186</v>
      </c>
      <c r="E152" s="86" t="s">
        <v>2413</v>
      </c>
      <c r="F152" s="87" t="s">
        <v>2414</v>
      </c>
      <c r="G152" s="88" t="s">
        <v>201</v>
      </c>
      <c r="H152" s="89">
        <v>12</v>
      </c>
      <c r="I152" s="90"/>
      <c r="J152" s="91">
        <f>ROUND(I152*H152,2)</f>
        <v>0</v>
      </c>
      <c r="K152" s="92"/>
      <c r="L152" s="20"/>
      <c r="M152" s="93" t="s">
        <v>1</v>
      </c>
      <c r="N152" s="94" t="s">
        <v>38</v>
      </c>
      <c r="P152" s="95">
        <f>O152*H152</f>
        <v>0</v>
      </c>
      <c r="Q152" s="95">
        <v>0</v>
      </c>
      <c r="R152" s="95">
        <f>Q152*H152</f>
        <v>0</v>
      </c>
      <c r="S152" s="95">
        <v>0</v>
      </c>
      <c r="T152" s="96">
        <f>S152*H152</f>
        <v>0</v>
      </c>
      <c r="AR152" s="97" t="s">
        <v>190</v>
      </c>
      <c r="AT152" s="97" t="s">
        <v>186</v>
      </c>
      <c r="AU152" s="97" t="s">
        <v>83</v>
      </c>
      <c r="AY152" s="10" t="s">
        <v>184</v>
      </c>
      <c r="BE152" s="98">
        <f>IF(N152="základní",J152,0)</f>
        <v>0</v>
      </c>
      <c r="BF152" s="98">
        <f>IF(N152="snížená",J152,0)</f>
        <v>0</v>
      </c>
      <c r="BG152" s="98">
        <f>IF(N152="zákl. přenesená",J152,0)</f>
        <v>0</v>
      </c>
      <c r="BH152" s="98">
        <f>IF(N152="sníž. přenesená",J152,0)</f>
        <v>0</v>
      </c>
      <c r="BI152" s="98">
        <f>IF(N152="nulová",J152,0)</f>
        <v>0</v>
      </c>
      <c r="BJ152" s="10" t="s">
        <v>81</v>
      </c>
      <c r="BK152" s="98">
        <f>ROUND(I152*H152,2)</f>
        <v>0</v>
      </c>
      <c r="BL152" s="10" t="s">
        <v>190</v>
      </c>
      <c r="BM152" s="97" t="s">
        <v>3420</v>
      </c>
    </row>
    <row r="153" spans="2:65" s="1" customFormat="1" ht="37.799999999999997" customHeight="1">
      <c r="B153" s="20"/>
      <c r="C153" s="85" t="s">
        <v>275</v>
      </c>
      <c r="D153" s="85" t="s">
        <v>186</v>
      </c>
      <c r="E153" s="86" t="s">
        <v>3063</v>
      </c>
      <c r="F153" s="87" t="s">
        <v>3064</v>
      </c>
      <c r="G153" s="88" t="s">
        <v>201</v>
      </c>
      <c r="H153" s="89">
        <v>2</v>
      </c>
      <c r="I153" s="90"/>
      <c r="J153" s="91">
        <f>ROUND(I153*H153,2)</f>
        <v>0</v>
      </c>
      <c r="K153" s="92"/>
      <c r="L153" s="20"/>
      <c r="M153" s="93" t="s">
        <v>1</v>
      </c>
      <c r="N153" s="94" t="s">
        <v>38</v>
      </c>
      <c r="P153" s="95">
        <f>O153*H153</f>
        <v>0</v>
      </c>
      <c r="Q153" s="95">
        <v>0</v>
      </c>
      <c r="R153" s="95">
        <f>Q153*H153</f>
        <v>0</v>
      </c>
      <c r="S153" s="95">
        <v>0</v>
      </c>
      <c r="T153" s="96">
        <f>S153*H153</f>
        <v>0</v>
      </c>
      <c r="AR153" s="97" t="s">
        <v>190</v>
      </c>
      <c r="AT153" s="97" t="s">
        <v>186</v>
      </c>
      <c r="AU153" s="97" t="s">
        <v>83</v>
      </c>
      <c r="AY153" s="10" t="s">
        <v>184</v>
      </c>
      <c r="BE153" s="98">
        <f>IF(N153="základní",J153,0)</f>
        <v>0</v>
      </c>
      <c r="BF153" s="98">
        <f>IF(N153="snížená",J153,0)</f>
        <v>0</v>
      </c>
      <c r="BG153" s="98">
        <f>IF(N153="zákl. přenesená",J153,0)</f>
        <v>0</v>
      </c>
      <c r="BH153" s="98">
        <f>IF(N153="sníž. přenesená",J153,0)</f>
        <v>0</v>
      </c>
      <c r="BI153" s="98">
        <f>IF(N153="nulová",J153,0)</f>
        <v>0</v>
      </c>
      <c r="BJ153" s="10" t="s">
        <v>81</v>
      </c>
      <c r="BK153" s="98">
        <f>ROUND(I153*H153,2)</f>
        <v>0</v>
      </c>
      <c r="BL153" s="10" t="s">
        <v>190</v>
      </c>
      <c r="BM153" s="97" t="s">
        <v>3421</v>
      </c>
    </row>
    <row r="154" spans="2:65" s="1" customFormat="1" ht="37.799999999999997" customHeight="1">
      <c r="B154" s="20"/>
      <c r="C154" s="85" t="s">
        <v>281</v>
      </c>
      <c r="D154" s="85" t="s">
        <v>186</v>
      </c>
      <c r="E154" s="86" t="s">
        <v>3067</v>
      </c>
      <c r="F154" s="87" t="s">
        <v>3068</v>
      </c>
      <c r="G154" s="88" t="s">
        <v>201</v>
      </c>
      <c r="H154" s="89">
        <v>2</v>
      </c>
      <c r="I154" s="90"/>
      <c r="J154" s="91">
        <f>ROUND(I154*H154,2)</f>
        <v>0</v>
      </c>
      <c r="K154" s="92"/>
      <c r="L154" s="20"/>
      <c r="M154" s="93" t="s">
        <v>1</v>
      </c>
      <c r="N154" s="94" t="s">
        <v>38</v>
      </c>
      <c r="P154" s="95">
        <f>O154*H154</f>
        <v>0</v>
      </c>
      <c r="Q154" s="95">
        <v>0</v>
      </c>
      <c r="R154" s="95">
        <f>Q154*H154</f>
        <v>0</v>
      </c>
      <c r="S154" s="95">
        <v>0</v>
      </c>
      <c r="T154" s="96">
        <f>S154*H154</f>
        <v>0</v>
      </c>
      <c r="AR154" s="97" t="s">
        <v>190</v>
      </c>
      <c r="AT154" s="97" t="s">
        <v>186</v>
      </c>
      <c r="AU154" s="97" t="s">
        <v>83</v>
      </c>
      <c r="AY154" s="10" t="s">
        <v>184</v>
      </c>
      <c r="BE154" s="98">
        <f>IF(N154="základní",J154,0)</f>
        <v>0</v>
      </c>
      <c r="BF154" s="98">
        <f>IF(N154="snížená",J154,0)</f>
        <v>0</v>
      </c>
      <c r="BG154" s="98">
        <f>IF(N154="zákl. přenesená",J154,0)</f>
        <v>0</v>
      </c>
      <c r="BH154" s="98">
        <f>IF(N154="sníž. přenesená",J154,0)</f>
        <v>0</v>
      </c>
      <c r="BI154" s="98">
        <f>IF(N154="nulová",J154,0)</f>
        <v>0</v>
      </c>
      <c r="BJ154" s="10" t="s">
        <v>81</v>
      </c>
      <c r="BK154" s="98">
        <f>ROUND(I154*H154,2)</f>
        <v>0</v>
      </c>
      <c r="BL154" s="10" t="s">
        <v>190</v>
      </c>
      <c r="BM154" s="97" t="s">
        <v>3422</v>
      </c>
    </row>
    <row r="155" spans="2:65" s="1" customFormat="1" ht="16.5" customHeight="1">
      <c r="B155" s="20"/>
      <c r="C155" s="126" t="s">
        <v>7</v>
      </c>
      <c r="D155" s="126" t="s">
        <v>480</v>
      </c>
      <c r="E155" s="127" t="s">
        <v>3070</v>
      </c>
      <c r="F155" s="128" t="s">
        <v>3071</v>
      </c>
      <c r="G155" s="129" t="s">
        <v>406</v>
      </c>
      <c r="H155" s="130">
        <v>0.06</v>
      </c>
      <c r="I155" s="131"/>
      <c r="J155" s="132">
        <f>ROUND(I155*H155,2)</f>
        <v>0</v>
      </c>
      <c r="K155" s="133"/>
      <c r="L155" s="134"/>
      <c r="M155" s="135" t="s">
        <v>1</v>
      </c>
      <c r="N155" s="136" t="s">
        <v>38</v>
      </c>
      <c r="P155" s="95">
        <f>O155*H155</f>
        <v>0</v>
      </c>
      <c r="Q155" s="95">
        <v>1E-3</v>
      </c>
      <c r="R155" s="95">
        <f>Q155*H155</f>
        <v>6.0000000000000002E-5</v>
      </c>
      <c r="S155" s="95">
        <v>0</v>
      </c>
      <c r="T155" s="96">
        <f>S155*H155</f>
        <v>0</v>
      </c>
      <c r="AR155" s="97" t="s">
        <v>226</v>
      </c>
      <c r="AT155" s="97" t="s">
        <v>480</v>
      </c>
      <c r="AU155" s="97" t="s">
        <v>83</v>
      </c>
      <c r="AY155" s="10" t="s">
        <v>184</v>
      </c>
      <c r="BE155" s="98">
        <f>IF(N155="základní",J155,0)</f>
        <v>0</v>
      </c>
      <c r="BF155" s="98">
        <f>IF(N155="snížená",J155,0)</f>
        <v>0</v>
      </c>
      <c r="BG155" s="98">
        <f>IF(N155="zákl. přenesená",J155,0)</f>
        <v>0</v>
      </c>
      <c r="BH155" s="98">
        <f>IF(N155="sníž. přenesená",J155,0)</f>
        <v>0</v>
      </c>
      <c r="BI155" s="98">
        <f>IF(N155="nulová",J155,0)</f>
        <v>0</v>
      </c>
      <c r="BJ155" s="10" t="s">
        <v>81</v>
      </c>
      <c r="BK155" s="98">
        <f>ROUND(I155*H155,2)</f>
        <v>0</v>
      </c>
      <c r="BL155" s="10" t="s">
        <v>190</v>
      </c>
      <c r="BM155" s="97" t="s">
        <v>3423</v>
      </c>
    </row>
    <row r="156" spans="2:65" s="7" customFormat="1">
      <c r="B156" s="99"/>
      <c r="D156" s="100" t="s">
        <v>203</v>
      </c>
      <c r="E156" s="101" t="s">
        <v>1</v>
      </c>
      <c r="F156" s="102" t="s">
        <v>3424</v>
      </c>
      <c r="H156" s="103">
        <v>0.06</v>
      </c>
      <c r="I156" s="104"/>
      <c r="L156" s="99"/>
      <c r="M156" s="105"/>
      <c r="T156" s="106"/>
      <c r="AT156" s="101" t="s">
        <v>203</v>
      </c>
      <c r="AU156" s="101" t="s">
        <v>83</v>
      </c>
      <c r="AV156" s="7" t="s">
        <v>83</v>
      </c>
      <c r="AW156" s="7" t="s">
        <v>28</v>
      </c>
      <c r="AX156" s="7" t="s">
        <v>73</v>
      </c>
      <c r="AY156" s="101" t="s">
        <v>184</v>
      </c>
    </row>
    <row r="157" spans="2:65" s="8" customFormat="1">
      <c r="B157" s="107"/>
      <c r="D157" s="100" t="s">
        <v>203</v>
      </c>
      <c r="E157" s="108" t="s">
        <v>1</v>
      </c>
      <c r="F157" s="109" t="s">
        <v>206</v>
      </c>
      <c r="H157" s="110">
        <v>0.06</v>
      </c>
      <c r="I157" s="111"/>
      <c r="L157" s="107"/>
      <c r="M157" s="112"/>
      <c r="T157" s="113"/>
      <c r="AT157" s="108" t="s">
        <v>203</v>
      </c>
      <c r="AU157" s="108" t="s">
        <v>83</v>
      </c>
      <c r="AV157" s="8" t="s">
        <v>190</v>
      </c>
      <c r="AW157" s="8" t="s">
        <v>28</v>
      </c>
      <c r="AX157" s="8" t="s">
        <v>81</v>
      </c>
      <c r="AY157" s="108" t="s">
        <v>184</v>
      </c>
    </row>
    <row r="158" spans="2:65" s="1" customFormat="1" ht="21.75" customHeight="1">
      <c r="B158" s="20"/>
      <c r="C158" s="85" t="s">
        <v>290</v>
      </c>
      <c r="D158" s="85" t="s">
        <v>186</v>
      </c>
      <c r="E158" s="86" t="s">
        <v>3425</v>
      </c>
      <c r="F158" s="87" t="s">
        <v>3426</v>
      </c>
      <c r="G158" s="88" t="s">
        <v>201</v>
      </c>
      <c r="H158" s="89">
        <v>2</v>
      </c>
      <c r="I158" s="90"/>
      <c r="J158" s="91">
        <f>ROUND(I158*H158,2)</f>
        <v>0</v>
      </c>
      <c r="K158" s="92"/>
      <c r="L158" s="20"/>
      <c r="M158" s="93" t="s">
        <v>1</v>
      </c>
      <c r="N158" s="94" t="s">
        <v>38</v>
      </c>
      <c r="P158" s="95">
        <f>O158*H158</f>
        <v>0</v>
      </c>
      <c r="Q158" s="95">
        <v>0</v>
      </c>
      <c r="R158" s="95">
        <f>Q158*H158</f>
        <v>0</v>
      </c>
      <c r="S158" s="95">
        <v>0</v>
      </c>
      <c r="T158" s="96">
        <f>S158*H158</f>
        <v>0</v>
      </c>
      <c r="AR158" s="97" t="s">
        <v>190</v>
      </c>
      <c r="AT158" s="97" t="s">
        <v>186</v>
      </c>
      <c r="AU158" s="97" t="s">
        <v>83</v>
      </c>
      <c r="AY158" s="10" t="s">
        <v>184</v>
      </c>
      <c r="BE158" s="98">
        <f>IF(N158="základní",J158,0)</f>
        <v>0</v>
      </c>
      <c r="BF158" s="98">
        <f>IF(N158="snížená",J158,0)</f>
        <v>0</v>
      </c>
      <c r="BG158" s="98">
        <f>IF(N158="zákl. přenesená",J158,0)</f>
        <v>0</v>
      </c>
      <c r="BH158" s="98">
        <f>IF(N158="sníž. přenesená",J158,0)</f>
        <v>0</v>
      </c>
      <c r="BI158" s="98">
        <f>IF(N158="nulová",J158,0)</f>
        <v>0</v>
      </c>
      <c r="BJ158" s="10" t="s">
        <v>81</v>
      </c>
      <c r="BK158" s="98">
        <f>ROUND(I158*H158,2)</f>
        <v>0</v>
      </c>
      <c r="BL158" s="10" t="s">
        <v>190</v>
      </c>
      <c r="BM158" s="97" t="s">
        <v>3427</v>
      </c>
    </row>
    <row r="159" spans="2:65" s="1" customFormat="1" ht="49.05" customHeight="1">
      <c r="B159" s="20"/>
      <c r="C159" s="85" t="s">
        <v>295</v>
      </c>
      <c r="D159" s="85" t="s">
        <v>186</v>
      </c>
      <c r="E159" s="86" t="s">
        <v>3353</v>
      </c>
      <c r="F159" s="87" t="s">
        <v>3428</v>
      </c>
      <c r="G159" s="88" t="s">
        <v>201</v>
      </c>
      <c r="H159" s="89">
        <v>2</v>
      </c>
      <c r="I159" s="90"/>
      <c r="J159" s="91">
        <f>ROUND(I159*H159,2)</f>
        <v>0</v>
      </c>
      <c r="K159" s="92"/>
      <c r="L159" s="20"/>
      <c r="M159" s="93" t="s">
        <v>1</v>
      </c>
      <c r="N159" s="94" t="s">
        <v>38</v>
      </c>
      <c r="P159" s="95">
        <f>O159*H159</f>
        <v>0</v>
      </c>
      <c r="Q159" s="95">
        <v>0</v>
      </c>
      <c r="R159" s="95">
        <f>Q159*H159</f>
        <v>0</v>
      </c>
      <c r="S159" s="95">
        <v>0</v>
      </c>
      <c r="T159" s="96">
        <f>S159*H159</f>
        <v>0</v>
      </c>
      <c r="AR159" s="97" t="s">
        <v>190</v>
      </c>
      <c r="AT159" s="97" t="s">
        <v>186</v>
      </c>
      <c r="AU159" s="97" t="s">
        <v>83</v>
      </c>
      <c r="AY159" s="10" t="s">
        <v>184</v>
      </c>
      <c r="BE159" s="98">
        <f>IF(N159="základní",J159,0)</f>
        <v>0</v>
      </c>
      <c r="BF159" s="98">
        <f>IF(N159="snížená",J159,0)</f>
        <v>0</v>
      </c>
      <c r="BG159" s="98">
        <f>IF(N159="zákl. přenesená",J159,0)</f>
        <v>0</v>
      </c>
      <c r="BH159" s="98">
        <f>IF(N159="sníž. přenesená",J159,0)</f>
        <v>0</v>
      </c>
      <c r="BI159" s="98">
        <f>IF(N159="nulová",J159,0)</f>
        <v>0</v>
      </c>
      <c r="BJ159" s="10" t="s">
        <v>81</v>
      </c>
      <c r="BK159" s="98">
        <f>ROUND(I159*H159,2)</f>
        <v>0</v>
      </c>
      <c r="BL159" s="10" t="s">
        <v>190</v>
      </c>
      <c r="BM159" s="97" t="s">
        <v>3429</v>
      </c>
    </row>
    <row r="160" spans="2:65" s="6" customFormat="1" ht="22.8" customHeight="1">
      <c r="B160" s="73"/>
      <c r="D160" s="74" t="s">
        <v>72</v>
      </c>
      <c r="E160" s="83" t="s">
        <v>190</v>
      </c>
      <c r="F160" s="83" t="s">
        <v>942</v>
      </c>
      <c r="I160" s="76"/>
      <c r="J160" s="84">
        <f>BK160</f>
        <v>0</v>
      </c>
      <c r="L160" s="73"/>
      <c r="M160" s="78"/>
      <c r="P160" s="79">
        <f>P161</f>
        <v>0</v>
      </c>
      <c r="R160" s="79">
        <f>R161</f>
        <v>2.8361550000000002</v>
      </c>
      <c r="T160" s="80">
        <f>T161</f>
        <v>0</v>
      </c>
      <c r="AR160" s="74" t="s">
        <v>81</v>
      </c>
      <c r="AT160" s="81" t="s">
        <v>72</v>
      </c>
      <c r="AU160" s="81" t="s">
        <v>81</v>
      </c>
      <c r="AY160" s="74" t="s">
        <v>184</v>
      </c>
      <c r="BK160" s="82">
        <f>BK161</f>
        <v>0</v>
      </c>
    </row>
    <row r="161" spans="2:65" s="1" customFormat="1" ht="33" customHeight="1">
      <c r="B161" s="20"/>
      <c r="C161" s="85" t="s">
        <v>300</v>
      </c>
      <c r="D161" s="85" t="s">
        <v>186</v>
      </c>
      <c r="E161" s="86" t="s">
        <v>2416</v>
      </c>
      <c r="F161" s="87" t="s">
        <v>2417</v>
      </c>
      <c r="G161" s="88" t="s">
        <v>267</v>
      </c>
      <c r="H161" s="89">
        <v>1.5</v>
      </c>
      <c r="I161" s="90"/>
      <c r="J161" s="91">
        <f>ROUND(I161*H161,2)</f>
        <v>0</v>
      </c>
      <c r="K161" s="92"/>
      <c r="L161" s="20"/>
      <c r="M161" s="93" t="s">
        <v>1</v>
      </c>
      <c r="N161" s="94" t="s">
        <v>38</v>
      </c>
      <c r="P161" s="95">
        <f>O161*H161</f>
        <v>0</v>
      </c>
      <c r="Q161" s="95">
        <v>1.8907700000000001</v>
      </c>
      <c r="R161" s="95">
        <f>Q161*H161</f>
        <v>2.8361550000000002</v>
      </c>
      <c r="S161" s="95">
        <v>0</v>
      </c>
      <c r="T161" s="96">
        <f>S161*H161</f>
        <v>0</v>
      </c>
      <c r="AR161" s="97" t="s">
        <v>190</v>
      </c>
      <c r="AT161" s="97" t="s">
        <v>186</v>
      </c>
      <c r="AU161" s="97" t="s">
        <v>83</v>
      </c>
      <c r="AY161" s="10" t="s">
        <v>184</v>
      </c>
      <c r="BE161" s="98">
        <f>IF(N161="základní",J161,0)</f>
        <v>0</v>
      </c>
      <c r="BF161" s="98">
        <f>IF(N161="snížená",J161,0)</f>
        <v>0</v>
      </c>
      <c r="BG161" s="98">
        <f>IF(N161="zákl. přenesená",J161,0)</f>
        <v>0</v>
      </c>
      <c r="BH161" s="98">
        <f>IF(N161="sníž. přenesená",J161,0)</f>
        <v>0</v>
      </c>
      <c r="BI161" s="98">
        <f>IF(N161="nulová",J161,0)</f>
        <v>0</v>
      </c>
      <c r="BJ161" s="10" t="s">
        <v>81</v>
      </c>
      <c r="BK161" s="98">
        <f>ROUND(I161*H161,2)</f>
        <v>0</v>
      </c>
      <c r="BL161" s="10" t="s">
        <v>190</v>
      </c>
      <c r="BM161" s="97" t="s">
        <v>3430</v>
      </c>
    </row>
    <row r="162" spans="2:65" s="6" customFormat="1" ht="22.8" customHeight="1">
      <c r="B162" s="73"/>
      <c r="D162" s="74" t="s">
        <v>72</v>
      </c>
      <c r="E162" s="83" t="s">
        <v>207</v>
      </c>
      <c r="F162" s="83" t="s">
        <v>505</v>
      </c>
      <c r="I162" s="76"/>
      <c r="J162" s="84">
        <f>BK162</f>
        <v>0</v>
      </c>
      <c r="L162" s="73"/>
      <c r="M162" s="78"/>
      <c r="P162" s="79">
        <f>SUM(P163:P166)</f>
        <v>0</v>
      </c>
      <c r="R162" s="79">
        <f>SUM(R163:R166)</f>
        <v>3.6863400000000004</v>
      </c>
      <c r="T162" s="80">
        <f>SUM(T163:T166)</f>
        <v>0</v>
      </c>
      <c r="AR162" s="74" t="s">
        <v>81</v>
      </c>
      <c r="AT162" s="81" t="s">
        <v>72</v>
      </c>
      <c r="AU162" s="81" t="s">
        <v>81</v>
      </c>
      <c r="AY162" s="74" t="s">
        <v>184</v>
      </c>
      <c r="BK162" s="82">
        <f>SUM(BK163:BK166)</f>
        <v>0</v>
      </c>
    </row>
    <row r="163" spans="2:65" s="1" customFormat="1" ht="37.799999999999997" customHeight="1">
      <c r="B163" s="20"/>
      <c r="C163" s="85" t="s">
        <v>307</v>
      </c>
      <c r="D163" s="85" t="s">
        <v>186</v>
      </c>
      <c r="E163" s="86" t="s">
        <v>3431</v>
      </c>
      <c r="F163" s="87" t="s">
        <v>3432</v>
      </c>
      <c r="G163" s="88" t="s">
        <v>201</v>
      </c>
      <c r="H163" s="89">
        <v>3</v>
      </c>
      <c r="I163" s="90"/>
      <c r="J163" s="91">
        <f>ROUND(I163*H163,2)</f>
        <v>0</v>
      </c>
      <c r="K163" s="92"/>
      <c r="L163" s="20"/>
      <c r="M163" s="93" t="s">
        <v>1</v>
      </c>
      <c r="N163" s="94" t="s">
        <v>38</v>
      </c>
      <c r="P163" s="95">
        <f>O163*H163</f>
        <v>0</v>
      </c>
      <c r="Q163" s="95">
        <v>0.46</v>
      </c>
      <c r="R163" s="95">
        <f>Q163*H163</f>
        <v>1.3800000000000001</v>
      </c>
      <c r="S163" s="95">
        <v>0</v>
      </c>
      <c r="T163" s="96">
        <f>S163*H163</f>
        <v>0</v>
      </c>
      <c r="AR163" s="97" t="s">
        <v>190</v>
      </c>
      <c r="AT163" s="97" t="s">
        <v>186</v>
      </c>
      <c r="AU163" s="97" t="s">
        <v>83</v>
      </c>
      <c r="AY163" s="10" t="s">
        <v>184</v>
      </c>
      <c r="BE163" s="98">
        <f>IF(N163="základní",J163,0)</f>
        <v>0</v>
      </c>
      <c r="BF163" s="98">
        <f>IF(N163="snížená",J163,0)</f>
        <v>0</v>
      </c>
      <c r="BG163" s="98">
        <f>IF(N163="zákl. přenesená",J163,0)</f>
        <v>0</v>
      </c>
      <c r="BH163" s="98">
        <f>IF(N163="sníž. přenesená",J163,0)</f>
        <v>0</v>
      </c>
      <c r="BI163" s="98">
        <f>IF(N163="nulová",J163,0)</f>
        <v>0</v>
      </c>
      <c r="BJ163" s="10" t="s">
        <v>81</v>
      </c>
      <c r="BK163" s="98">
        <f>ROUND(I163*H163,2)</f>
        <v>0</v>
      </c>
      <c r="BL163" s="10" t="s">
        <v>190</v>
      </c>
      <c r="BM163" s="97" t="s">
        <v>3433</v>
      </c>
    </row>
    <row r="164" spans="2:65" s="1" customFormat="1" ht="44.25" customHeight="1">
      <c r="B164" s="20"/>
      <c r="C164" s="85" t="s">
        <v>312</v>
      </c>
      <c r="D164" s="85" t="s">
        <v>186</v>
      </c>
      <c r="E164" s="86" t="s">
        <v>3434</v>
      </c>
      <c r="F164" s="87" t="s">
        <v>3435</v>
      </c>
      <c r="G164" s="88" t="s">
        <v>201</v>
      </c>
      <c r="H164" s="89">
        <v>3</v>
      </c>
      <c r="I164" s="90"/>
      <c r="J164" s="91">
        <f>ROUND(I164*H164,2)</f>
        <v>0</v>
      </c>
      <c r="K164" s="92"/>
      <c r="L164" s="20"/>
      <c r="M164" s="93" t="s">
        <v>1</v>
      </c>
      <c r="N164" s="94" t="s">
        <v>38</v>
      </c>
      <c r="P164" s="95">
        <f>O164*H164</f>
        <v>0</v>
      </c>
      <c r="Q164" s="95">
        <v>0.26375999999999999</v>
      </c>
      <c r="R164" s="95">
        <f>Q164*H164</f>
        <v>0.79127999999999998</v>
      </c>
      <c r="S164" s="95">
        <v>0</v>
      </c>
      <c r="T164" s="96">
        <f>S164*H164</f>
        <v>0</v>
      </c>
      <c r="AR164" s="97" t="s">
        <v>190</v>
      </c>
      <c r="AT164" s="97" t="s">
        <v>186</v>
      </c>
      <c r="AU164" s="97" t="s">
        <v>83</v>
      </c>
      <c r="AY164" s="10" t="s">
        <v>184</v>
      </c>
      <c r="BE164" s="98">
        <f>IF(N164="základní",J164,0)</f>
        <v>0</v>
      </c>
      <c r="BF164" s="98">
        <f>IF(N164="snížená",J164,0)</f>
        <v>0</v>
      </c>
      <c r="BG164" s="98">
        <f>IF(N164="zákl. přenesená",J164,0)</f>
        <v>0</v>
      </c>
      <c r="BH164" s="98">
        <f>IF(N164="sníž. přenesená",J164,0)</f>
        <v>0</v>
      </c>
      <c r="BI164" s="98">
        <f>IF(N164="nulová",J164,0)</f>
        <v>0</v>
      </c>
      <c r="BJ164" s="10" t="s">
        <v>81</v>
      </c>
      <c r="BK164" s="98">
        <f>ROUND(I164*H164,2)</f>
        <v>0</v>
      </c>
      <c r="BL164" s="10" t="s">
        <v>190</v>
      </c>
      <c r="BM164" s="97" t="s">
        <v>3436</v>
      </c>
    </row>
    <row r="165" spans="2:65" s="1" customFormat="1" ht="44.25" customHeight="1">
      <c r="B165" s="20"/>
      <c r="C165" s="85" t="s">
        <v>317</v>
      </c>
      <c r="D165" s="85" t="s">
        <v>186</v>
      </c>
      <c r="E165" s="86" t="s">
        <v>3437</v>
      </c>
      <c r="F165" s="87" t="s">
        <v>3438</v>
      </c>
      <c r="G165" s="88" t="s">
        <v>201</v>
      </c>
      <c r="H165" s="89">
        <v>3</v>
      </c>
      <c r="I165" s="90"/>
      <c r="J165" s="91">
        <f>ROUND(I165*H165,2)</f>
        <v>0</v>
      </c>
      <c r="K165" s="92"/>
      <c r="L165" s="20"/>
      <c r="M165" s="93" t="s">
        <v>1</v>
      </c>
      <c r="N165" s="94" t="s">
        <v>38</v>
      </c>
      <c r="P165" s="95">
        <f>O165*H165</f>
        <v>0</v>
      </c>
      <c r="Q165" s="95">
        <v>0.37536000000000003</v>
      </c>
      <c r="R165" s="95">
        <f>Q165*H165</f>
        <v>1.12608</v>
      </c>
      <c r="S165" s="95">
        <v>0</v>
      </c>
      <c r="T165" s="96">
        <f>S165*H165</f>
        <v>0</v>
      </c>
      <c r="AR165" s="97" t="s">
        <v>190</v>
      </c>
      <c r="AT165" s="97" t="s">
        <v>186</v>
      </c>
      <c r="AU165" s="97" t="s">
        <v>83</v>
      </c>
      <c r="AY165" s="10" t="s">
        <v>184</v>
      </c>
      <c r="BE165" s="98">
        <f>IF(N165="základní",J165,0)</f>
        <v>0</v>
      </c>
      <c r="BF165" s="98">
        <f>IF(N165="snížená",J165,0)</f>
        <v>0</v>
      </c>
      <c r="BG165" s="98">
        <f>IF(N165="zákl. přenesená",J165,0)</f>
        <v>0</v>
      </c>
      <c r="BH165" s="98">
        <f>IF(N165="sníž. přenesená",J165,0)</f>
        <v>0</v>
      </c>
      <c r="BI165" s="98">
        <f>IF(N165="nulová",J165,0)</f>
        <v>0</v>
      </c>
      <c r="BJ165" s="10" t="s">
        <v>81</v>
      </c>
      <c r="BK165" s="98">
        <f>ROUND(I165*H165,2)</f>
        <v>0</v>
      </c>
      <c r="BL165" s="10" t="s">
        <v>190</v>
      </c>
      <c r="BM165" s="97" t="s">
        <v>3439</v>
      </c>
    </row>
    <row r="166" spans="2:65" s="1" customFormat="1" ht="44.25" customHeight="1">
      <c r="B166" s="20"/>
      <c r="C166" s="85" t="s">
        <v>321</v>
      </c>
      <c r="D166" s="85" t="s">
        <v>186</v>
      </c>
      <c r="E166" s="86" t="s">
        <v>3440</v>
      </c>
      <c r="F166" s="87" t="s">
        <v>3441</v>
      </c>
      <c r="G166" s="88" t="s">
        <v>201</v>
      </c>
      <c r="H166" s="89">
        <v>3</v>
      </c>
      <c r="I166" s="90"/>
      <c r="J166" s="91">
        <f>ROUND(I166*H166,2)</f>
        <v>0</v>
      </c>
      <c r="K166" s="92"/>
      <c r="L166" s="20"/>
      <c r="M166" s="93" t="s">
        <v>1</v>
      </c>
      <c r="N166" s="94" t="s">
        <v>38</v>
      </c>
      <c r="P166" s="95">
        <f>O166*H166</f>
        <v>0</v>
      </c>
      <c r="Q166" s="95">
        <v>0.12966</v>
      </c>
      <c r="R166" s="95">
        <f>Q166*H166</f>
        <v>0.38897999999999999</v>
      </c>
      <c r="S166" s="95">
        <v>0</v>
      </c>
      <c r="T166" s="96">
        <f>S166*H166</f>
        <v>0</v>
      </c>
      <c r="AR166" s="97" t="s">
        <v>190</v>
      </c>
      <c r="AT166" s="97" t="s">
        <v>186</v>
      </c>
      <c r="AU166" s="97" t="s">
        <v>83</v>
      </c>
      <c r="AY166" s="10" t="s">
        <v>184</v>
      </c>
      <c r="BE166" s="98">
        <f>IF(N166="základní",J166,0)</f>
        <v>0</v>
      </c>
      <c r="BF166" s="98">
        <f>IF(N166="snížená",J166,0)</f>
        <v>0</v>
      </c>
      <c r="BG166" s="98">
        <f>IF(N166="zákl. přenesená",J166,0)</f>
        <v>0</v>
      </c>
      <c r="BH166" s="98">
        <f>IF(N166="sníž. přenesená",J166,0)</f>
        <v>0</v>
      </c>
      <c r="BI166" s="98">
        <f>IF(N166="nulová",J166,0)</f>
        <v>0</v>
      </c>
      <c r="BJ166" s="10" t="s">
        <v>81</v>
      </c>
      <c r="BK166" s="98">
        <f>ROUND(I166*H166,2)</f>
        <v>0</v>
      </c>
      <c r="BL166" s="10" t="s">
        <v>190</v>
      </c>
      <c r="BM166" s="97" t="s">
        <v>3442</v>
      </c>
    </row>
    <row r="167" spans="2:65" s="6" customFormat="1" ht="22.8" customHeight="1">
      <c r="B167" s="73"/>
      <c r="D167" s="74" t="s">
        <v>72</v>
      </c>
      <c r="E167" s="83" t="s">
        <v>226</v>
      </c>
      <c r="F167" s="83" t="s">
        <v>535</v>
      </c>
      <c r="I167" s="76"/>
      <c r="J167" s="84">
        <f>BK167</f>
        <v>0</v>
      </c>
      <c r="L167" s="73"/>
      <c r="M167" s="78"/>
      <c r="P167" s="79">
        <f>SUM(P168:P196)</f>
        <v>0</v>
      </c>
      <c r="R167" s="79">
        <f>SUM(R168:R196)</f>
        <v>0.61540000000000006</v>
      </c>
      <c r="T167" s="80">
        <f>SUM(T168:T196)</f>
        <v>5.7680000000000002E-2</v>
      </c>
      <c r="AR167" s="74" t="s">
        <v>81</v>
      </c>
      <c r="AT167" s="81" t="s">
        <v>72</v>
      </c>
      <c r="AU167" s="81" t="s">
        <v>81</v>
      </c>
      <c r="AY167" s="74" t="s">
        <v>184</v>
      </c>
      <c r="BK167" s="82">
        <f>SUM(BK168:BK196)</f>
        <v>0</v>
      </c>
    </row>
    <row r="168" spans="2:65" s="1" customFormat="1" ht="37.799999999999997" customHeight="1">
      <c r="B168" s="20"/>
      <c r="C168" s="85" t="s">
        <v>325</v>
      </c>
      <c r="D168" s="85" t="s">
        <v>186</v>
      </c>
      <c r="E168" s="86" t="s">
        <v>3443</v>
      </c>
      <c r="F168" s="87" t="s">
        <v>3444</v>
      </c>
      <c r="G168" s="88" t="s">
        <v>223</v>
      </c>
      <c r="H168" s="89">
        <v>9</v>
      </c>
      <c r="I168" s="90"/>
      <c r="J168" s="91">
        <f t="shared" ref="J168:J196" si="10">ROUND(I168*H168,2)</f>
        <v>0</v>
      </c>
      <c r="K168" s="92"/>
      <c r="L168" s="20"/>
      <c r="M168" s="93" t="s">
        <v>1</v>
      </c>
      <c r="N168" s="94" t="s">
        <v>38</v>
      </c>
      <c r="P168" s="95">
        <f t="shared" ref="P168:P196" si="11">O168*H168</f>
        <v>0</v>
      </c>
      <c r="Q168" s="95">
        <v>0</v>
      </c>
      <c r="R168" s="95">
        <f t="shared" ref="R168:R196" si="12">Q168*H168</f>
        <v>0</v>
      </c>
      <c r="S168" s="95">
        <v>0</v>
      </c>
      <c r="T168" s="96">
        <f t="shared" ref="T168:T196" si="13">S168*H168</f>
        <v>0</v>
      </c>
      <c r="AR168" s="97" t="s">
        <v>190</v>
      </c>
      <c r="AT168" s="97" t="s">
        <v>186</v>
      </c>
      <c r="AU168" s="97" t="s">
        <v>83</v>
      </c>
      <c r="AY168" s="10" t="s">
        <v>184</v>
      </c>
      <c r="BE168" s="98">
        <f t="shared" ref="BE168:BE196" si="14">IF(N168="základní",J168,0)</f>
        <v>0</v>
      </c>
      <c r="BF168" s="98">
        <f t="shared" ref="BF168:BF196" si="15">IF(N168="snížená",J168,0)</f>
        <v>0</v>
      </c>
      <c r="BG168" s="98">
        <f t="shared" ref="BG168:BG196" si="16">IF(N168="zákl. přenesená",J168,0)</f>
        <v>0</v>
      </c>
      <c r="BH168" s="98">
        <f t="shared" ref="BH168:BH196" si="17">IF(N168="sníž. přenesená",J168,0)</f>
        <v>0</v>
      </c>
      <c r="BI168" s="98">
        <f t="shared" ref="BI168:BI196" si="18">IF(N168="nulová",J168,0)</f>
        <v>0</v>
      </c>
      <c r="BJ168" s="10" t="s">
        <v>81</v>
      </c>
      <c r="BK168" s="98">
        <f t="shared" ref="BK168:BK196" si="19">ROUND(I168*H168,2)</f>
        <v>0</v>
      </c>
      <c r="BL168" s="10" t="s">
        <v>190</v>
      </c>
      <c r="BM168" s="97" t="s">
        <v>3445</v>
      </c>
    </row>
    <row r="169" spans="2:65" s="1" customFormat="1" ht="24.15" customHeight="1">
      <c r="B169" s="20"/>
      <c r="C169" s="126" t="s">
        <v>329</v>
      </c>
      <c r="D169" s="126" t="s">
        <v>480</v>
      </c>
      <c r="E169" s="127" t="s">
        <v>3446</v>
      </c>
      <c r="F169" s="128" t="s">
        <v>3447</v>
      </c>
      <c r="G169" s="129" t="s">
        <v>223</v>
      </c>
      <c r="H169" s="130">
        <v>9</v>
      </c>
      <c r="I169" s="131"/>
      <c r="J169" s="132">
        <f t="shared" si="10"/>
        <v>0</v>
      </c>
      <c r="K169" s="133"/>
      <c r="L169" s="134"/>
      <c r="M169" s="135" t="s">
        <v>1</v>
      </c>
      <c r="N169" s="136" t="s">
        <v>38</v>
      </c>
      <c r="P169" s="95">
        <f t="shared" si="11"/>
        <v>0</v>
      </c>
      <c r="Q169" s="95">
        <v>1.06E-3</v>
      </c>
      <c r="R169" s="95">
        <f t="shared" si="12"/>
        <v>9.5399999999999999E-3</v>
      </c>
      <c r="S169" s="95">
        <v>0</v>
      </c>
      <c r="T169" s="96">
        <f t="shared" si="13"/>
        <v>0</v>
      </c>
      <c r="AR169" s="97" t="s">
        <v>226</v>
      </c>
      <c r="AT169" s="97" t="s">
        <v>480</v>
      </c>
      <c r="AU169" s="97" t="s">
        <v>83</v>
      </c>
      <c r="AY169" s="10" t="s">
        <v>184</v>
      </c>
      <c r="BE169" s="98">
        <f t="shared" si="14"/>
        <v>0</v>
      </c>
      <c r="BF169" s="98">
        <f t="shared" si="15"/>
        <v>0</v>
      </c>
      <c r="BG169" s="98">
        <f t="shared" si="16"/>
        <v>0</v>
      </c>
      <c r="BH169" s="98">
        <f t="shared" si="17"/>
        <v>0</v>
      </c>
      <c r="BI169" s="98">
        <f t="shared" si="18"/>
        <v>0</v>
      </c>
      <c r="BJ169" s="10" t="s">
        <v>81</v>
      </c>
      <c r="BK169" s="98">
        <f t="shared" si="19"/>
        <v>0</v>
      </c>
      <c r="BL169" s="10" t="s">
        <v>190</v>
      </c>
      <c r="BM169" s="97" t="s">
        <v>3448</v>
      </c>
    </row>
    <row r="170" spans="2:65" s="1" customFormat="1" ht="24.15" customHeight="1">
      <c r="B170" s="20"/>
      <c r="C170" s="85" t="s">
        <v>334</v>
      </c>
      <c r="D170" s="85" t="s">
        <v>186</v>
      </c>
      <c r="E170" s="86" t="s">
        <v>3449</v>
      </c>
      <c r="F170" s="87" t="s">
        <v>3450</v>
      </c>
      <c r="G170" s="88" t="s">
        <v>189</v>
      </c>
      <c r="H170" s="89">
        <v>1</v>
      </c>
      <c r="I170" s="90"/>
      <c r="J170" s="91">
        <f t="shared" si="10"/>
        <v>0</v>
      </c>
      <c r="K170" s="92"/>
      <c r="L170" s="20"/>
      <c r="M170" s="93" t="s">
        <v>1</v>
      </c>
      <c r="N170" s="94" t="s">
        <v>38</v>
      </c>
      <c r="P170" s="95">
        <f t="shared" si="11"/>
        <v>0</v>
      </c>
      <c r="Q170" s="95">
        <v>1.6299999999999999E-3</v>
      </c>
      <c r="R170" s="95">
        <f t="shared" si="12"/>
        <v>1.6299999999999999E-3</v>
      </c>
      <c r="S170" s="95">
        <v>0</v>
      </c>
      <c r="T170" s="96">
        <f t="shared" si="13"/>
        <v>0</v>
      </c>
      <c r="AR170" s="97" t="s">
        <v>190</v>
      </c>
      <c r="AT170" s="97" t="s">
        <v>186</v>
      </c>
      <c r="AU170" s="97" t="s">
        <v>83</v>
      </c>
      <c r="AY170" s="10" t="s">
        <v>184</v>
      </c>
      <c r="BE170" s="98">
        <f t="shared" si="14"/>
        <v>0</v>
      </c>
      <c r="BF170" s="98">
        <f t="shared" si="15"/>
        <v>0</v>
      </c>
      <c r="BG170" s="98">
        <f t="shared" si="16"/>
        <v>0</v>
      </c>
      <c r="BH170" s="98">
        <f t="shared" si="17"/>
        <v>0</v>
      </c>
      <c r="BI170" s="98">
        <f t="shared" si="18"/>
        <v>0</v>
      </c>
      <c r="BJ170" s="10" t="s">
        <v>81</v>
      </c>
      <c r="BK170" s="98">
        <f t="shared" si="19"/>
        <v>0</v>
      </c>
      <c r="BL170" s="10" t="s">
        <v>190</v>
      </c>
      <c r="BM170" s="97" t="s">
        <v>3451</v>
      </c>
    </row>
    <row r="171" spans="2:65" s="1" customFormat="1" ht="37.799999999999997" customHeight="1">
      <c r="B171" s="20"/>
      <c r="C171" s="85" t="s">
        <v>338</v>
      </c>
      <c r="D171" s="85" t="s">
        <v>186</v>
      </c>
      <c r="E171" s="86" t="s">
        <v>3452</v>
      </c>
      <c r="F171" s="87" t="s">
        <v>3453</v>
      </c>
      <c r="G171" s="88" t="s">
        <v>189</v>
      </c>
      <c r="H171" s="89">
        <v>1</v>
      </c>
      <c r="I171" s="90"/>
      <c r="J171" s="91">
        <f t="shared" si="10"/>
        <v>0</v>
      </c>
      <c r="K171" s="92"/>
      <c r="L171" s="20"/>
      <c r="M171" s="93" t="s">
        <v>1</v>
      </c>
      <c r="N171" s="94" t="s">
        <v>38</v>
      </c>
      <c r="P171" s="95">
        <f t="shared" si="11"/>
        <v>0</v>
      </c>
      <c r="Q171" s="95">
        <v>0</v>
      </c>
      <c r="R171" s="95">
        <f t="shared" si="12"/>
        <v>0</v>
      </c>
      <c r="S171" s="95">
        <v>7.6800000000000002E-3</v>
      </c>
      <c r="T171" s="96">
        <f t="shared" si="13"/>
        <v>7.6800000000000002E-3</v>
      </c>
      <c r="AR171" s="97" t="s">
        <v>190</v>
      </c>
      <c r="AT171" s="97" t="s">
        <v>186</v>
      </c>
      <c r="AU171" s="97" t="s">
        <v>83</v>
      </c>
      <c r="AY171" s="10" t="s">
        <v>184</v>
      </c>
      <c r="BE171" s="98">
        <f t="shared" si="14"/>
        <v>0</v>
      </c>
      <c r="BF171" s="98">
        <f t="shared" si="15"/>
        <v>0</v>
      </c>
      <c r="BG171" s="98">
        <f t="shared" si="16"/>
        <v>0</v>
      </c>
      <c r="BH171" s="98">
        <f t="shared" si="17"/>
        <v>0</v>
      </c>
      <c r="BI171" s="98">
        <f t="shared" si="18"/>
        <v>0</v>
      </c>
      <c r="BJ171" s="10" t="s">
        <v>81</v>
      </c>
      <c r="BK171" s="98">
        <f t="shared" si="19"/>
        <v>0</v>
      </c>
      <c r="BL171" s="10" t="s">
        <v>190</v>
      </c>
      <c r="BM171" s="97" t="s">
        <v>3454</v>
      </c>
    </row>
    <row r="172" spans="2:65" s="1" customFormat="1" ht="33" customHeight="1">
      <c r="B172" s="20"/>
      <c r="C172" s="85" t="s">
        <v>344</v>
      </c>
      <c r="D172" s="85" t="s">
        <v>186</v>
      </c>
      <c r="E172" s="86" t="s">
        <v>3455</v>
      </c>
      <c r="F172" s="87" t="s">
        <v>3456</v>
      </c>
      <c r="G172" s="88" t="s">
        <v>189</v>
      </c>
      <c r="H172" s="89">
        <v>1</v>
      </c>
      <c r="I172" s="90"/>
      <c r="J172" s="91">
        <f t="shared" si="10"/>
        <v>0</v>
      </c>
      <c r="K172" s="92"/>
      <c r="L172" s="20"/>
      <c r="M172" s="93" t="s">
        <v>1</v>
      </c>
      <c r="N172" s="94" t="s">
        <v>38</v>
      </c>
      <c r="P172" s="95">
        <f t="shared" si="11"/>
        <v>0</v>
      </c>
      <c r="Q172" s="95">
        <v>6.0999999999999997E-4</v>
      </c>
      <c r="R172" s="95">
        <f t="shared" si="12"/>
        <v>6.0999999999999997E-4</v>
      </c>
      <c r="S172" s="95">
        <v>0</v>
      </c>
      <c r="T172" s="96">
        <f t="shared" si="13"/>
        <v>0</v>
      </c>
      <c r="AR172" s="97" t="s">
        <v>190</v>
      </c>
      <c r="AT172" s="97" t="s">
        <v>186</v>
      </c>
      <c r="AU172" s="97" t="s">
        <v>83</v>
      </c>
      <c r="AY172" s="10" t="s">
        <v>184</v>
      </c>
      <c r="BE172" s="98">
        <f t="shared" si="14"/>
        <v>0</v>
      </c>
      <c r="BF172" s="98">
        <f t="shared" si="15"/>
        <v>0</v>
      </c>
      <c r="BG172" s="98">
        <f t="shared" si="16"/>
        <v>0</v>
      </c>
      <c r="BH172" s="98">
        <f t="shared" si="17"/>
        <v>0</v>
      </c>
      <c r="BI172" s="98">
        <f t="shared" si="18"/>
        <v>0</v>
      </c>
      <c r="BJ172" s="10" t="s">
        <v>81</v>
      </c>
      <c r="BK172" s="98">
        <f t="shared" si="19"/>
        <v>0</v>
      </c>
      <c r="BL172" s="10" t="s">
        <v>190</v>
      </c>
      <c r="BM172" s="97" t="s">
        <v>3457</v>
      </c>
    </row>
    <row r="173" spans="2:65" s="1" customFormat="1" ht="44.25" customHeight="1">
      <c r="B173" s="20"/>
      <c r="C173" s="85" t="s">
        <v>348</v>
      </c>
      <c r="D173" s="85" t="s">
        <v>186</v>
      </c>
      <c r="E173" s="86" t="s">
        <v>3458</v>
      </c>
      <c r="F173" s="87" t="s">
        <v>3459</v>
      </c>
      <c r="G173" s="88" t="s">
        <v>189</v>
      </c>
      <c r="H173" s="89">
        <v>1</v>
      </c>
      <c r="I173" s="90"/>
      <c r="J173" s="91">
        <f t="shared" si="10"/>
        <v>0</v>
      </c>
      <c r="K173" s="92"/>
      <c r="L173" s="20"/>
      <c r="M173" s="93" t="s">
        <v>1</v>
      </c>
      <c r="N173" s="94" t="s">
        <v>38</v>
      </c>
      <c r="P173" s="95">
        <f t="shared" si="11"/>
        <v>0</v>
      </c>
      <c r="Q173" s="95">
        <v>0</v>
      </c>
      <c r="R173" s="95">
        <f t="shared" si="12"/>
        <v>0</v>
      </c>
      <c r="S173" s="95">
        <v>0</v>
      </c>
      <c r="T173" s="96">
        <f t="shared" si="13"/>
        <v>0</v>
      </c>
      <c r="AR173" s="97" t="s">
        <v>190</v>
      </c>
      <c r="AT173" s="97" t="s">
        <v>186</v>
      </c>
      <c r="AU173" s="97" t="s">
        <v>83</v>
      </c>
      <c r="AY173" s="10" t="s">
        <v>184</v>
      </c>
      <c r="BE173" s="98">
        <f t="shared" si="14"/>
        <v>0</v>
      </c>
      <c r="BF173" s="98">
        <f t="shared" si="15"/>
        <v>0</v>
      </c>
      <c r="BG173" s="98">
        <f t="shared" si="16"/>
        <v>0</v>
      </c>
      <c r="BH173" s="98">
        <f t="shared" si="17"/>
        <v>0</v>
      </c>
      <c r="BI173" s="98">
        <f t="shared" si="18"/>
        <v>0</v>
      </c>
      <c r="BJ173" s="10" t="s">
        <v>81</v>
      </c>
      <c r="BK173" s="98">
        <f t="shared" si="19"/>
        <v>0</v>
      </c>
      <c r="BL173" s="10" t="s">
        <v>190</v>
      </c>
      <c r="BM173" s="97" t="s">
        <v>3460</v>
      </c>
    </row>
    <row r="174" spans="2:65" s="1" customFormat="1" ht="24.15" customHeight="1">
      <c r="B174" s="20"/>
      <c r="C174" s="126" t="s">
        <v>352</v>
      </c>
      <c r="D174" s="126" t="s">
        <v>480</v>
      </c>
      <c r="E174" s="127" t="s">
        <v>3461</v>
      </c>
      <c r="F174" s="128" t="s">
        <v>3462</v>
      </c>
      <c r="G174" s="129" t="s">
        <v>189</v>
      </c>
      <c r="H174" s="130">
        <v>1</v>
      </c>
      <c r="I174" s="131"/>
      <c r="J174" s="132">
        <f t="shared" si="10"/>
        <v>0</v>
      </c>
      <c r="K174" s="133"/>
      <c r="L174" s="134"/>
      <c r="M174" s="135" t="s">
        <v>1</v>
      </c>
      <c r="N174" s="136" t="s">
        <v>38</v>
      </c>
      <c r="P174" s="95">
        <f t="shared" si="11"/>
        <v>0</v>
      </c>
      <c r="Q174" s="95">
        <v>5.1999999999999998E-3</v>
      </c>
      <c r="R174" s="95">
        <f t="shared" si="12"/>
        <v>5.1999999999999998E-3</v>
      </c>
      <c r="S174" s="95">
        <v>0</v>
      </c>
      <c r="T174" s="96">
        <f t="shared" si="13"/>
        <v>0</v>
      </c>
      <c r="AR174" s="97" t="s">
        <v>226</v>
      </c>
      <c r="AT174" s="97" t="s">
        <v>480</v>
      </c>
      <c r="AU174" s="97" t="s">
        <v>83</v>
      </c>
      <c r="AY174" s="10" t="s">
        <v>184</v>
      </c>
      <c r="BE174" s="98">
        <f t="shared" si="14"/>
        <v>0</v>
      </c>
      <c r="BF174" s="98">
        <f t="shared" si="15"/>
        <v>0</v>
      </c>
      <c r="BG174" s="98">
        <f t="shared" si="16"/>
        <v>0</v>
      </c>
      <c r="BH174" s="98">
        <f t="shared" si="17"/>
        <v>0</v>
      </c>
      <c r="BI174" s="98">
        <f t="shared" si="18"/>
        <v>0</v>
      </c>
      <c r="BJ174" s="10" t="s">
        <v>81</v>
      </c>
      <c r="BK174" s="98">
        <f t="shared" si="19"/>
        <v>0</v>
      </c>
      <c r="BL174" s="10" t="s">
        <v>190</v>
      </c>
      <c r="BM174" s="97" t="s">
        <v>3463</v>
      </c>
    </row>
    <row r="175" spans="2:65" s="1" customFormat="1" ht="21.75" customHeight="1">
      <c r="B175" s="20"/>
      <c r="C175" s="126" t="s">
        <v>357</v>
      </c>
      <c r="D175" s="126" t="s">
        <v>480</v>
      </c>
      <c r="E175" s="127" t="s">
        <v>3464</v>
      </c>
      <c r="F175" s="128" t="s">
        <v>3465</v>
      </c>
      <c r="G175" s="129" t="s">
        <v>189</v>
      </c>
      <c r="H175" s="130">
        <v>1</v>
      </c>
      <c r="I175" s="131"/>
      <c r="J175" s="132">
        <f t="shared" si="10"/>
        <v>0</v>
      </c>
      <c r="K175" s="133"/>
      <c r="L175" s="134"/>
      <c r="M175" s="135" t="s">
        <v>1</v>
      </c>
      <c r="N175" s="136" t="s">
        <v>38</v>
      </c>
      <c r="P175" s="95">
        <f t="shared" si="11"/>
        <v>0</v>
      </c>
      <c r="Q175" s="95">
        <v>3.5000000000000001E-3</v>
      </c>
      <c r="R175" s="95">
        <f t="shared" si="12"/>
        <v>3.5000000000000001E-3</v>
      </c>
      <c r="S175" s="95">
        <v>0</v>
      </c>
      <c r="T175" s="96">
        <f t="shared" si="13"/>
        <v>0</v>
      </c>
      <c r="AR175" s="97" t="s">
        <v>226</v>
      </c>
      <c r="AT175" s="97" t="s">
        <v>480</v>
      </c>
      <c r="AU175" s="97" t="s">
        <v>83</v>
      </c>
      <c r="AY175" s="10" t="s">
        <v>184</v>
      </c>
      <c r="BE175" s="98">
        <f t="shared" si="14"/>
        <v>0</v>
      </c>
      <c r="BF175" s="98">
        <f t="shared" si="15"/>
        <v>0</v>
      </c>
      <c r="BG175" s="98">
        <f t="shared" si="16"/>
        <v>0</v>
      </c>
      <c r="BH175" s="98">
        <f t="shared" si="17"/>
        <v>0</v>
      </c>
      <c r="BI175" s="98">
        <f t="shared" si="18"/>
        <v>0</v>
      </c>
      <c r="BJ175" s="10" t="s">
        <v>81</v>
      </c>
      <c r="BK175" s="98">
        <f t="shared" si="19"/>
        <v>0</v>
      </c>
      <c r="BL175" s="10" t="s">
        <v>190</v>
      </c>
      <c r="BM175" s="97" t="s">
        <v>3466</v>
      </c>
    </row>
    <row r="176" spans="2:65" s="1" customFormat="1" ht="16.5" customHeight="1">
      <c r="B176" s="20"/>
      <c r="C176" s="85" t="s">
        <v>362</v>
      </c>
      <c r="D176" s="85" t="s">
        <v>186</v>
      </c>
      <c r="E176" s="86" t="s">
        <v>3467</v>
      </c>
      <c r="F176" s="87" t="s">
        <v>3468</v>
      </c>
      <c r="G176" s="88" t="s">
        <v>223</v>
      </c>
      <c r="H176" s="89">
        <v>9</v>
      </c>
      <c r="I176" s="90"/>
      <c r="J176" s="91">
        <f t="shared" si="10"/>
        <v>0</v>
      </c>
      <c r="K176" s="92"/>
      <c r="L176" s="20"/>
      <c r="M176" s="93" t="s">
        <v>1</v>
      </c>
      <c r="N176" s="94" t="s">
        <v>38</v>
      </c>
      <c r="P176" s="95">
        <f t="shared" si="11"/>
        <v>0</v>
      </c>
      <c r="Q176" s="95">
        <v>0</v>
      </c>
      <c r="R176" s="95">
        <f t="shared" si="12"/>
        <v>0</v>
      </c>
      <c r="S176" s="95">
        <v>0</v>
      </c>
      <c r="T176" s="96">
        <f t="shared" si="13"/>
        <v>0</v>
      </c>
      <c r="AR176" s="97" t="s">
        <v>190</v>
      </c>
      <c r="AT176" s="97" t="s">
        <v>186</v>
      </c>
      <c r="AU176" s="97" t="s">
        <v>83</v>
      </c>
      <c r="AY176" s="10" t="s">
        <v>184</v>
      </c>
      <c r="BE176" s="98">
        <f t="shared" si="14"/>
        <v>0</v>
      </c>
      <c r="BF176" s="98">
        <f t="shared" si="15"/>
        <v>0</v>
      </c>
      <c r="BG176" s="98">
        <f t="shared" si="16"/>
        <v>0</v>
      </c>
      <c r="BH176" s="98">
        <f t="shared" si="17"/>
        <v>0</v>
      </c>
      <c r="BI176" s="98">
        <f t="shared" si="18"/>
        <v>0</v>
      </c>
      <c r="BJ176" s="10" t="s">
        <v>81</v>
      </c>
      <c r="BK176" s="98">
        <f t="shared" si="19"/>
        <v>0</v>
      </c>
      <c r="BL176" s="10" t="s">
        <v>190</v>
      </c>
      <c r="BM176" s="97" t="s">
        <v>3469</v>
      </c>
    </row>
    <row r="177" spans="2:65" s="1" customFormat="1" ht="24.15" customHeight="1">
      <c r="B177" s="20"/>
      <c r="C177" s="85" t="s">
        <v>367</v>
      </c>
      <c r="D177" s="85" t="s">
        <v>186</v>
      </c>
      <c r="E177" s="86" t="s">
        <v>3470</v>
      </c>
      <c r="F177" s="87" t="s">
        <v>3471</v>
      </c>
      <c r="G177" s="88" t="s">
        <v>223</v>
      </c>
      <c r="H177" s="89">
        <v>9</v>
      </c>
      <c r="I177" s="90"/>
      <c r="J177" s="91">
        <f t="shared" si="10"/>
        <v>0</v>
      </c>
      <c r="K177" s="92"/>
      <c r="L177" s="20"/>
      <c r="M177" s="93" t="s">
        <v>1</v>
      </c>
      <c r="N177" s="94" t="s">
        <v>38</v>
      </c>
      <c r="P177" s="95">
        <f t="shared" si="11"/>
        <v>0</v>
      </c>
      <c r="Q177" s="95">
        <v>0</v>
      </c>
      <c r="R177" s="95">
        <f t="shared" si="12"/>
        <v>0</v>
      </c>
      <c r="S177" s="95">
        <v>0</v>
      </c>
      <c r="T177" s="96">
        <f t="shared" si="13"/>
        <v>0</v>
      </c>
      <c r="AR177" s="97" t="s">
        <v>190</v>
      </c>
      <c r="AT177" s="97" t="s">
        <v>186</v>
      </c>
      <c r="AU177" s="97" t="s">
        <v>83</v>
      </c>
      <c r="AY177" s="10" t="s">
        <v>184</v>
      </c>
      <c r="BE177" s="98">
        <f t="shared" si="14"/>
        <v>0</v>
      </c>
      <c r="BF177" s="98">
        <f t="shared" si="15"/>
        <v>0</v>
      </c>
      <c r="BG177" s="98">
        <f t="shared" si="16"/>
        <v>0</v>
      </c>
      <c r="BH177" s="98">
        <f t="shared" si="17"/>
        <v>0</v>
      </c>
      <c r="BI177" s="98">
        <f t="shared" si="18"/>
        <v>0</v>
      </c>
      <c r="BJ177" s="10" t="s">
        <v>81</v>
      </c>
      <c r="BK177" s="98">
        <f t="shared" si="19"/>
        <v>0</v>
      </c>
      <c r="BL177" s="10" t="s">
        <v>190</v>
      </c>
      <c r="BM177" s="97" t="s">
        <v>3472</v>
      </c>
    </row>
    <row r="178" spans="2:65" s="1" customFormat="1" ht="24.15" customHeight="1">
      <c r="B178" s="20"/>
      <c r="C178" s="85" t="s">
        <v>372</v>
      </c>
      <c r="D178" s="85" t="s">
        <v>186</v>
      </c>
      <c r="E178" s="86" t="s">
        <v>3473</v>
      </c>
      <c r="F178" s="87" t="s">
        <v>3474</v>
      </c>
      <c r="G178" s="88" t="s">
        <v>189</v>
      </c>
      <c r="H178" s="89">
        <v>1</v>
      </c>
      <c r="I178" s="90"/>
      <c r="J178" s="91">
        <f t="shared" si="10"/>
        <v>0</v>
      </c>
      <c r="K178" s="92"/>
      <c r="L178" s="20"/>
      <c r="M178" s="93" t="s">
        <v>1</v>
      </c>
      <c r="N178" s="94" t="s">
        <v>38</v>
      </c>
      <c r="P178" s="95">
        <f t="shared" si="11"/>
        <v>0</v>
      </c>
      <c r="Q178" s="95">
        <v>0</v>
      </c>
      <c r="R178" s="95">
        <f t="shared" si="12"/>
        <v>0</v>
      </c>
      <c r="S178" s="95">
        <v>0.05</v>
      </c>
      <c r="T178" s="96">
        <f t="shared" si="13"/>
        <v>0.05</v>
      </c>
      <c r="AR178" s="97" t="s">
        <v>190</v>
      </c>
      <c r="AT178" s="97" t="s">
        <v>186</v>
      </c>
      <c r="AU178" s="97" t="s">
        <v>83</v>
      </c>
      <c r="AY178" s="10" t="s">
        <v>184</v>
      </c>
      <c r="BE178" s="98">
        <f t="shared" si="14"/>
        <v>0</v>
      </c>
      <c r="BF178" s="98">
        <f t="shared" si="15"/>
        <v>0</v>
      </c>
      <c r="BG178" s="98">
        <f t="shared" si="16"/>
        <v>0</v>
      </c>
      <c r="BH178" s="98">
        <f t="shared" si="17"/>
        <v>0</v>
      </c>
      <c r="BI178" s="98">
        <f t="shared" si="18"/>
        <v>0</v>
      </c>
      <c r="BJ178" s="10" t="s">
        <v>81</v>
      </c>
      <c r="BK178" s="98">
        <f t="shared" si="19"/>
        <v>0</v>
      </c>
      <c r="BL178" s="10" t="s">
        <v>190</v>
      </c>
      <c r="BM178" s="97" t="s">
        <v>3475</v>
      </c>
    </row>
    <row r="179" spans="2:65" s="1" customFormat="1" ht="24.15" customHeight="1">
      <c r="B179" s="20"/>
      <c r="C179" s="85" t="s">
        <v>377</v>
      </c>
      <c r="D179" s="85" t="s">
        <v>186</v>
      </c>
      <c r="E179" s="86" t="s">
        <v>3476</v>
      </c>
      <c r="F179" s="87" t="s">
        <v>3477</v>
      </c>
      <c r="G179" s="88" t="s">
        <v>189</v>
      </c>
      <c r="H179" s="89">
        <v>1</v>
      </c>
      <c r="I179" s="90"/>
      <c r="J179" s="91">
        <f t="shared" si="10"/>
        <v>0</v>
      </c>
      <c r="K179" s="92"/>
      <c r="L179" s="20"/>
      <c r="M179" s="93" t="s">
        <v>1</v>
      </c>
      <c r="N179" s="94" t="s">
        <v>38</v>
      </c>
      <c r="P179" s="95">
        <f t="shared" si="11"/>
        <v>0</v>
      </c>
      <c r="Q179" s="95">
        <v>0.04</v>
      </c>
      <c r="R179" s="95">
        <f t="shared" si="12"/>
        <v>0.04</v>
      </c>
      <c r="S179" s="95">
        <v>0</v>
      </c>
      <c r="T179" s="96">
        <f t="shared" si="13"/>
        <v>0</v>
      </c>
      <c r="AR179" s="97" t="s">
        <v>190</v>
      </c>
      <c r="AT179" s="97" t="s">
        <v>186</v>
      </c>
      <c r="AU179" s="97" t="s">
        <v>83</v>
      </c>
      <c r="AY179" s="10" t="s">
        <v>184</v>
      </c>
      <c r="BE179" s="98">
        <f t="shared" si="14"/>
        <v>0</v>
      </c>
      <c r="BF179" s="98">
        <f t="shared" si="15"/>
        <v>0</v>
      </c>
      <c r="BG179" s="98">
        <f t="shared" si="16"/>
        <v>0</v>
      </c>
      <c r="BH179" s="98">
        <f t="shared" si="17"/>
        <v>0</v>
      </c>
      <c r="BI179" s="98">
        <f t="shared" si="18"/>
        <v>0</v>
      </c>
      <c r="BJ179" s="10" t="s">
        <v>81</v>
      </c>
      <c r="BK179" s="98">
        <f t="shared" si="19"/>
        <v>0</v>
      </c>
      <c r="BL179" s="10" t="s">
        <v>190</v>
      </c>
      <c r="BM179" s="97" t="s">
        <v>3478</v>
      </c>
    </row>
    <row r="180" spans="2:65" s="1" customFormat="1" ht="24.15" customHeight="1">
      <c r="B180" s="20"/>
      <c r="C180" s="126" t="s">
        <v>382</v>
      </c>
      <c r="D180" s="126" t="s">
        <v>480</v>
      </c>
      <c r="E180" s="127" t="s">
        <v>3479</v>
      </c>
      <c r="F180" s="128" t="s">
        <v>3480</v>
      </c>
      <c r="G180" s="129" t="s">
        <v>189</v>
      </c>
      <c r="H180" s="130">
        <v>1</v>
      </c>
      <c r="I180" s="131"/>
      <c r="J180" s="132">
        <f t="shared" si="10"/>
        <v>0</v>
      </c>
      <c r="K180" s="133"/>
      <c r="L180" s="134"/>
      <c r="M180" s="135" t="s">
        <v>1</v>
      </c>
      <c r="N180" s="136" t="s">
        <v>38</v>
      </c>
      <c r="P180" s="95">
        <f t="shared" si="11"/>
        <v>0</v>
      </c>
      <c r="Q180" s="95">
        <v>1.3299999999999999E-2</v>
      </c>
      <c r="R180" s="95">
        <f t="shared" si="12"/>
        <v>1.3299999999999999E-2</v>
      </c>
      <c r="S180" s="95">
        <v>0</v>
      </c>
      <c r="T180" s="96">
        <f t="shared" si="13"/>
        <v>0</v>
      </c>
      <c r="AR180" s="97" t="s">
        <v>226</v>
      </c>
      <c r="AT180" s="97" t="s">
        <v>480</v>
      </c>
      <c r="AU180" s="97" t="s">
        <v>83</v>
      </c>
      <c r="AY180" s="10" t="s">
        <v>184</v>
      </c>
      <c r="BE180" s="98">
        <f t="shared" si="14"/>
        <v>0</v>
      </c>
      <c r="BF180" s="98">
        <f t="shared" si="15"/>
        <v>0</v>
      </c>
      <c r="BG180" s="98">
        <f t="shared" si="16"/>
        <v>0</v>
      </c>
      <c r="BH180" s="98">
        <f t="shared" si="17"/>
        <v>0</v>
      </c>
      <c r="BI180" s="98">
        <f t="shared" si="18"/>
        <v>0</v>
      </c>
      <c r="BJ180" s="10" t="s">
        <v>81</v>
      </c>
      <c r="BK180" s="98">
        <f t="shared" si="19"/>
        <v>0</v>
      </c>
      <c r="BL180" s="10" t="s">
        <v>190</v>
      </c>
      <c r="BM180" s="97" t="s">
        <v>3481</v>
      </c>
    </row>
    <row r="181" spans="2:65" s="1" customFormat="1" ht="16.5" customHeight="1">
      <c r="B181" s="20"/>
      <c r="C181" s="85" t="s">
        <v>387</v>
      </c>
      <c r="D181" s="85" t="s">
        <v>186</v>
      </c>
      <c r="E181" s="86" t="s">
        <v>3482</v>
      </c>
      <c r="F181" s="87" t="s">
        <v>3483</v>
      </c>
      <c r="G181" s="88" t="s">
        <v>223</v>
      </c>
      <c r="H181" s="89">
        <v>10</v>
      </c>
      <c r="I181" s="90"/>
      <c r="J181" s="91">
        <f t="shared" si="10"/>
        <v>0</v>
      </c>
      <c r="K181" s="92"/>
      <c r="L181" s="20"/>
      <c r="M181" s="93" t="s">
        <v>1</v>
      </c>
      <c r="N181" s="94" t="s">
        <v>38</v>
      </c>
      <c r="P181" s="95">
        <f t="shared" si="11"/>
        <v>0</v>
      </c>
      <c r="Q181" s="95">
        <v>1.9000000000000001E-4</v>
      </c>
      <c r="R181" s="95">
        <f t="shared" si="12"/>
        <v>1.9000000000000002E-3</v>
      </c>
      <c r="S181" s="95">
        <v>0</v>
      </c>
      <c r="T181" s="96">
        <f t="shared" si="13"/>
        <v>0</v>
      </c>
      <c r="AR181" s="97" t="s">
        <v>190</v>
      </c>
      <c r="AT181" s="97" t="s">
        <v>186</v>
      </c>
      <c r="AU181" s="97" t="s">
        <v>83</v>
      </c>
      <c r="AY181" s="10" t="s">
        <v>184</v>
      </c>
      <c r="BE181" s="98">
        <f t="shared" si="14"/>
        <v>0</v>
      </c>
      <c r="BF181" s="98">
        <f t="shared" si="15"/>
        <v>0</v>
      </c>
      <c r="BG181" s="98">
        <f t="shared" si="16"/>
        <v>0</v>
      </c>
      <c r="BH181" s="98">
        <f t="shared" si="17"/>
        <v>0</v>
      </c>
      <c r="BI181" s="98">
        <f t="shared" si="18"/>
        <v>0</v>
      </c>
      <c r="BJ181" s="10" t="s">
        <v>81</v>
      </c>
      <c r="BK181" s="98">
        <f t="shared" si="19"/>
        <v>0</v>
      </c>
      <c r="BL181" s="10" t="s">
        <v>190</v>
      </c>
      <c r="BM181" s="97" t="s">
        <v>3484</v>
      </c>
    </row>
    <row r="182" spans="2:65" s="1" customFormat="1" ht="24.15" customHeight="1">
      <c r="B182" s="20"/>
      <c r="C182" s="85" t="s">
        <v>395</v>
      </c>
      <c r="D182" s="85" t="s">
        <v>186</v>
      </c>
      <c r="E182" s="86" t="s">
        <v>3485</v>
      </c>
      <c r="F182" s="87" t="s">
        <v>3486</v>
      </c>
      <c r="G182" s="88" t="s">
        <v>223</v>
      </c>
      <c r="H182" s="89">
        <v>10</v>
      </c>
      <c r="I182" s="90"/>
      <c r="J182" s="91">
        <f t="shared" si="10"/>
        <v>0</v>
      </c>
      <c r="K182" s="92"/>
      <c r="L182" s="20"/>
      <c r="M182" s="93" t="s">
        <v>1</v>
      </c>
      <c r="N182" s="94" t="s">
        <v>38</v>
      </c>
      <c r="P182" s="95">
        <f t="shared" si="11"/>
        <v>0</v>
      </c>
      <c r="Q182" s="95">
        <v>9.0000000000000006E-5</v>
      </c>
      <c r="R182" s="95">
        <f t="shared" si="12"/>
        <v>9.0000000000000008E-4</v>
      </c>
      <c r="S182" s="95">
        <v>0</v>
      </c>
      <c r="T182" s="96">
        <f t="shared" si="13"/>
        <v>0</v>
      </c>
      <c r="AR182" s="97" t="s">
        <v>190</v>
      </c>
      <c r="AT182" s="97" t="s">
        <v>186</v>
      </c>
      <c r="AU182" s="97" t="s">
        <v>83</v>
      </c>
      <c r="AY182" s="10" t="s">
        <v>184</v>
      </c>
      <c r="BE182" s="98">
        <f t="shared" si="14"/>
        <v>0</v>
      </c>
      <c r="BF182" s="98">
        <f t="shared" si="15"/>
        <v>0</v>
      </c>
      <c r="BG182" s="98">
        <f t="shared" si="16"/>
        <v>0</v>
      </c>
      <c r="BH182" s="98">
        <f t="shared" si="17"/>
        <v>0</v>
      </c>
      <c r="BI182" s="98">
        <f t="shared" si="18"/>
        <v>0</v>
      </c>
      <c r="BJ182" s="10" t="s">
        <v>81</v>
      </c>
      <c r="BK182" s="98">
        <f t="shared" si="19"/>
        <v>0</v>
      </c>
      <c r="BL182" s="10" t="s">
        <v>190</v>
      </c>
      <c r="BM182" s="97" t="s">
        <v>3487</v>
      </c>
    </row>
    <row r="183" spans="2:65" s="1" customFormat="1" ht="24.15" customHeight="1">
      <c r="B183" s="20"/>
      <c r="C183" s="85" t="s">
        <v>403</v>
      </c>
      <c r="D183" s="85" t="s">
        <v>186</v>
      </c>
      <c r="E183" s="86" t="s">
        <v>3488</v>
      </c>
      <c r="F183" s="87" t="s">
        <v>3489</v>
      </c>
      <c r="G183" s="88" t="s">
        <v>189</v>
      </c>
      <c r="H183" s="89">
        <v>1</v>
      </c>
      <c r="I183" s="90"/>
      <c r="J183" s="91">
        <f t="shared" si="10"/>
        <v>0</v>
      </c>
      <c r="K183" s="92"/>
      <c r="L183" s="20"/>
      <c r="M183" s="93" t="s">
        <v>1</v>
      </c>
      <c r="N183" s="94" t="s">
        <v>38</v>
      </c>
      <c r="P183" s="95">
        <f t="shared" si="11"/>
        <v>0</v>
      </c>
      <c r="Q183" s="95">
        <v>0.43786000000000003</v>
      </c>
      <c r="R183" s="95">
        <f t="shared" si="12"/>
        <v>0.43786000000000003</v>
      </c>
      <c r="S183" s="95">
        <v>0</v>
      </c>
      <c r="T183" s="96">
        <f t="shared" si="13"/>
        <v>0</v>
      </c>
      <c r="AR183" s="97" t="s">
        <v>190</v>
      </c>
      <c r="AT183" s="97" t="s">
        <v>186</v>
      </c>
      <c r="AU183" s="97" t="s">
        <v>83</v>
      </c>
      <c r="AY183" s="10" t="s">
        <v>184</v>
      </c>
      <c r="BE183" s="98">
        <f t="shared" si="14"/>
        <v>0</v>
      </c>
      <c r="BF183" s="98">
        <f t="shared" si="15"/>
        <v>0</v>
      </c>
      <c r="BG183" s="98">
        <f t="shared" si="16"/>
        <v>0</v>
      </c>
      <c r="BH183" s="98">
        <f t="shared" si="17"/>
        <v>0</v>
      </c>
      <c r="BI183" s="98">
        <f t="shared" si="18"/>
        <v>0</v>
      </c>
      <c r="BJ183" s="10" t="s">
        <v>81</v>
      </c>
      <c r="BK183" s="98">
        <f t="shared" si="19"/>
        <v>0</v>
      </c>
      <c r="BL183" s="10" t="s">
        <v>190</v>
      </c>
      <c r="BM183" s="97" t="s">
        <v>3490</v>
      </c>
    </row>
    <row r="184" spans="2:65" s="1" customFormat="1" ht="24.15" customHeight="1">
      <c r="B184" s="20"/>
      <c r="C184" s="126" t="s">
        <v>415</v>
      </c>
      <c r="D184" s="126" t="s">
        <v>480</v>
      </c>
      <c r="E184" s="127" t="s">
        <v>2753</v>
      </c>
      <c r="F184" s="128" t="s">
        <v>3491</v>
      </c>
      <c r="G184" s="129" t="s">
        <v>189</v>
      </c>
      <c r="H184" s="130">
        <v>1</v>
      </c>
      <c r="I184" s="131"/>
      <c r="J184" s="132">
        <f t="shared" si="10"/>
        <v>0</v>
      </c>
      <c r="K184" s="133"/>
      <c r="L184" s="134"/>
      <c r="M184" s="135" t="s">
        <v>1</v>
      </c>
      <c r="N184" s="136" t="s">
        <v>38</v>
      </c>
      <c r="P184" s="95">
        <f t="shared" si="11"/>
        <v>0</v>
      </c>
      <c r="Q184" s="95">
        <v>8.6999999999999994E-2</v>
      </c>
      <c r="R184" s="95">
        <f t="shared" si="12"/>
        <v>8.6999999999999994E-2</v>
      </c>
      <c r="S184" s="95">
        <v>0</v>
      </c>
      <c r="T184" s="96">
        <f t="shared" si="13"/>
        <v>0</v>
      </c>
      <c r="AR184" s="97" t="s">
        <v>226</v>
      </c>
      <c r="AT184" s="97" t="s">
        <v>480</v>
      </c>
      <c r="AU184" s="97" t="s">
        <v>83</v>
      </c>
      <c r="AY184" s="10" t="s">
        <v>184</v>
      </c>
      <c r="BE184" s="98">
        <f t="shared" si="14"/>
        <v>0</v>
      </c>
      <c r="BF184" s="98">
        <f t="shared" si="15"/>
        <v>0</v>
      </c>
      <c r="BG184" s="98">
        <f t="shared" si="16"/>
        <v>0</v>
      </c>
      <c r="BH184" s="98">
        <f t="shared" si="17"/>
        <v>0</v>
      </c>
      <c r="BI184" s="98">
        <f t="shared" si="18"/>
        <v>0</v>
      </c>
      <c r="BJ184" s="10" t="s">
        <v>81</v>
      </c>
      <c r="BK184" s="98">
        <f t="shared" si="19"/>
        <v>0</v>
      </c>
      <c r="BL184" s="10" t="s">
        <v>190</v>
      </c>
      <c r="BM184" s="97" t="s">
        <v>3492</v>
      </c>
    </row>
    <row r="185" spans="2:65" s="1" customFormat="1" ht="37.799999999999997" customHeight="1">
      <c r="B185" s="20"/>
      <c r="C185" s="85" t="s">
        <v>423</v>
      </c>
      <c r="D185" s="85" t="s">
        <v>186</v>
      </c>
      <c r="E185" s="86" t="s">
        <v>3493</v>
      </c>
      <c r="F185" s="87" t="s">
        <v>3494</v>
      </c>
      <c r="G185" s="88" t="s">
        <v>189</v>
      </c>
      <c r="H185" s="89">
        <v>1</v>
      </c>
      <c r="I185" s="90"/>
      <c r="J185" s="91">
        <f t="shared" si="10"/>
        <v>0</v>
      </c>
      <c r="K185" s="92"/>
      <c r="L185" s="20"/>
      <c r="M185" s="93" t="s">
        <v>1</v>
      </c>
      <c r="N185" s="94" t="s">
        <v>38</v>
      </c>
      <c r="P185" s="95">
        <f t="shared" si="11"/>
        <v>0</v>
      </c>
      <c r="Q185" s="95">
        <v>7.5000000000000002E-4</v>
      </c>
      <c r="R185" s="95">
        <f t="shared" si="12"/>
        <v>7.5000000000000002E-4</v>
      </c>
      <c r="S185" s="95">
        <v>0</v>
      </c>
      <c r="T185" s="96">
        <f t="shared" si="13"/>
        <v>0</v>
      </c>
      <c r="AR185" s="97" t="s">
        <v>259</v>
      </c>
      <c r="AT185" s="97" t="s">
        <v>186</v>
      </c>
      <c r="AU185" s="97" t="s">
        <v>83</v>
      </c>
      <c r="AY185" s="10" t="s">
        <v>184</v>
      </c>
      <c r="BE185" s="98">
        <f t="shared" si="14"/>
        <v>0</v>
      </c>
      <c r="BF185" s="98">
        <f t="shared" si="15"/>
        <v>0</v>
      </c>
      <c r="BG185" s="98">
        <f t="shared" si="16"/>
        <v>0</v>
      </c>
      <c r="BH185" s="98">
        <f t="shared" si="17"/>
        <v>0</v>
      </c>
      <c r="BI185" s="98">
        <f t="shared" si="18"/>
        <v>0</v>
      </c>
      <c r="BJ185" s="10" t="s">
        <v>81</v>
      </c>
      <c r="BK185" s="98">
        <f t="shared" si="19"/>
        <v>0</v>
      </c>
      <c r="BL185" s="10" t="s">
        <v>259</v>
      </c>
      <c r="BM185" s="97" t="s">
        <v>3495</v>
      </c>
    </row>
    <row r="186" spans="2:65" s="1" customFormat="1" ht="24.15" customHeight="1">
      <c r="B186" s="20"/>
      <c r="C186" s="85" t="s">
        <v>429</v>
      </c>
      <c r="D186" s="85" t="s">
        <v>186</v>
      </c>
      <c r="E186" s="86" t="s">
        <v>3496</v>
      </c>
      <c r="F186" s="87" t="s">
        <v>3497</v>
      </c>
      <c r="G186" s="88" t="s">
        <v>189</v>
      </c>
      <c r="H186" s="89">
        <v>2</v>
      </c>
      <c r="I186" s="90"/>
      <c r="J186" s="91">
        <f t="shared" si="10"/>
        <v>0</v>
      </c>
      <c r="K186" s="92"/>
      <c r="L186" s="20"/>
      <c r="M186" s="93" t="s">
        <v>1</v>
      </c>
      <c r="N186" s="94" t="s">
        <v>38</v>
      </c>
      <c r="P186" s="95">
        <f t="shared" si="11"/>
        <v>0</v>
      </c>
      <c r="Q186" s="95">
        <v>6.8000000000000005E-4</v>
      </c>
      <c r="R186" s="95">
        <f t="shared" si="12"/>
        <v>1.3600000000000001E-3</v>
      </c>
      <c r="S186" s="95">
        <v>0</v>
      </c>
      <c r="T186" s="96">
        <f t="shared" si="13"/>
        <v>0</v>
      </c>
      <c r="AR186" s="97" t="s">
        <v>259</v>
      </c>
      <c r="AT186" s="97" t="s">
        <v>186</v>
      </c>
      <c r="AU186" s="97" t="s">
        <v>83</v>
      </c>
      <c r="AY186" s="10" t="s">
        <v>184</v>
      </c>
      <c r="BE186" s="98">
        <f t="shared" si="14"/>
        <v>0</v>
      </c>
      <c r="BF186" s="98">
        <f t="shared" si="15"/>
        <v>0</v>
      </c>
      <c r="BG186" s="98">
        <f t="shared" si="16"/>
        <v>0</v>
      </c>
      <c r="BH186" s="98">
        <f t="shared" si="17"/>
        <v>0</v>
      </c>
      <c r="BI186" s="98">
        <f t="shared" si="18"/>
        <v>0</v>
      </c>
      <c r="BJ186" s="10" t="s">
        <v>81</v>
      </c>
      <c r="BK186" s="98">
        <f t="shared" si="19"/>
        <v>0</v>
      </c>
      <c r="BL186" s="10" t="s">
        <v>259</v>
      </c>
      <c r="BM186" s="97" t="s">
        <v>3498</v>
      </c>
    </row>
    <row r="187" spans="2:65" s="1" customFormat="1" ht="24.15" customHeight="1">
      <c r="B187" s="20"/>
      <c r="C187" s="85" t="s">
        <v>434</v>
      </c>
      <c r="D187" s="85" t="s">
        <v>186</v>
      </c>
      <c r="E187" s="86" t="s">
        <v>3499</v>
      </c>
      <c r="F187" s="87" t="s">
        <v>3500</v>
      </c>
      <c r="G187" s="88" t="s">
        <v>189</v>
      </c>
      <c r="H187" s="89">
        <v>4</v>
      </c>
      <c r="I187" s="90"/>
      <c r="J187" s="91">
        <f t="shared" si="10"/>
        <v>0</v>
      </c>
      <c r="K187" s="92"/>
      <c r="L187" s="20"/>
      <c r="M187" s="93" t="s">
        <v>1</v>
      </c>
      <c r="N187" s="94" t="s">
        <v>38</v>
      </c>
      <c r="P187" s="95">
        <f t="shared" si="11"/>
        <v>0</v>
      </c>
      <c r="Q187" s="95">
        <v>2.4000000000000001E-4</v>
      </c>
      <c r="R187" s="95">
        <f t="shared" si="12"/>
        <v>9.6000000000000002E-4</v>
      </c>
      <c r="S187" s="95">
        <v>0</v>
      </c>
      <c r="T187" s="96">
        <f t="shared" si="13"/>
        <v>0</v>
      </c>
      <c r="AR187" s="97" t="s">
        <v>190</v>
      </c>
      <c r="AT187" s="97" t="s">
        <v>186</v>
      </c>
      <c r="AU187" s="97" t="s">
        <v>83</v>
      </c>
      <c r="AY187" s="10" t="s">
        <v>184</v>
      </c>
      <c r="BE187" s="98">
        <f t="shared" si="14"/>
        <v>0</v>
      </c>
      <c r="BF187" s="98">
        <f t="shared" si="15"/>
        <v>0</v>
      </c>
      <c r="BG187" s="98">
        <f t="shared" si="16"/>
        <v>0</v>
      </c>
      <c r="BH187" s="98">
        <f t="shared" si="17"/>
        <v>0</v>
      </c>
      <c r="BI187" s="98">
        <f t="shared" si="18"/>
        <v>0</v>
      </c>
      <c r="BJ187" s="10" t="s">
        <v>81</v>
      </c>
      <c r="BK187" s="98">
        <f t="shared" si="19"/>
        <v>0</v>
      </c>
      <c r="BL187" s="10" t="s">
        <v>190</v>
      </c>
      <c r="BM187" s="97" t="s">
        <v>3501</v>
      </c>
    </row>
    <row r="188" spans="2:65" s="1" customFormat="1" ht="16.5" customHeight="1">
      <c r="B188" s="20"/>
      <c r="C188" s="126" t="s">
        <v>631</v>
      </c>
      <c r="D188" s="126" t="s">
        <v>480</v>
      </c>
      <c r="E188" s="127" t="s">
        <v>3502</v>
      </c>
      <c r="F188" s="128" t="s">
        <v>3503</v>
      </c>
      <c r="G188" s="129" t="s">
        <v>189</v>
      </c>
      <c r="H188" s="130">
        <v>1</v>
      </c>
      <c r="I188" s="131"/>
      <c r="J188" s="132">
        <f t="shared" si="10"/>
        <v>0</v>
      </c>
      <c r="K188" s="133"/>
      <c r="L188" s="134"/>
      <c r="M188" s="135" t="s">
        <v>1</v>
      </c>
      <c r="N188" s="136" t="s">
        <v>38</v>
      </c>
      <c r="P188" s="95">
        <f t="shared" si="11"/>
        <v>0</v>
      </c>
      <c r="Q188" s="95">
        <v>1.34E-3</v>
      </c>
      <c r="R188" s="95">
        <f t="shared" si="12"/>
        <v>1.34E-3</v>
      </c>
      <c r="S188" s="95">
        <v>0</v>
      </c>
      <c r="T188" s="96">
        <f t="shared" si="13"/>
        <v>0</v>
      </c>
      <c r="AR188" s="97" t="s">
        <v>226</v>
      </c>
      <c r="AT188" s="97" t="s">
        <v>480</v>
      </c>
      <c r="AU188" s="97" t="s">
        <v>83</v>
      </c>
      <c r="AY188" s="10" t="s">
        <v>184</v>
      </c>
      <c r="BE188" s="98">
        <f t="shared" si="14"/>
        <v>0</v>
      </c>
      <c r="BF188" s="98">
        <f t="shared" si="15"/>
        <v>0</v>
      </c>
      <c r="BG188" s="98">
        <f t="shared" si="16"/>
        <v>0</v>
      </c>
      <c r="BH188" s="98">
        <f t="shared" si="17"/>
        <v>0</v>
      </c>
      <c r="BI188" s="98">
        <f t="shared" si="18"/>
        <v>0</v>
      </c>
      <c r="BJ188" s="10" t="s">
        <v>81</v>
      </c>
      <c r="BK188" s="98">
        <f t="shared" si="19"/>
        <v>0</v>
      </c>
      <c r="BL188" s="10" t="s">
        <v>190</v>
      </c>
      <c r="BM188" s="97" t="s">
        <v>3504</v>
      </c>
    </row>
    <row r="189" spans="2:65" s="1" customFormat="1" ht="21.75" customHeight="1">
      <c r="B189" s="20"/>
      <c r="C189" s="126" t="s">
        <v>633</v>
      </c>
      <c r="D189" s="126" t="s">
        <v>480</v>
      </c>
      <c r="E189" s="127" t="s">
        <v>3505</v>
      </c>
      <c r="F189" s="128" t="s">
        <v>3506</v>
      </c>
      <c r="G189" s="129" t="s">
        <v>189</v>
      </c>
      <c r="H189" s="130">
        <v>1</v>
      </c>
      <c r="I189" s="131"/>
      <c r="J189" s="132">
        <f t="shared" si="10"/>
        <v>0</v>
      </c>
      <c r="K189" s="133"/>
      <c r="L189" s="134"/>
      <c r="M189" s="135" t="s">
        <v>1</v>
      </c>
      <c r="N189" s="136" t="s">
        <v>38</v>
      </c>
      <c r="P189" s="95">
        <f t="shared" si="11"/>
        <v>0</v>
      </c>
      <c r="Q189" s="95">
        <v>1.4599999999999999E-3</v>
      </c>
      <c r="R189" s="95">
        <f t="shared" si="12"/>
        <v>1.4599999999999999E-3</v>
      </c>
      <c r="S189" s="95">
        <v>0</v>
      </c>
      <c r="T189" s="96">
        <f t="shared" si="13"/>
        <v>0</v>
      </c>
      <c r="AR189" s="97" t="s">
        <v>226</v>
      </c>
      <c r="AT189" s="97" t="s">
        <v>480</v>
      </c>
      <c r="AU189" s="97" t="s">
        <v>83</v>
      </c>
      <c r="AY189" s="10" t="s">
        <v>184</v>
      </c>
      <c r="BE189" s="98">
        <f t="shared" si="14"/>
        <v>0</v>
      </c>
      <c r="BF189" s="98">
        <f t="shared" si="15"/>
        <v>0</v>
      </c>
      <c r="BG189" s="98">
        <f t="shared" si="16"/>
        <v>0</v>
      </c>
      <c r="BH189" s="98">
        <f t="shared" si="17"/>
        <v>0</v>
      </c>
      <c r="BI189" s="98">
        <f t="shared" si="18"/>
        <v>0</v>
      </c>
      <c r="BJ189" s="10" t="s">
        <v>81</v>
      </c>
      <c r="BK189" s="98">
        <f t="shared" si="19"/>
        <v>0</v>
      </c>
      <c r="BL189" s="10" t="s">
        <v>190</v>
      </c>
      <c r="BM189" s="97" t="s">
        <v>3507</v>
      </c>
    </row>
    <row r="190" spans="2:65" s="1" customFormat="1" ht="16.5" customHeight="1">
      <c r="B190" s="20"/>
      <c r="C190" s="126" t="s">
        <v>635</v>
      </c>
      <c r="D190" s="126" t="s">
        <v>480</v>
      </c>
      <c r="E190" s="127" t="s">
        <v>3508</v>
      </c>
      <c r="F190" s="128" t="s">
        <v>3509</v>
      </c>
      <c r="G190" s="129" t="s">
        <v>189</v>
      </c>
      <c r="H190" s="130">
        <v>1</v>
      </c>
      <c r="I190" s="131"/>
      <c r="J190" s="132">
        <f t="shared" si="10"/>
        <v>0</v>
      </c>
      <c r="K190" s="133"/>
      <c r="L190" s="134"/>
      <c r="M190" s="135" t="s">
        <v>1</v>
      </c>
      <c r="N190" s="136" t="s">
        <v>38</v>
      </c>
      <c r="P190" s="95">
        <f t="shared" si="11"/>
        <v>0</v>
      </c>
      <c r="Q190" s="95">
        <v>1.3500000000000001E-3</v>
      </c>
      <c r="R190" s="95">
        <f t="shared" si="12"/>
        <v>1.3500000000000001E-3</v>
      </c>
      <c r="S190" s="95">
        <v>0</v>
      </c>
      <c r="T190" s="96">
        <f t="shared" si="13"/>
        <v>0</v>
      </c>
      <c r="AR190" s="97" t="s">
        <v>226</v>
      </c>
      <c r="AT190" s="97" t="s">
        <v>480</v>
      </c>
      <c r="AU190" s="97" t="s">
        <v>83</v>
      </c>
      <c r="AY190" s="10" t="s">
        <v>184</v>
      </c>
      <c r="BE190" s="98">
        <f t="shared" si="14"/>
        <v>0</v>
      </c>
      <c r="BF190" s="98">
        <f t="shared" si="15"/>
        <v>0</v>
      </c>
      <c r="BG190" s="98">
        <f t="shared" si="16"/>
        <v>0</v>
      </c>
      <c r="BH190" s="98">
        <f t="shared" si="17"/>
        <v>0</v>
      </c>
      <c r="BI190" s="98">
        <f t="shared" si="18"/>
        <v>0</v>
      </c>
      <c r="BJ190" s="10" t="s">
        <v>81</v>
      </c>
      <c r="BK190" s="98">
        <f t="shared" si="19"/>
        <v>0</v>
      </c>
      <c r="BL190" s="10" t="s">
        <v>190</v>
      </c>
      <c r="BM190" s="97" t="s">
        <v>3510</v>
      </c>
    </row>
    <row r="191" spans="2:65" s="1" customFormat="1" ht="21.75" customHeight="1">
      <c r="B191" s="20"/>
      <c r="C191" s="126" t="s">
        <v>445</v>
      </c>
      <c r="D191" s="126" t="s">
        <v>480</v>
      </c>
      <c r="E191" s="127" t="s">
        <v>3511</v>
      </c>
      <c r="F191" s="128" t="s">
        <v>3512</v>
      </c>
      <c r="G191" s="129" t="s">
        <v>189</v>
      </c>
      <c r="H191" s="130">
        <v>1</v>
      </c>
      <c r="I191" s="131"/>
      <c r="J191" s="132">
        <f t="shared" si="10"/>
        <v>0</v>
      </c>
      <c r="K191" s="133"/>
      <c r="L191" s="134"/>
      <c r="M191" s="135" t="s">
        <v>1</v>
      </c>
      <c r="N191" s="136" t="s">
        <v>38</v>
      </c>
      <c r="P191" s="95">
        <f t="shared" si="11"/>
        <v>0</v>
      </c>
      <c r="Q191" s="95">
        <v>6.9999999999999999E-4</v>
      </c>
      <c r="R191" s="95">
        <f t="shared" si="12"/>
        <v>6.9999999999999999E-4</v>
      </c>
      <c r="S191" s="95">
        <v>0</v>
      </c>
      <c r="T191" s="96">
        <f t="shared" si="13"/>
        <v>0</v>
      </c>
      <c r="AR191" s="97" t="s">
        <v>226</v>
      </c>
      <c r="AT191" s="97" t="s">
        <v>480</v>
      </c>
      <c r="AU191" s="97" t="s">
        <v>83</v>
      </c>
      <c r="AY191" s="10" t="s">
        <v>184</v>
      </c>
      <c r="BE191" s="98">
        <f t="shared" si="14"/>
        <v>0</v>
      </c>
      <c r="BF191" s="98">
        <f t="shared" si="15"/>
        <v>0</v>
      </c>
      <c r="BG191" s="98">
        <f t="shared" si="16"/>
        <v>0</v>
      </c>
      <c r="BH191" s="98">
        <f t="shared" si="17"/>
        <v>0</v>
      </c>
      <c r="BI191" s="98">
        <f t="shared" si="18"/>
        <v>0</v>
      </c>
      <c r="BJ191" s="10" t="s">
        <v>81</v>
      </c>
      <c r="BK191" s="98">
        <f t="shared" si="19"/>
        <v>0</v>
      </c>
      <c r="BL191" s="10" t="s">
        <v>190</v>
      </c>
      <c r="BM191" s="97" t="s">
        <v>3513</v>
      </c>
    </row>
    <row r="192" spans="2:65" s="1" customFormat="1" ht="24.15" customHeight="1">
      <c r="B192" s="20"/>
      <c r="C192" s="85" t="s">
        <v>452</v>
      </c>
      <c r="D192" s="85" t="s">
        <v>186</v>
      </c>
      <c r="E192" s="86" t="s">
        <v>3514</v>
      </c>
      <c r="F192" s="87" t="s">
        <v>3515</v>
      </c>
      <c r="G192" s="88" t="s">
        <v>2574</v>
      </c>
      <c r="H192" s="89">
        <v>1</v>
      </c>
      <c r="I192" s="90"/>
      <c r="J192" s="91">
        <f t="shared" si="10"/>
        <v>0</v>
      </c>
      <c r="K192" s="92"/>
      <c r="L192" s="20"/>
      <c r="M192" s="93" t="s">
        <v>1</v>
      </c>
      <c r="N192" s="94" t="s">
        <v>38</v>
      </c>
      <c r="P192" s="95">
        <f t="shared" si="11"/>
        <v>0</v>
      </c>
      <c r="Q192" s="95">
        <v>0</v>
      </c>
      <c r="R192" s="95">
        <f t="shared" si="12"/>
        <v>0</v>
      </c>
      <c r="S192" s="95">
        <v>0</v>
      </c>
      <c r="T192" s="96">
        <f t="shared" si="13"/>
        <v>0</v>
      </c>
      <c r="AR192" s="97" t="s">
        <v>259</v>
      </c>
      <c r="AT192" s="97" t="s">
        <v>186</v>
      </c>
      <c r="AU192" s="97" t="s">
        <v>83</v>
      </c>
      <c r="AY192" s="10" t="s">
        <v>184</v>
      </c>
      <c r="BE192" s="98">
        <f t="shared" si="14"/>
        <v>0</v>
      </c>
      <c r="BF192" s="98">
        <f t="shared" si="15"/>
        <v>0</v>
      </c>
      <c r="BG192" s="98">
        <f t="shared" si="16"/>
        <v>0</v>
      </c>
      <c r="BH192" s="98">
        <f t="shared" si="17"/>
        <v>0</v>
      </c>
      <c r="BI192" s="98">
        <f t="shared" si="18"/>
        <v>0</v>
      </c>
      <c r="BJ192" s="10" t="s">
        <v>81</v>
      </c>
      <c r="BK192" s="98">
        <f t="shared" si="19"/>
        <v>0</v>
      </c>
      <c r="BL192" s="10" t="s">
        <v>259</v>
      </c>
      <c r="BM192" s="97" t="s">
        <v>3516</v>
      </c>
    </row>
    <row r="193" spans="2:65" s="1" customFormat="1" ht="24.15" customHeight="1">
      <c r="B193" s="20"/>
      <c r="C193" s="85" t="s">
        <v>1008</v>
      </c>
      <c r="D193" s="85" t="s">
        <v>186</v>
      </c>
      <c r="E193" s="86" t="s">
        <v>2630</v>
      </c>
      <c r="F193" s="87" t="s">
        <v>3517</v>
      </c>
      <c r="G193" s="88" t="s">
        <v>189</v>
      </c>
      <c r="H193" s="89">
        <v>1</v>
      </c>
      <c r="I193" s="90"/>
      <c r="J193" s="91">
        <f t="shared" si="10"/>
        <v>0</v>
      </c>
      <c r="K193" s="92"/>
      <c r="L193" s="20"/>
      <c r="M193" s="93" t="s">
        <v>1</v>
      </c>
      <c r="N193" s="94" t="s">
        <v>38</v>
      </c>
      <c r="P193" s="95">
        <f t="shared" si="11"/>
        <v>0</v>
      </c>
      <c r="Q193" s="95">
        <v>5.8E-4</v>
      </c>
      <c r="R193" s="95">
        <f t="shared" si="12"/>
        <v>5.8E-4</v>
      </c>
      <c r="S193" s="95">
        <v>0</v>
      </c>
      <c r="T193" s="96">
        <f t="shared" si="13"/>
        <v>0</v>
      </c>
      <c r="AR193" s="97" t="s">
        <v>190</v>
      </c>
      <c r="AT193" s="97" t="s">
        <v>186</v>
      </c>
      <c r="AU193" s="97" t="s">
        <v>83</v>
      </c>
      <c r="AY193" s="10" t="s">
        <v>184</v>
      </c>
      <c r="BE193" s="98">
        <f t="shared" si="14"/>
        <v>0</v>
      </c>
      <c r="BF193" s="98">
        <f t="shared" si="15"/>
        <v>0</v>
      </c>
      <c r="BG193" s="98">
        <f t="shared" si="16"/>
        <v>0</v>
      </c>
      <c r="BH193" s="98">
        <f t="shared" si="17"/>
        <v>0</v>
      </c>
      <c r="BI193" s="98">
        <f t="shared" si="18"/>
        <v>0</v>
      </c>
      <c r="BJ193" s="10" t="s">
        <v>81</v>
      </c>
      <c r="BK193" s="98">
        <f t="shared" si="19"/>
        <v>0</v>
      </c>
      <c r="BL193" s="10" t="s">
        <v>190</v>
      </c>
      <c r="BM193" s="97" t="s">
        <v>3518</v>
      </c>
    </row>
    <row r="194" spans="2:65" s="1" customFormat="1" ht="16.5" customHeight="1">
      <c r="B194" s="20"/>
      <c r="C194" s="126" t="s">
        <v>1014</v>
      </c>
      <c r="D194" s="126" t="s">
        <v>480</v>
      </c>
      <c r="E194" s="127" t="s">
        <v>3519</v>
      </c>
      <c r="F194" s="128" t="s">
        <v>3520</v>
      </c>
      <c r="G194" s="129" t="s">
        <v>189</v>
      </c>
      <c r="H194" s="130">
        <v>1</v>
      </c>
      <c r="I194" s="131"/>
      <c r="J194" s="132">
        <f t="shared" si="10"/>
        <v>0</v>
      </c>
      <c r="K194" s="133"/>
      <c r="L194" s="134"/>
      <c r="M194" s="135" t="s">
        <v>1</v>
      </c>
      <c r="N194" s="136" t="s">
        <v>38</v>
      </c>
      <c r="P194" s="95">
        <f t="shared" si="11"/>
        <v>0</v>
      </c>
      <c r="Q194" s="95">
        <v>3.2000000000000003E-4</v>
      </c>
      <c r="R194" s="95">
        <f t="shared" si="12"/>
        <v>3.2000000000000003E-4</v>
      </c>
      <c r="S194" s="95">
        <v>0</v>
      </c>
      <c r="T194" s="96">
        <f t="shared" si="13"/>
        <v>0</v>
      </c>
      <c r="AR194" s="97" t="s">
        <v>226</v>
      </c>
      <c r="AT194" s="97" t="s">
        <v>480</v>
      </c>
      <c r="AU194" s="97" t="s">
        <v>83</v>
      </c>
      <c r="AY194" s="10" t="s">
        <v>184</v>
      </c>
      <c r="BE194" s="98">
        <f t="shared" si="14"/>
        <v>0</v>
      </c>
      <c r="BF194" s="98">
        <f t="shared" si="15"/>
        <v>0</v>
      </c>
      <c r="BG194" s="98">
        <f t="shared" si="16"/>
        <v>0</v>
      </c>
      <c r="BH194" s="98">
        <f t="shared" si="17"/>
        <v>0</v>
      </c>
      <c r="BI194" s="98">
        <f t="shared" si="18"/>
        <v>0</v>
      </c>
      <c r="BJ194" s="10" t="s">
        <v>81</v>
      </c>
      <c r="BK194" s="98">
        <f t="shared" si="19"/>
        <v>0</v>
      </c>
      <c r="BL194" s="10" t="s">
        <v>190</v>
      </c>
      <c r="BM194" s="97" t="s">
        <v>3521</v>
      </c>
    </row>
    <row r="195" spans="2:65" s="1" customFormat="1" ht="16.5" customHeight="1">
      <c r="B195" s="20"/>
      <c r="C195" s="85" t="s">
        <v>1018</v>
      </c>
      <c r="D195" s="85" t="s">
        <v>186</v>
      </c>
      <c r="E195" s="86" t="s">
        <v>3522</v>
      </c>
      <c r="F195" s="87" t="s">
        <v>3523</v>
      </c>
      <c r="G195" s="88" t="s">
        <v>189</v>
      </c>
      <c r="H195" s="89">
        <v>1</v>
      </c>
      <c r="I195" s="90"/>
      <c r="J195" s="91">
        <f t="shared" si="10"/>
        <v>0</v>
      </c>
      <c r="K195" s="92"/>
      <c r="L195" s="20"/>
      <c r="M195" s="93" t="s">
        <v>1</v>
      </c>
      <c r="N195" s="94" t="s">
        <v>38</v>
      </c>
      <c r="P195" s="95">
        <f t="shared" si="11"/>
        <v>0</v>
      </c>
      <c r="Q195" s="95">
        <v>1.5399999999999999E-3</v>
      </c>
      <c r="R195" s="95">
        <f t="shared" si="12"/>
        <v>1.5399999999999999E-3</v>
      </c>
      <c r="S195" s="95">
        <v>0</v>
      </c>
      <c r="T195" s="96">
        <f t="shared" si="13"/>
        <v>0</v>
      </c>
      <c r="AR195" s="97" t="s">
        <v>190</v>
      </c>
      <c r="AT195" s="97" t="s">
        <v>186</v>
      </c>
      <c r="AU195" s="97" t="s">
        <v>83</v>
      </c>
      <c r="AY195" s="10" t="s">
        <v>184</v>
      </c>
      <c r="BE195" s="98">
        <f t="shared" si="14"/>
        <v>0</v>
      </c>
      <c r="BF195" s="98">
        <f t="shared" si="15"/>
        <v>0</v>
      </c>
      <c r="BG195" s="98">
        <f t="shared" si="16"/>
        <v>0</v>
      </c>
      <c r="BH195" s="98">
        <f t="shared" si="17"/>
        <v>0</v>
      </c>
      <c r="BI195" s="98">
        <f t="shared" si="18"/>
        <v>0</v>
      </c>
      <c r="BJ195" s="10" t="s">
        <v>81</v>
      </c>
      <c r="BK195" s="98">
        <f t="shared" si="19"/>
        <v>0</v>
      </c>
      <c r="BL195" s="10" t="s">
        <v>190</v>
      </c>
      <c r="BM195" s="97" t="s">
        <v>3524</v>
      </c>
    </row>
    <row r="196" spans="2:65" s="1" customFormat="1" ht="24.15" customHeight="1">
      <c r="B196" s="20"/>
      <c r="C196" s="126" t="s">
        <v>1022</v>
      </c>
      <c r="D196" s="126" t="s">
        <v>480</v>
      </c>
      <c r="E196" s="127" t="s">
        <v>3525</v>
      </c>
      <c r="F196" s="128" t="s">
        <v>3526</v>
      </c>
      <c r="G196" s="129" t="s">
        <v>189</v>
      </c>
      <c r="H196" s="130">
        <v>1</v>
      </c>
      <c r="I196" s="131"/>
      <c r="J196" s="132">
        <f t="shared" si="10"/>
        <v>0</v>
      </c>
      <c r="K196" s="133"/>
      <c r="L196" s="134"/>
      <c r="M196" s="135" t="s">
        <v>1</v>
      </c>
      <c r="N196" s="136" t="s">
        <v>38</v>
      </c>
      <c r="P196" s="95">
        <f t="shared" si="11"/>
        <v>0</v>
      </c>
      <c r="Q196" s="95">
        <v>3.5999999999999999E-3</v>
      </c>
      <c r="R196" s="95">
        <f t="shared" si="12"/>
        <v>3.5999999999999999E-3</v>
      </c>
      <c r="S196" s="95">
        <v>0</v>
      </c>
      <c r="T196" s="96">
        <f t="shared" si="13"/>
        <v>0</v>
      </c>
      <c r="AR196" s="97" t="s">
        <v>226</v>
      </c>
      <c r="AT196" s="97" t="s">
        <v>480</v>
      </c>
      <c r="AU196" s="97" t="s">
        <v>83</v>
      </c>
      <c r="AY196" s="10" t="s">
        <v>184</v>
      </c>
      <c r="BE196" s="98">
        <f t="shared" si="14"/>
        <v>0</v>
      </c>
      <c r="BF196" s="98">
        <f t="shared" si="15"/>
        <v>0</v>
      </c>
      <c r="BG196" s="98">
        <f t="shared" si="16"/>
        <v>0</v>
      </c>
      <c r="BH196" s="98">
        <f t="shared" si="17"/>
        <v>0</v>
      </c>
      <c r="BI196" s="98">
        <f t="shared" si="18"/>
        <v>0</v>
      </c>
      <c r="BJ196" s="10" t="s">
        <v>81</v>
      </c>
      <c r="BK196" s="98">
        <f t="shared" si="19"/>
        <v>0</v>
      </c>
      <c r="BL196" s="10" t="s">
        <v>190</v>
      </c>
      <c r="BM196" s="97" t="s">
        <v>3527</v>
      </c>
    </row>
    <row r="197" spans="2:65" s="6" customFormat="1" ht="22.8" customHeight="1">
      <c r="B197" s="73"/>
      <c r="D197" s="74" t="s">
        <v>72</v>
      </c>
      <c r="E197" s="83" t="s">
        <v>231</v>
      </c>
      <c r="F197" s="83" t="s">
        <v>294</v>
      </c>
      <c r="I197" s="76"/>
      <c r="J197" s="84">
        <f>BK197</f>
        <v>0</v>
      </c>
      <c r="L197" s="73"/>
      <c r="M197" s="78"/>
      <c r="P197" s="79">
        <f>SUM(P198:P204)</f>
        <v>0</v>
      </c>
      <c r="R197" s="79">
        <f>SUM(R198:R204)</f>
        <v>0.23261999999999999</v>
      </c>
      <c r="T197" s="80">
        <f>SUM(T198:T204)</f>
        <v>0</v>
      </c>
      <c r="AR197" s="74" t="s">
        <v>81</v>
      </c>
      <c r="AT197" s="81" t="s">
        <v>72</v>
      </c>
      <c r="AU197" s="81" t="s">
        <v>81</v>
      </c>
      <c r="AY197" s="74" t="s">
        <v>184</v>
      </c>
      <c r="BK197" s="82">
        <f>SUM(BK198:BK204)</f>
        <v>0</v>
      </c>
    </row>
    <row r="198" spans="2:65" s="1" customFormat="1" ht="49.05" customHeight="1">
      <c r="B198" s="20"/>
      <c r="C198" s="85" t="s">
        <v>1033</v>
      </c>
      <c r="D198" s="85" t="s">
        <v>186</v>
      </c>
      <c r="E198" s="86" t="s">
        <v>3281</v>
      </c>
      <c r="F198" s="87" t="s">
        <v>3282</v>
      </c>
      <c r="G198" s="88" t="s">
        <v>223</v>
      </c>
      <c r="H198" s="89">
        <v>1.5</v>
      </c>
      <c r="I198" s="90"/>
      <c r="J198" s="91">
        <f t="shared" ref="J198:J204" si="20">ROUND(I198*H198,2)</f>
        <v>0</v>
      </c>
      <c r="K198" s="92"/>
      <c r="L198" s="20"/>
      <c r="M198" s="93" t="s">
        <v>1</v>
      </c>
      <c r="N198" s="94" t="s">
        <v>38</v>
      </c>
      <c r="P198" s="95">
        <f t="shared" ref="P198:P204" si="21">O198*H198</f>
        <v>0</v>
      </c>
      <c r="Q198" s="95">
        <v>0.15256</v>
      </c>
      <c r="R198" s="95">
        <f t="shared" ref="R198:R204" si="22">Q198*H198</f>
        <v>0.22883999999999999</v>
      </c>
      <c r="S198" s="95">
        <v>0</v>
      </c>
      <c r="T198" s="96">
        <f t="shared" ref="T198:T204" si="23">S198*H198</f>
        <v>0</v>
      </c>
      <c r="AR198" s="97" t="s">
        <v>190</v>
      </c>
      <c r="AT198" s="97" t="s">
        <v>186</v>
      </c>
      <c r="AU198" s="97" t="s">
        <v>83</v>
      </c>
      <c r="AY198" s="10" t="s">
        <v>184</v>
      </c>
      <c r="BE198" s="98">
        <f t="shared" ref="BE198:BE204" si="24">IF(N198="základní",J198,0)</f>
        <v>0</v>
      </c>
      <c r="BF198" s="98">
        <f t="shared" ref="BF198:BF204" si="25">IF(N198="snížená",J198,0)</f>
        <v>0</v>
      </c>
      <c r="BG198" s="98">
        <f t="shared" ref="BG198:BG204" si="26">IF(N198="zákl. přenesená",J198,0)</f>
        <v>0</v>
      </c>
      <c r="BH198" s="98">
        <f t="shared" ref="BH198:BH204" si="27">IF(N198="sníž. přenesená",J198,0)</f>
        <v>0</v>
      </c>
      <c r="BI198" s="98">
        <f t="shared" ref="BI198:BI204" si="28">IF(N198="nulová",J198,0)</f>
        <v>0</v>
      </c>
      <c r="BJ198" s="10" t="s">
        <v>81</v>
      </c>
      <c r="BK198" s="98">
        <f t="shared" ref="BK198:BK204" si="29">ROUND(I198*H198,2)</f>
        <v>0</v>
      </c>
      <c r="BL198" s="10" t="s">
        <v>190</v>
      </c>
      <c r="BM198" s="97" t="s">
        <v>3528</v>
      </c>
    </row>
    <row r="199" spans="2:65" s="1" customFormat="1" ht="44.25" customHeight="1">
      <c r="B199" s="20"/>
      <c r="C199" s="85" t="s">
        <v>1057</v>
      </c>
      <c r="D199" s="85" t="s">
        <v>186</v>
      </c>
      <c r="E199" s="86" t="s">
        <v>3529</v>
      </c>
      <c r="F199" s="87" t="s">
        <v>3530</v>
      </c>
      <c r="G199" s="88" t="s">
        <v>223</v>
      </c>
      <c r="H199" s="89">
        <v>6</v>
      </c>
      <c r="I199" s="90"/>
      <c r="J199" s="91">
        <f t="shared" si="20"/>
        <v>0</v>
      </c>
      <c r="K199" s="92"/>
      <c r="L199" s="20"/>
      <c r="M199" s="93" t="s">
        <v>1</v>
      </c>
      <c r="N199" s="94" t="s">
        <v>38</v>
      </c>
      <c r="P199" s="95">
        <f t="shared" si="21"/>
        <v>0</v>
      </c>
      <c r="Q199" s="95">
        <v>0</v>
      </c>
      <c r="R199" s="95">
        <f t="shared" si="22"/>
        <v>0</v>
      </c>
      <c r="S199" s="95">
        <v>0</v>
      </c>
      <c r="T199" s="96">
        <f t="shared" si="23"/>
        <v>0</v>
      </c>
      <c r="AR199" s="97" t="s">
        <v>190</v>
      </c>
      <c r="AT199" s="97" t="s">
        <v>186</v>
      </c>
      <c r="AU199" s="97" t="s">
        <v>83</v>
      </c>
      <c r="AY199" s="10" t="s">
        <v>184</v>
      </c>
      <c r="BE199" s="98">
        <f t="shared" si="24"/>
        <v>0</v>
      </c>
      <c r="BF199" s="98">
        <f t="shared" si="25"/>
        <v>0</v>
      </c>
      <c r="BG199" s="98">
        <f t="shared" si="26"/>
        <v>0</v>
      </c>
      <c r="BH199" s="98">
        <f t="shared" si="27"/>
        <v>0</v>
      </c>
      <c r="BI199" s="98">
        <f t="shared" si="28"/>
        <v>0</v>
      </c>
      <c r="BJ199" s="10" t="s">
        <v>81</v>
      </c>
      <c r="BK199" s="98">
        <f t="shared" si="29"/>
        <v>0</v>
      </c>
      <c r="BL199" s="10" t="s">
        <v>190</v>
      </c>
      <c r="BM199" s="97" t="s">
        <v>3531</v>
      </c>
    </row>
    <row r="200" spans="2:65" s="1" customFormat="1" ht="44.25" customHeight="1">
      <c r="B200" s="20"/>
      <c r="C200" s="85" t="s">
        <v>1061</v>
      </c>
      <c r="D200" s="85" t="s">
        <v>186</v>
      </c>
      <c r="E200" s="86" t="s">
        <v>3532</v>
      </c>
      <c r="F200" s="87" t="s">
        <v>3533</v>
      </c>
      <c r="G200" s="88" t="s">
        <v>223</v>
      </c>
      <c r="H200" s="89">
        <v>6</v>
      </c>
      <c r="I200" s="90"/>
      <c r="J200" s="91">
        <f t="shared" si="20"/>
        <v>0</v>
      </c>
      <c r="K200" s="92"/>
      <c r="L200" s="20"/>
      <c r="M200" s="93" t="s">
        <v>1</v>
      </c>
      <c r="N200" s="94" t="s">
        <v>38</v>
      </c>
      <c r="P200" s="95">
        <f t="shared" si="21"/>
        <v>0</v>
      </c>
      <c r="Q200" s="95">
        <v>0</v>
      </c>
      <c r="R200" s="95">
        <f t="shared" si="22"/>
        <v>0</v>
      </c>
      <c r="S200" s="95">
        <v>0</v>
      </c>
      <c r="T200" s="96">
        <f t="shared" si="23"/>
        <v>0</v>
      </c>
      <c r="AR200" s="97" t="s">
        <v>190</v>
      </c>
      <c r="AT200" s="97" t="s">
        <v>186</v>
      </c>
      <c r="AU200" s="97" t="s">
        <v>83</v>
      </c>
      <c r="AY200" s="10" t="s">
        <v>184</v>
      </c>
      <c r="BE200" s="98">
        <f t="shared" si="24"/>
        <v>0</v>
      </c>
      <c r="BF200" s="98">
        <f t="shared" si="25"/>
        <v>0</v>
      </c>
      <c r="BG200" s="98">
        <f t="shared" si="26"/>
        <v>0</v>
      </c>
      <c r="BH200" s="98">
        <f t="shared" si="27"/>
        <v>0</v>
      </c>
      <c r="BI200" s="98">
        <f t="shared" si="28"/>
        <v>0</v>
      </c>
      <c r="BJ200" s="10" t="s">
        <v>81</v>
      </c>
      <c r="BK200" s="98">
        <f t="shared" si="29"/>
        <v>0</v>
      </c>
      <c r="BL200" s="10" t="s">
        <v>190</v>
      </c>
      <c r="BM200" s="97" t="s">
        <v>3534</v>
      </c>
    </row>
    <row r="201" spans="2:65" s="1" customFormat="1" ht="55.5" customHeight="1">
      <c r="B201" s="20"/>
      <c r="C201" s="85" t="s">
        <v>1096</v>
      </c>
      <c r="D201" s="85" t="s">
        <v>186</v>
      </c>
      <c r="E201" s="86" t="s">
        <v>3535</v>
      </c>
      <c r="F201" s="87" t="s">
        <v>3536</v>
      </c>
      <c r="G201" s="88" t="s">
        <v>223</v>
      </c>
      <c r="H201" s="89">
        <v>6</v>
      </c>
      <c r="I201" s="90"/>
      <c r="J201" s="91">
        <f t="shared" si="20"/>
        <v>0</v>
      </c>
      <c r="K201" s="92"/>
      <c r="L201" s="20"/>
      <c r="M201" s="93" t="s">
        <v>1</v>
      </c>
      <c r="N201" s="94" t="s">
        <v>38</v>
      </c>
      <c r="P201" s="95">
        <f t="shared" si="21"/>
        <v>0</v>
      </c>
      <c r="Q201" s="95">
        <v>5.9999999999999995E-4</v>
      </c>
      <c r="R201" s="95">
        <f t="shared" si="22"/>
        <v>3.5999999999999999E-3</v>
      </c>
      <c r="S201" s="95">
        <v>0</v>
      </c>
      <c r="T201" s="96">
        <f t="shared" si="23"/>
        <v>0</v>
      </c>
      <c r="AR201" s="97" t="s">
        <v>190</v>
      </c>
      <c r="AT201" s="97" t="s">
        <v>186</v>
      </c>
      <c r="AU201" s="97" t="s">
        <v>83</v>
      </c>
      <c r="AY201" s="10" t="s">
        <v>184</v>
      </c>
      <c r="BE201" s="98">
        <f t="shared" si="24"/>
        <v>0</v>
      </c>
      <c r="BF201" s="98">
        <f t="shared" si="25"/>
        <v>0</v>
      </c>
      <c r="BG201" s="98">
        <f t="shared" si="26"/>
        <v>0</v>
      </c>
      <c r="BH201" s="98">
        <f t="shared" si="27"/>
        <v>0</v>
      </c>
      <c r="BI201" s="98">
        <f t="shared" si="28"/>
        <v>0</v>
      </c>
      <c r="BJ201" s="10" t="s">
        <v>81</v>
      </c>
      <c r="BK201" s="98">
        <f t="shared" si="29"/>
        <v>0</v>
      </c>
      <c r="BL201" s="10" t="s">
        <v>190</v>
      </c>
      <c r="BM201" s="97" t="s">
        <v>3537</v>
      </c>
    </row>
    <row r="202" spans="2:65" s="1" customFormat="1" ht="24.15" customHeight="1">
      <c r="B202" s="20"/>
      <c r="C202" s="85" t="s">
        <v>1117</v>
      </c>
      <c r="D202" s="85" t="s">
        <v>186</v>
      </c>
      <c r="E202" s="86" t="s">
        <v>3538</v>
      </c>
      <c r="F202" s="87" t="s">
        <v>3539</v>
      </c>
      <c r="G202" s="88" t="s">
        <v>223</v>
      </c>
      <c r="H202" s="89">
        <v>6</v>
      </c>
      <c r="I202" s="90"/>
      <c r="J202" s="91">
        <f t="shared" si="20"/>
        <v>0</v>
      </c>
      <c r="K202" s="92"/>
      <c r="L202" s="20"/>
      <c r="M202" s="93" t="s">
        <v>1</v>
      </c>
      <c r="N202" s="94" t="s">
        <v>38</v>
      </c>
      <c r="P202" s="95">
        <f t="shared" si="21"/>
        <v>0</v>
      </c>
      <c r="Q202" s="95">
        <v>0</v>
      </c>
      <c r="R202" s="95">
        <f t="shared" si="22"/>
        <v>0</v>
      </c>
      <c r="S202" s="95">
        <v>0</v>
      </c>
      <c r="T202" s="96">
        <f t="shared" si="23"/>
        <v>0</v>
      </c>
      <c r="AR202" s="97" t="s">
        <v>190</v>
      </c>
      <c r="AT202" s="97" t="s">
        <v>186</v>
      </c>
      <c r="AU202" s="97" t="s">
        <v>83</v>
      </c>
      <c r="AY202" s="10" t="s">
        <v>184</v>
      </c>
      <c r="BE202" s="98">
        <f t="shared" si="24"/>
        <v>0</v>
      </c>
      <c r="BF202" s="98">
        <f t="shared" si="25"/>
        <v>0</v>
      </c>
      <c r="BG202" s="98">
        <f t="shared" si="26"/>
        <v>0</v>
      </c>
      <c r="BH202" s="98">
        <f t="shared" si="27"/>
        <v>0</v>
      </c>
      <c r="BI202" s="98">
        <f t="shared" si="28"/>
        <v>0</v>
      </c>
      <c r="BJ202" s="10" t="s">
        <v>81</v>
      </c>
      <c r="BK202" s="98">
        <f t="shared" si="29"/>
        <v>0</v>
      </c>
      <c r="BL202" s="10" t="s">
        <v>190</v>
      </c>
      <c r="BM202" s="97" t="s">
        <v>3540</v>
      </c>
    </row>
    <row r="203" spans="2:65" s="1" customFormat="1" ht="24.15" customHeight="1">
      <c r="B203" s="20"/>
      <c r="C203" s="85" t="s">
        <v>1126</v>
      </c>
      <c r="D203" s="85" t="s">
        <v>186</v>
      </c>
      <c r="E203" s="86" t="s">
        <v>3541</v>
      </c>
      <c r="F203" s="87" t="s">
        <v>3542</v>
      </c>
      <c r="G203" s="88" t="s">
        <v>223</v>
      </c>
      <c r="H203" s="89">
        <v>6</v>
      </c>
      <c r="I203" s="90"/>
      <c r="J203" s="91">
        <f t="shared" si="20"/>
        <v>0</v>
      </c>
      <c r="K203" s="92"/>
      <c r="L203" s="20"/>
      <c r="M203" s="93" t="s">
        <v>1</v>
      </c>
      <c r="N203" s="94" t="s">
        <v>38</v>
      </c>
      <c r="P203" s="95">
        <f t="shared" si="21"/>
        <v>0</v>
      </c>
      <c r="Q203" s="95">
        <v>3.0000000000000001E-5</v>
      </c>
      <c r="R203" s="95">
        <f t="shared" si="22"/>
        <v>1.8000000000000001E-4</v>
      </c>
      <c r="S203" s="95">
        <v>0</v>
      </c>
      <c r="T203" s="96">
        <f t="shared" si="23"/>
        <v>0</v>
      </c>
      <c r="AR203" s="97" t="s">
        <v>190</v>
      </c>
      <c r="AT203" s="97" t="s">
        <v>186</v>
      </c>
      <c r="AU203" s="97" t="s">
        <v>83</v>
      </c>
      <c r="AY203" s="10" t="s">
        <v>184</v>
      </c>
      <c r="BE203" s="98">
        <f t="shared" si="24"/>
        <v>0</v>
      </c>
      <c r="BF203" s="98">
        <f t="shared" si="25"/>
        <v>0</v>
      </c>
      <c r="BG203" s="98">
        <f t="shared" si="26"/>
        <v>0</v>
      </c>
      <c r="BH203" s="98">
        <f t="shared" si="27"/>
        <v>0</v>
      </c>
      <c r="BI203" s="98">
        <f t="shared" si="28"/>
        <v>0</v>
      </c>
      <c r="BJ203" s="10" t="s">
        <v>81</v>
      </c>
      <c r="BK203" s="98">
        <f t="shared" si="29"/>
        <v>0</v>
      </c>
      <c r="BL203" s="10" t="s">
        <v>190</v>
      </c>
      <c r="BM203" s="97" t="s">
        <v>3543</v>
      </c>
    </row>
    <row r="204" spans="2:65" s="1" customFormat="1" ht="66.75" customHeight="1">
      <c r="B204" s="20"/>
      <c r="C204" s="85" t="s">
        <v>1131</v>
      </c>
      <c r="D204" s="85" t="s">
        <v>186</v>
      </c>
      <c r="E204" s="86" t="s">
        <v>3544</v>
      </c>
      <c r="F204" s="87" t="s">
        <v>3545</v>
      </c>
      <c r="G204" s="88" t="s">
        <v>223</v>
      </c>
      <c r="H204" s="89">
        <v>1.5</v>
      </c>
      <c r="I204" s="90"/>
      <c r="J204" s="91">
        <f t="shared" si="20"/>
        <v>0</v>
      </c>
      <c r="K204" s="92"/>
      <c r="L204" s="20"/>
      <c r="M204" s="93" t="s">
        <v>1</v>
      </c>
      <c r="N204" s="94" t="s">
        <v>38</v>
      </c>
      <c r="P204" s="95">
        <f t="shared" si="21"/>
        <v>0</v>
      </c>
      <c r="Q204" s="95">
        <v>0</v>
      </c>
      <c r="R204" s="95">
        <f t="shared" si="22"/>
        <v>0</v>
      </c>
      <c r="S204" s="95">
        <v>0</v>
      </c>
      <c r="T204" s="96">
        <f t="shared" si="23"/>
        <v>0</v>
      </c>
      <c r="AR204" s="97" t="s">
        <v>190</v>
      </c>
      <c r="AT204" s="97" t="s">
        <v>186</v>
      </c>
      <c r="AU204" s="97" t="s">
        <v>83</v>
      </c>
      <c r="AY204" s="10" t="s">
        <v>184</v>
      </c>
      <c r="BE204" s="98">
        <f t="shared" si="24"/>
        <v>0</v>
      </c>
      <c r="BF204" s="98">
        <f t="shared" si="25"/>
        <v>0</v>
      </c>
      <c r="BG204" s="98">
        <f t="shared" si="26"/>
        <v>0</v>
      </c>
      <c r="BH204" s="98">
        <f t="shared" si="27"/>
        <v>0</v>
      </c>
      <c r="BI204" s="98">
        <f t="shared" si="28"/>
        <v>0</v>
      </c>
      <c r="BJ204" s="10" t="s">
        <v>81</v>
      </c>
      <c r="BK204" s="98">
        <f t="shared" si="29"/>
        <v>0</v>
      </c>
      <c r="BL204" s="10" t="s">
        <v>190</v>
      </c>
      <c r="BM204" s="97" t="s">
        <v>3546</v>
      </c>
    </row>
    <row r="205" spans="2:65" s="6" customFormat="1" ht="22.8" customHeight="1">
      <c r="B205" s="73"/>
      <c r="D205" s="74" t="s">
        <v>72</v>
      </c>
      <c r="E205" s="83" t="s">
        <v>393</v>
      </c>
      <c r="F205" s="83" t="s">
        <v>394</v>
      </c>
      <c r="I205" s="76"/>
      <c r="J205" s="84">
        <f>BK205</f>
        <v>0</v>
      </c>
      <c r="L205" s="73"/>
      <c r="M205" s="78"/>
      <c r="P205" s="79">
        <f>P206</f>
        <v>0</v>
      </c>
      <c r="R205" s="79">
        <f>R206</f>
        <v>0</v>
      </c>
      <c r="T205" s="80">
        <f>T206</f>
        <v>0</v>
      </c>
      <c r="AR205" s="74" t="s">
        <v>81</v>
      </c>
      <c r="AT205" s="81" t="s">
        <v>72</v>
      </c>
      <c r="AU205" s="81" t="s">
        <v>81</v>
      </c>
      <c r="AY205" s="74" t="s">
        <v>184</v>
      </c>
      <c r="BK205" s="82">
        <f>BK206</f>
        <v>0</v>
      </c>
    </row>
    <row r="206" spans="2:65" s="1" customFormat="1" ht="49.05" customHeight="1">
      <c r="B206" s="20"/>
      <c r="C206" s="85" t="s">
        <v>1142</v>
      </c>
      <c r="D206" s="85" t="s">
        <v>186</v>
      </c>
      <c r="E206" s="86" t="s">
        <v>2426</v>
      </c>
      <c r="F206" s="87" t="s">
        <v>2427</v>
      </c>
      <c r="G206" s="88" t="s">
        <v>278</v>
      </c>
      <c r="H206" s="89">
        <v>14.445</v>
      </c>
      <c r="I206" s="90"/>
      <c r="J206" s="91">
        <f>ROUND(I206*H206,2)</f>
        <v>0</v>
      </c>
      <c r="K206" s="92"/>
      <c r="L206" s="20"/>
      <c r="M206" s="93" t="s">
        <v>1</v>
      </c>
      <c r="N206" s="94" t="s">
        <v>38</v>
      </c>
      <c r="P206" s="95">
        <f>O206*H206</f>
        <v>0</v>
      </c>
      <c r="Q206" s="95">
        <v>0</v>
      </c>
      <c r="R206" s="95">
        <f>Q206*H206</f>
        <v>0</v>
      </c>
      <c r="S206" s="95">
        <v>0</v>
      </c>
      <c r="T206" s="96">
        <f>S206*H206</f>
        <v>0</v>
      </c>
      <c r="AR206" s="97" t="s">
        <v>190</v>
      </c>
      <c r="AT206" s="97" t="s">
        <v>186</v>
      </c>
      <c r="AU206" s="97" t="s">
        <v>83</v>
      </c>
      <c r="AY206" s="10" t="s">
        <v>184</v>
      </c>
      <c r="BE206" s="98">
        <f>IF(N206="základní",J206,0)</f>
        <v>0</v>
      </c>
      <c r="BF206" s="98">
        <f>IF(N206="snížená",J206,0)</f>
        <v>0</v>
      </c>
      <c r="BG206" s="98">
        <f>IF(N206="zákl. přenesená",J206,0)</f>
        <v>0</v>
      </c>
      <c r="BH206" s="98">
        <f>IF(N206="sníž. přenesená",J206,0)</f>
        <v>0</v>
      </c>
      <c r="BI206" s="98">
        <f>IF(N206="nulová",J206,0)</f>
        <v>0</v>
      </c>
      <c r="BJ206" s="10" t="s">
        <v>81</v>
      </c>
      <c r="BK206" s="98">
        <f>ROUND(I206*H206,2)</f>
        <v>0</v>
      </c>
      <c r="BL206" s="10" t="s">
        <v>190</v>
      </c>
      <c r="BM206" s="97" t="s">
        <v>3547</v>
      </c>
    </row>
    <row r="207" spans="2:65" s="6" customFormat="1" ht="25.95" customHeight="1">
      <c r="B207" s="73"/>
      <c r="D207" s="74" t="s">
        <v>72</v>
      </c>
      <c r="E207" s="75" t="s">
        <v>411</v>
      </c>
      <c r="F207" s="75" t="s">
        <v>412</v>
      </c>
      <c r="I207" s="76"/>
      <c r="J207" s="77">
        <f>BK207</f>
        <v>0</v>
      </c>
      <c r="L207" s="73"/>
      <c r="M207" s="78"/>
      <c r="P207" s="79">
        <f>P208+P210+P212+P214</f>
        <v>0</v>
      </c>
      <c r="R207" s="79">
        <f>R208+R210+R212+R214</f>
        <v>0</v>
      </c>
      <c r="T207" s="80">
        <f>T208+T210+T212+T214</f>
        <v>0</v>
      </c>
      <c r="AR207" s="74" t="s">
        <v>207</v>
      </c>
      <c r="AT207" s="81" t="s">
        <v>72</v>
      </c>
      <c r="AU207" s="81" t="s">
        <v>73</v>
      </c>
      <c r="AY207" s="74" t="s">
        <v>184</v>
      </c>
      <c r="BK207" s="82">
        <f>BK208+BK210+BK212+BK214</f>
        <v>0</v>
      </c>
    </row>
    <row r="208" spans="2:65" s="6" customFormat="1" ht="22.8" customHeight="1">
      <c r="B208" s="73"/>
      <c r="D208" s="74" t="s">
        <v>72</v>
      </c>
      <c r="E208" s="83" t="s">
        <v>413</v>
      </c>
      <c r="F208" s="83" t="s">
        <v>414</v>
      </c>
      <c r="I208" s="76"/>
      <c r="J208" s="84">
        <f>BK208</f>
        <v>0</v>
      </c>
      <c r="L208" s="73"/>
      <c r="M208" s="78"/>
      <c r="P208" s="79">
        <f>P209</f>
        <v>0</v>
      </c>
      <c r="R208" s="79">
        <f>R209</f>
        <v>0</v>
      </c>
      <c r="T208" s="80">
        <f>T209</f>
        <v>0</v>
      </c>
      <c r="AR208" s="74" t="s">
        <v>207</v>
      </c>
      <c r="AT208" s="81" t="s">
        <v>72</v>
      </c>
      <c r="AU208" s="81" t="s">
        <v>81</v>
      </c>
      <c r="AY208" s="74" t="s">
        <v>184</v>
      </c>
      <c r="BK208" s="82">
        <f>BK209</f>
        <v>0</v>
      </c>
    </row>
    <row r="209" spans="2:65" s="1" customFormat="1" ht="21.75" customHeight="1">
      <c r="B209" s="20"/>
      <c r="C209" s="85" t="s">
        <v>1147</v>
      </c>
      <c r="D209" s="85" t="s">
        <v>186</v>
      </c>
      <c r="E209" s="86" t="s">
        <v>416</v>
      </c>
      <c r="F209" s="87" t="s">
        <v>417</v>
      </c>
      <c r="G209" s="88" t="s">
        <v>418</v>
      </c>
      <c r="H209" s="89">
        <v>16</v>
      </c>
      <c r="I209" s="90"/>
      <c r="J209" s="91">
        <f>ROUND(I209*H209,2)</f>
        <v>0</v>
      </c>
      <c r="K209" s="92"/>
      <c r="L209" s="20"/>
      <c r="M209" s="93" t="s">
        <v>1</v>
      </c>
      <c r="N209" s="94" t="s">
        <v>38</v>
      </c>
      <c r="P209" s="95">
        <f>O209*H209</f>
        <v>0</v>
      </c>
      <c r="Q209" s="95">
        <v>0</v>
      </c>
      <c r="R209" s="95">
        <f>Q209*H209</f>
        <v>0</v>
      </c>
      <c r="S209" s="95">
        <v>0</v>
      </c>
      <c r="T209" s="96">
        <f>S209*H209</f>
        <v>0</v>
      </c>
      <c r="AR209" s="97" t="s">
        <v>419</v>
      </c>
      <c r="AT209" s="97" t="s">
        <v>186</v>
      </c>
      <c r="AU209" s="97" t="s">
        <v>83</v>
      </c>
      <c r="AY209" s="10" t="s">
        <v>184</v>
      </c>
      <c r="BE209" s="98">
        <f>IF(N209="základní",J209,0)</f>
        <v>0</v>
      </c>
      <c r="BF209" s="98">
        <f>IF(N209="snížená",J209,0)</f>
        <v>0</v>
      </c>
      <c r="BG209" s="98">
        <f>IF(N209="zákl. přenesená",J209,0)</f>
        <v>0</v>
      </c>
      <c r="BH209" s="98">
        <f>IF(N209="sníž. přenesená",J209,0)</f>
        <v>0</v>
      </c>
      <c r="BI209" s="98">
        <f>IF(N209="nulová",J209,0)</f>
        <v>0</v>
      </c>
      <c r="BJ209" s="10" t="s">
        <v>81</v>
      </c>
      <c r="BK209" s="98">
        <f>ROUND(I209*H209,2)</f>
        <v>0</v>
      </c>
      <c r="BL209" s="10" t="s">
        <v>419</v>
      </c>
      <c r="BM209" s="97" t="s">
        <v>3548</v>
      </c>
    </row>
    <row r="210" spans="2:65" s="6" customFormat="1" ht="22.8" customHeight="1">
      <c r="B210" s="73"/>
      <c r="D210" s="74" t="s">
        <v>72</v>
      </c>
      <c r="E210" s="83" t="s">
        <v>421</v>
      </c>
      <c r="F210" s="83" t="s">
        <v>422</v>
      </c>
      <c r="I210" s="76"/>
      <c r="J210" s="84">
        <f>BK210</f>
        <v>0</v>
      </c>
      <c r="L210" s="73"/>
      <c r="M210" s="78"/>
      <c r="P210" s="79">
        <f>P211</f>
        <v>0</v>
      </c>
      <c r="R210" s="79">
        <f>R211</f>
        <v>0</v>
      </c>
      <c r="T210" s="80">
        <f>T211</f>
        <v>0</v>
      </c>
      <c r="AR210" s="74" t="s">
        <v>207</v>
      </c>
      <c r="AT210" s="81" t="s">
        <v>72</v>
      </c>
      <c r="AU210" s="81" t="s">
        <v>81</v>
      </c>
      <c r="AY210" s="74" t="s">
        <v>184</v>
      </c>
      <c r="BK210" s="82">
        <f>BK211</f>
        <v>0</v>
      </c>
    </row>
    <row r="211" spans="2:65" s="1" customFormat="1" ht="16.5" customHeight="1">
      <c r="B211" s="20"/>
      <c r="C211" s="85" t="s">
        <v>1152</v>
      </c>
      <c r="D211" s="85" t="s">
        <v>186</v>
      </c>
      <c r="E211" s="86" t="s">
        <v>424</v>
      </c>
      <c r="F211" s="87" t="s">
        <v>422</v>
      </c>
      <c r="G211" s="88" t="s">
        <v>425</v>
      </c>
      <c r="H211" s="120"/>
      <c r="I211" s="90"/>
      <c r="J211" s="91">
        <f>ROUND(I211*H211,2)</f>
        <v>0</v>
      </c>
      <c r="K211" s="92"/>
      <c r="L211" s="20"/>
      <c r="M211" s="93" t="s">
        <v>1</v>
      </c>
      <c r="N211" s="94" t="s">
        <v>38</v>
      </c>
      <c r="P211" s="95">
        <f>O211*H211</f>
        <v>0</v>
      </c>
      <c r="Q211" s="95">
        <v>0</v>
      </c>
      <c r="R211" s="95">
        <f>Q211*H211</f>
        <v>0</v>
      </c>
      <c r="S211" s="95">
        <v>0</v>
      </c>
      <c r="T211" s="96">
        <f>S211*H211</f>
        <v>0</v>
      </c>
      <c r="AR211" s="97" t="s">
        <v>419</v>
      </c>
      <c r="AT211" s="97" t="s">
        <v>186</v>
      </c>
      <c r="AU211" s="97" t="s">
        <v>83</v>
      </c>
      <c r="AY211" s="10" t="s">
        <v>184</v>
      </c>
      <c r="BE211" s="98">
        <f>IF(N211="základní",J211,0)</f>
        <v>0</v>
      </c>
      <c r="BF211" s="98">
        <f>IF(N211="snížená",J211,0)</f>
        <v>0</v>
      </c>
      <c r="BG211" s="98">
        <f>IF(N211="zákl. přenesená",J211,0)</f>
        <v>0</v>
      </c>
      <c r="BH211" s="98">
        <f>IF(N211="sníž. přenesená",J211,0)</f>
        <v>0</v>
      </c>
      <c r="BI211" s="98">
        <f>IF(N211="nulová",J211,0)</f>
        <v>0</v>
      </c>
      <c r="BJ211" s="10" t="s">
        <v>81</v>
      </c>
      <c r="BK211" s="98">
        <f>ROUND(I211*H211,2)</f>
        <v>0</v>
      </c>
      <c r="BL211" s="10" t="s">
        <v>419</v>
      </c>
      <c r="BM211" s="97" t="s">
        <v>3549</v>
      </c>
    </row>
    <row r="212" spans="2:65" s="6" customFormat="1" ht="22.8" customHeight="1">
      <c r="B212" s="73"/>
      <c r="D212" s="74" t="s">
        <v>72</v>
      </c>
      <c r="E212" s="83" t="s">
        <v>427</v>
      </c>
      <c r="F212" s="83" t="s">
        <v>428</v>
      </c>
      <c r="I212" s="76"/>
      <c r="J212" s="84">
        <f>BK212</f>
        <v>0</v>
      </c>
      <c r="L212" s="73"/>
      <c r="M212" s="78"/>
      <c r="P212" s="79">
        <f>P213</f>
        <v>0</v>
      </c>
      <c r="R212" s="79">
        <f>R213</f>
        <v>0</v>
      </c>
      <c r="T212" s="80">
        <f>T213</f>
        <v>0</v>
      </c>
      <c r="AR212" s="74" t="s">
        <v>207</v>
      </c>
      <c r="AT212" s="81" t="s">
        <v>72</v>
      </c>
      <c r="AU212" s="81" t="s">
        <v>81</v>
      </c>
      <c r="AY212" s="74" t="s">
        <v>184</v>
      </c>
      <c r="BK212" s="82">
        <f>BK213</f>
        <v>0</v>
      </c>
    </row>
    <row r="213" spans="2:65" s="1" customFormat="1" ht="16.5" customHeight="1">
      <c r="B213" s="20"/>
      <c r="C213" s="85" t="s">
        <v>1157</v>
      </c>
      <c r="D213" s="85" t="s">
        <v>186</v>
      </c>
      <c r="E213" s="86" t="s">
        <v>430</v>
      </c>
      <c r="F213" s="87" t="s">
        <v>428</v>
      </c>
      <c r="G213" s="88" t="s">
        <v>425</v>
      </c>
      <c r="H213" s="120"/>
      <c r="I213" s="90"/>
      <c r="J213" s="91">
        <f>ROUND(I213*H213,2)</f>
        <v>0</v>
      </c>
      <c r="K213" s="92"/>
      <c r="L213" s="20"/>
      <c r="M213" s="93" t="s">
        <v>1</v>
      </c>
      <c r="N213" s="94" t="s">
        <v>38</v>
      </c>
      <c r="P213" s="95">
        <f>O213*H213</f>
        <v>0</v>
      </c>
      <c r="Q213" s="95">
        <v>0</v>
      </c>
      <c r="R213" s="95">
        <f>Q213*H213</f>
        <v>0</v>
      </c>
      <c r="S213" s="95">
        <v>0</v>
      </c>
      <c r="T213" s="96">
        <f>S213*H213</f>
        <v>0</v>
      </c>
      <c r="AR213" s="97" t="s">
        <v>419</v>
      </c>
      <c r="AT213" s="97" t="s">
        <v>186</v>
      </c>
      <c r="AU213" s="97" t="s">
        <v>83</v>
      </c>
      <c r="AY213" s="10" t="s">
        <v>184</v>
      </c>
      <c r="BE213" s="98">
        <f>IF(N213="základní",J213,0)</f>
        <v>0</v>
      </c>
      <c r="BF213" s="98">
        <f>IF(N213="snížená",J213,0)</f>
        <v>0</v>
      </c>
      <c r="BG213" s="98">
        <f>IF(N213="zákl. přenesená",J213,0)</f>
        <v>0</v>
      </c>
      <c r="BH213" s="98">
        <f>IF(N213="sníž. přenesená",J213,0)</f>
        <v>0</v>
      </c>
      <c r="BI213" s="98">
        <f>IF(N213="nulová",J213,0)</f>
        <v>0</v>
      </c>
      <c r="BJ213" s="10" t="s">
        <v>81</v>
      </c>
      <c r="BK213" s="98">
        <f>ROUND(I213*H213,2)</f>
        <v>0</v>
      </c>
      <c r="BL213" s="10" t="s">
        <v>419</v>
      </c>
      <c r="BM213" s="97" t="s">
        <v>3550</v>
      </c>
    </row>
    <row r="214" spans="2:65" s="6" customFormat="1" ht="22.8" customHeight="1">
      <c r="B214" s="73"/>
      <c r="D214" s="74" t="s">
        <v>72</v>
      </c>
      <c r="E214" s="83" t="s">
        <v>432</v>
      </c>
      <c r="F214" s="83" t="s">
        <v>433</v>
      </c>
      <c r="I214" s="76"/>
      <c r="J214" s="84">
        <f>BK214</f>
        <v>0</v>
      </c>
      <c r="L214" s="73"/>
      <c r="M214" s="78"/>
      <c r="P214" s="79">
        <f>P215</f>
        <v>0</v>
      </c>
      <c r="R214" s="79">
        <f>R215</f>
        <v>0</v>
      </c>
      <c r="T214" s="80">
        <f>T215</f>
        <v>0</v>
      </c>
      <c r="AR214" s="74" t="s">
        <v>207</v>
      </c>
      <c r="AT214" s="81" t="s">
        <v>72</v>
      </c>
      <c r="AU214" s="81" t="s">
        <v>81</v>
      </c>
      <c r="AY214" s="74" t="s">
        <v>184</v>
      </c>
      <c r="BK214" s="82">
        <f>BK215</f>
        <v>0</v>
      </c>
    </row>
    <row r="215" spans="2:65" s="1" customFormat="1" ht="16.5" customHeight="1">
      <c r="B215" s="20"/>
      <c r="C215" s="85" t="s">
        <v>1191</v>
      </c>
      <c r="D215" s="85" t="s">
        <v>186</v>
      </c>
      <c r="E215" s="86" t="s">
        <v>435</v>
      </c>
      <c r="F215" s="87" t="s">
        <v>436</v>
      </c>
      <c r="G215" s="88" t="s">
        <v>425</v>
      </c>
      <c r="H215" s="120"/>
      <c r="I215" s="90"/>
      <c r="J215" s="91">
        <f>ROUND(I215*H215,2)</f>
        <v>0</v>
      </c>
      <c r="K215" s="92"/>
      <c r="L215" s="20"/>
      <c r="M215" s="121" t="s">
        <v>1</v>
      </c>
      <c r="N215" s="122" t="s">
        <v>38</v>
      </c>
      <c r="O215" s="123"/>
      <c r="P215" s="124">
        <f>O215*H215</f>
        <v>0</v>
      </c>
      <c r="Q215" s="124">
        <v>0</v>
      </c>
      <c r="R215" s="124">
        <f>Q215*H215</f>
        <v>0</v>
      </c>
      <c r="S215" s="124">
        <v>0</v>
      </c>
      <c r="T215" s="125">
        <f>S215*H215</f>
        <v>0</v>
      </c>
      <c r="AR215" s="97" t="s">
        <v>419</v>
      </c>
      <c r="AT215" s="97" t="s">
        <v>186</v>
      </c>
      <c r="AU215" s="97" t="s">
        <v>83</v>
      </c>
      <c r="AY215" s="10" t="s">
        <v>184</v>
      </c>
      <c r="BE215" s="98">
        <f>IF(N215="základní",J215,0)</f>
        <v>0</v>
      </c>
      <c r="BF215" s="98">
        <f>IF(N215="snížená",J215,0)</f>
        <v>0</v>
      </c>
      <c r="BG215" s="98">
        <f>IF(N215="zákl. přenesená",J215,0)</f>
        <v>0</v>
      </c>
      <c r="BH215" s="98">
        <f>IF(N215="sníž. přenesená",J215,0)</f>
        <v>0</v>
      </c>
      <c r="BI215" s="98">
        <f>IF(N215="nulová",J215,0)</f>
        <v>0</v>
      </c>
      <c r="BJ215" s="10" t="s">
        <v>81</v>
      </c>
      <c r="BK215" s="98">
        <f>ROUND(I215*H215,2)</f>
        <v>0</v>
      </c>
      <c r="BL215" s="10" t="s">
        <v>419</v>
      </c>
      <c r="BM215" s="97" t="s">
        <v>3551</v>
      </c>
    </row>
    <row r="216" spans="2:65" s="1" customFormat="1" ht="7.05" customHeight="1">
      <c r="B216" s="26"/>
      <c r="C216" s="27"/>
      <c r="D216" s="27"/>
      <c r="E216" s="27"/>
      <c r="F216" s="27"/>
      <c r="G216" s="27"/>
      <c r="H216" s="27"/>
      <c r="I216" s="27"/>
      <c r="J216" s="27"/>
      <c r="K216" s="27"/>
      <c r="L216" s="20"/>
    </row>
  </sheetData>
  <sheetProtection algorithmName="SHA-512" hashValue="q+A4fVUNf5b9GxHLB8JQIiqErZhVTT3If/t0+OqHTd/IZohj7bEOlOENKWTiugmJnZRQK2ONkM7maY1q3jkXcg==" saltValue="zSusqJexS2bc68kFLPjVjczwCdEJ2euQWdlr83bngaRES3LU7ljXY54MnmF8ElqlZb67hQXTOwSx6Ywg+5k8ug==" spinCount="100000" sheet="1" objects="1" scenarios="1" formatColumns="0" formatRows="0" autoFilter="0"/>
  <autoFilter ref="C127:K215" xr:uid="{00000000-0009-0000-0000-00000E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2:BM228"/>
  <sheetViews>
    <sheetView showGridLines="0" workbookViewId="0"/>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132</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3552</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ROUND(J128,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ROUND((SUM(BE128:BE227)),  2)</f>
        <v>0</v>
      </c>
      <c r="I33" s="44">
        <v>0.21</v>
      </c>
      <c r="J33" s="40">
        <f>ROUND(((SUM(BE128:BE227))*I33),  2)</f>
        <v>0</v>
      </c>
      <c r="L33" s="20"/>
    </row>
    <row r="34" spans="2:12" s="1" customFormat="1" ht="14.4" customHeight="1">
      <c r="B34" s="20"/>
      <c r="E34" s="16" t="s">
        <v>39</v>
      </c>
      <c r="F34" s="40">
        <f>ROUND((SUM(BF128:BF227)),  2)</f>
        <v>0</v>
      </c>
      <c r="I34" s="44">
        <v>0.12</v>
      </c>
      <c r="J34" s="40">
        <f>ROUND(((SUM(BF128:BF227))*I34),  2)</f>
        <v>0</v>
      </c>
      <c r="L34" s="20"/>
    </row>
    <row r="35" spans="2:12" s="1" customFormat="1" ht="14.4" hidden="1" customHeight="1">
      <c r="B35" s="20"/>
      <c r="E35" s="16" t="s">
        <v>40</v>
      </c>
      <c r="F35" s="40">
        <f>ROUND((SUM(BG128:BG227)),  2)</f>
        <v>0</v>
      </c>
      <c r="I35" s="44">
        <v>0.21</v>
      </c>
      <c r="J35" s="40">
        <f>0</f>
        <v>0</v>
      </c>
      <c r="L35" s="20"/>
    </row>
    <row r="36" spans="2:12" s="1" customFormat="1" ht="14.4" hidden="1" customHeight="1">
      <c r="B36" s="20"/>
      <c r="E36" s="16" t="s">
        <v>41</v>
      </c>
      <c r="F36" s="40">
        <f>ROUND((SUM(BH128:BH227)),  2)</f>
        <v>0</v>
      </c>
      <c r="I36" s="44">
        <v>0.12</v>
      </c>
      <c r="J36" s="40">
        <f>0</f>
        <v>0</v>
      </c>
      <c r="L36" s="20"/>
    </row>
    <row r="37" spans="2:12" s="1" customFormat="1" ht="14.4" hidden="1" customHeight="1">
      <c r="B37" s="20"/>
      <c r="E37" s="16" t="s">
        <v>42</v>
      </c>
      <c r="F37" s="40">
        <f>ROUND((SUM(BI128:BI227)),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IO-02 - Přípojka kanalizace</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J128</f>
        <v>0</v>
      </c>
      <c r="L96" s="20"/>
      <c r="AU96" s="10" t="s">
        <v>155</v>
      </c>
    </row>
    <row r="97" spans="2:12" s="3" customFormat="1" ht="25.05" customHeight="1">
      <c r="B97" s="56"/>
      <c r="D97" s="57" t="s">
        <v>156</v>
      </c>
      <c r="E97" s="58"/>
      <c r="F97" s="58"/>
      <c r="G97" s="58"/>
      <c r="H97" s="58"/>
      <c r="I97" s="58"/>
      <c r="J97" s="59">
        <f>J129</f>
        <v>0</v>
      </c>
      <c r="L97" s="56"/>
    </row>
    <row r="98" spans="2:12" s="4" customFormat="1" ht="19.95" customHeight="1">
      <c r="B98" s="60"/>
      <c r="D98" s="61" t="s">
        <v>157</v>
      </c>
      <c r="E98" s="62"/>
      <c r="F98" s="62"/>
      <c r="G98" s="62"/>
      <c r="H98" s="62"/>
      <c r="I98" s="62"/>
      <c r="J98" s="63">
        <f>J130</f>
        <v>0</v>
      </c>
      <c r="L98" s="60"/>
    </row>
    <row r="99" spans="2:12" s="4" customFormat="1" ht="19.95" customHeight="1">
      <c r="B99" s="60"/>
      <c r="D99" s="61" t="s">
        <v>645</v>
      </c>
      <c r="E99" s="62"/>
      <c r="F99" s="62"/>
      <c r="G99" s="62"/>
      <c r="H99" s="62"/>
      <c r="I99" s="62"/>
      <c r="J99" s="63">
        <f>J167</f>
        <v>0</v>
      </c>
      <c r="L99" s="60"/>
    </row>
    <row r="100" spans="2:12" s="4" customFormat="1" ht="19.95" customHeight="1">
      <c r="B100" s="60"/>
      <c r="D100" s="61" t="s">
        <v>442</v>
      </c>
      <c r="E100" s="62"/>
      <c r="F100" s="62"/>
      <c r="G100" s="62"/>
      <c r="H100" s="62"/>
      <c r="I100" s="62"/>
      <c r="J100" s="63">
        <f>J170</f>
        <v>0</v>
      </c>
      <c r="L100" s="60"/>
    </row>
    <row r="101" spans="2:12" s="4" customFormat="1" ht="19.95" customHeight="1">
      <c r="B101" s="60"/>
      <c r="D101" s="61" t="s">
        <v>443</v>
      </c>
      <c r="E101" s="62"/>
      <c r="F101" s="62"/>
      <c r="G101" s="62"/>
      <c r="H101" s="62"/>
      <c r="I101" s="62"/>
      <c r="J101" s="63">
        <f>J175</f>
        <v>0</v>
      </c>
      <c r="L101" s="60"/>
    </row>
    <row r="102" spans="2:12" s="4" customFormat="1" ht="19.95" customHeight="1">
      <c r="B102" s="60"/>
      <c r="D102" s="61" t="s">
        <v>159</v>
      </c>
      <c r="E102" s="62"/>
      <c r="F102" s="62"/>
      <c r="G102" s="62"/>
      <c r="H102" s="62"/>
      <c r="I102" s="62"/>
      <c r="J102" s="63">
        <f>J209</f>
        <v>0</v>
      </c>
      <c r="L102" s="60"/>
    </row>
    <row r="103" spans="2:12" s="4" customFormat="1" ht="19.95" customHeight="1">
      <c r="B103" s="60"/>
      <c r="D103" s="61" t="s">
        <v>161</v>
      </c>
      <c r="E103" s="62"/>
      <c r="F103" s="62"/>
      <c r="G103" s="62"/>
      <c r="H103" s="62"/>
      <c r="I103" s="62"/>
      <c r="J103" s="63">
        <f>J217</f>
        <v>0</v>
      </c>
      <c r="L103" s="60"/>
    </row>
    <row r="104" spans="2:12" s="3" customFormat="1" ht="25.05" customHeight="1">
      <c r="B104" s="56"/>
      <c r="D104" s="57" t="s">
        <v>164</v>
      </c>
      <c r="E104" s="58"/>
      <c r="F104" s="58"/>
      <c r="G104" s="58"/>
      <c r="H104" s="58"/>
      <c r="I104" s="58"/>
      <c r="J104" s="59">
        <f>J219</f>
        <v>0</v>
      </c>
      <c r="L104" s="56"/>
    </row>
    <row r="105" spans="2:12" s="4" customFormat="1" ht="19.95" customHeight="1">
      <c r="B105" s="60"/>
      <c r="D105" s="61" t="s">
        <v>165</v>
      </c>
      <c r="E105" s="62"/>
      <c r="F105" s="62"/>
      <c r="G105" s="62"/>
      <c r="H105" s="62"/>
      <c r="I105" s="62"/>
      <c r="J105" s="63">
        <f>J220</f>
        <v>0</v>
      </c>
      <c r="L105" s="60"/>
    </row>
    <row r="106" spans="2:12" s="4" customFormat="1" ht="19.95" customHeight="1">
      <c r="B106" s="60"/>
      <c r="D106" s="61" t="s">
        <v>166</v>
      </c>
      <c r="E106" s="62"/>
      <c r="F106" s="62"/>
      <c r="G106" s="62"/>
      <c r="H106" s="62"/>
      <c r="I106" s="62"/>
      <c r="J106" s="63">
        <f>J222</f>
        <v>0</v>
      </c>
      <c r="L106" s="60"/>
    </row>
    <row r="107" spans="2:12" s="4" customFormat="1" ht="19.95" customHeight="1">
      <c r="B107" s="60"/>
      <c r="D107" s="61" t="s">
        <v>167</v>
      </c>
      <c r="E107" s="62"/>
      <c r="F107" s="62"/>
      <c r="G107" s="62"/>
      <c r="H107" s="62"/>
      <c r="I107" s="62"/>
      <c r="J107" s="63">
        <f>J224</f>
        <v>0</v>
      </c>
      <c r="L107" s="60"/>
    </row>
    <row r="108" spans="2:12" s="4" customFormat="1" ht="19.95" customHeight="1">
      <c r="B108" s="60"/>
      <c r="D108" s="61" t="s">
        <v>168</v>
      </c>
      <c r="E108" s="62"/>
      <c r="F108" s="62"/>
      <c r="G108" s="62"/>
      <c r="H108" s="62"/>
      <c r="I108" s="62"/>
      <c r="J108" s="63">
        <f>J226</f>
        <v>0</v>
      </c>
      <c r="L108" s="60"/>
    </row>
    <row r="109" spans="2:12" s="1" customFormat="1" ht="21.75" customHeight="1">
      <c r="B109" s="20"/>
      <c r="L109" s="20"/>
    </row>
    <row r="110" spans="2:12" s="1" customFormat="1" ht="7.05" customHeight="1">
      <c r="B110" s="26"/>
      <c r="C110" s="27"/>
      <c r="D110" s="27"/>
      <c r="E110" s="27"/>
      <c r="F110" s="27"/>
      <c r="G110" s="27"/>
      <c r="H110" s="27"/>
      <c r="I110" s="27"/>
      <c r="J110" s="27"/>
      <c r="K110" s="27"/>
      <c r="L110" s="20"/>
    </row>
    <row r="114" spans="2:63" s="1" customFormat="1" ht="7.05" customHeight="1">
      <c r="B114" s="28"/>
      <c r="C114" s="29"/>
      <c r="D114" s="29"/>
      <c r="E114" s="29"/>
      <c r="F114" s="29"/>
      <c r="G114" s="29"/>
      <c r="H114" s="29"/>
      <c r="I114" s="29"/>
      <c r="J114" s="29"/>
      <c r="K114" s="29"/>
      <c r="L114" s="20"/>
    </row>
    <row r="115" spans="2:63" s="1" customFormat="1" ht="25.05" customHeight="1">
      <c r="B115" s="20"/>
      <c r="C115" s="14" t="s">
        <v>169</v>
      </c>
      <c r="L115" s="20"/>
    </row>
    <row r="116" spans="2:63" s="1" customFormat="1" ht="7.05" customHeight="1">
      <c r="B116" s="20"/>
      <c r="L116" s="20"/>
    </row>
    <row r="117" spans="2:63" s="1" customFormat="1" ht="12" customHeight="1">
      <c r="B117" s="20"/>
      <c r="C117" s="16" t="s">
        <v>14</v>
      </c>
      <c r="L117" s="20"/>
    </row>
    <row r="118" spans="2:63" s="1" customFormat="1" ht="16.5" customHeight="1">
      <c r="B118" s="20"/>
      <c r="E118" s="865" t="str">
        <f>E7</f>
        <v xml:space="preserve">Rekonstrukce a modernizace fotbalového hřiště SK Union Břevnov </v>
      </c>
      <c r="F118" s="866"/>
      <c r="G118" s="866"/>
      <c r="H118" s="866"/>
      <c r="L118" s="20"/>
    </row>
    <row r="119" spans="2:63" s="1" customFormat="1" ht="12" customHeight="1">
      <c r="B119" s="20"/>
      <c r="C119" s="16" t="s">
        <v>149</v>
      </c>
      <c r="L119" s="20"/>
    </row>
    <row r="120" spans="2:63" s="1" customFormat="1" ht="16.5" customHeight="1">
      <c r="B120" s="20"/>
      <c r="E120" s="863" t="str">
        <f>E9</f>
        <v>IO-02 - Přípojka kanalizace</v>
      </c>
      <c r="F120" s="864"/>
      <c r="G120" s="864"/>
      <c r="H120" s="864"/>
      <c r="L120" s="20"/>
    </row>
    <row r="121" spans="2:63" s="1" customFormat="1" ht="7.05" customHeight="1">
      <c r="B121" s="20"/>
      <c r="L121" s="20"/>
    </row>
    <row r="122" spans="2:63" s="1" customFormat="1" ht="12" customHeight="1">
      <c r="B122" s="20"/>
      <c r="C122" s="16" t="s">
        <v>17</v>
      </c>
      <c r="F122" s="15" t="str">
        <f>F12</f>
        <v>Praha 6</v>
      </c>
      <c r="I122" s="16" t="s">
        <v>19</v>
      </c>
      <c r="J122" s="30">
        <f>IF(J12="","",J12)</f>
        <v>46065</v>
      </c>
      <c r="L122" s="20"/>
    </row>
    <row r="123" spans="2:63" s="1" customFormat="1" ht="7.05" customHeight="1">
      <c r="B123" s="20"/>
      <c r="L123" s="20"/>
    </row>
    <row r="124" spans="2:63" s="1" customFormat="1" ht="25.65" customHeight="1">
      <c r="B124" s="20"/>
      <c r="C124" s="16" t="s">
        <v>20</v>
      </c>
      <c r="F124" s="15" t="str">
        <f>E15</f>
        <v>Městská část Praha 6</v>
      </c>
      <c r="I124" s="16" t="s">
        <v>26</v>
      </c>
      <c r="J124" s="19" t="str">
        <f>E21</f>
        <v>Sportovní projekty s.r.o.</v>
      </c>
      <c r="L124" s="20"/>
    </row>
    <row r="125" spans="2:63" s="1" customFormat="1" ht="15.15" customHeight="1">
      <c r="B125" s="20"/>
      <c r="C125" s="16" t="s">
        <v>24</v>
      </c>
      <c r="F125" s="15" t="str">
        <f>IF(E18="","",E18)</f>
        <v xml:space="preserve">Vyplň údaj </v>
      </c>
      <c r="I125" s="16" t="s">
        <v>29</v>
      </c>
      <c r="J125" s="19" t="str">
        <f>E24</f>
        <v>F.Pecka</v>
      </c>
      <c r="L125" s="20"/>
    </row>
    <row r="126" spans="2:63" s="1" customFormat="1" ht="10.199999999999999" customHeight="1">
      <c r="B126" s="20"/>
      <c r="L126" s="20"/>
    </row>
    <row r="127" spans="2:63" s="5" customFormat="1" ht="29.25" customHeight="1">
      <c r="B127" s="64"/>
      <c r="C127" s="65" t="s">
        <v>170</v>
      </c>
      <c r="D127" s="66" t="s">
        <v>58</v>
      </c>
      <c r="E127" s="66" t="s">
        <v>54</v>
      </c>
      <c r="F127" s="66" t="s">
        <v>55</v>
      </c>
      <c r="G127" s="66" t="s">
        <v>171</v>
      </c>
      <c r="H127" s="66" t="s">
        <v>172</v>
      </c>
      <c r="I127" s="66" t="s">
        <v>173</v>
      </c>
      <c r="J127" s="67" t="s">
        <v>153</v>
      </c>
      <c r="K127" s="68" t="s">
        <v>174</v>
      </c>
      <c r="L127" s="64"/>
      <c r="M127" s="34" t="s">
        <v>1</v>
      </c>
      <c r="N127" s="35" t="s">
        <v>37</v>
      </c>
      <c r="O127" s="35" t="s">
        <v>175</v>
      </c>
      <c r="P127" s="35" t="s">
        <v>176</v>
      </c>
      <c r="Q127" s="35" t="s">
        <v>177</v>
      </c>
      <c r="R127" s="35" t="s">
        <v>178</v>
      </c>
      <c r="S127" s="35" t="s">
        <v>179</v>
      </c>
      <c r="T127" s="36" t="s">
        <v>180</v>
      </c>
    </row>
    <row r="128" spans="2:63" s="1" customFormat="1" ht="22.8" customHeight="1">
      <c r="B128" s="20"/>
      <c r="C128" s="38" t="s">
        <v>181</v>
      </c>
      <c r="J128" s="69">
        <f>BK128</f>
        <v>0</v>
      </c>
      <c r="L128" s="20"/>
      <c r="M128" s="37"/>
      <c r="N128" s="31"/>
      <c r="O128" s="31"/>
      <c r="P128" s="70">
        <f>P129+P219</f>
        <v>0</v>
      </c>
      <c r="Q128" s="31"/>
      <c r="R128" s="70">
        <f>R129+R219</f>
        <v>30.453593000000001</v>
      </c>
      <c r="S128" s="31"/>
      <c r="T128" s="71">
        <f>T129+T219</f>
        <v>3.7324999999999999</v>
      </c>
      <c r="AT128" s="10" t="s">
        <v>72</v>
      </c>
      <c r="AU128" s="10" t="s">
        <v>155</v>
      </c>
      <c r="BK128" s="72">
        <f>BK129+BK219</f>
        <v>0</v>
      </c>
    </row>
    <row r="129" spans="2:65" s="6" customFormat="1" ht="25.95" customHeight="1">
      <c r="B129" s="73"/>
      <c r="D129" s="74" t="s">
        <v>72</v>
      </c>
      <c r="E129" s="75" t="s">
        <v>182</v>
      </c>
      <c r="F129" s="75" t="s">
        <v>183</v>
      </c>
      <c r="I129" s="76"/>
      <c r="J129" s="77">
        <f>BK129</f>
        <v>0</v>
      </c>
      <c r="L129" s="73"/>
      <c r="M129" s="78"/>
      <c r="P129" s="79">
        <f>P130+P167+P170+P175+P209+P217</f>
        <v>0</v>
      </c>
      <c r="R129" s="79">
        <f>R130+R167+R170+R175+R209+R217</f>
        <v>30.453593000000001</v>
      </c>
      <c r="T129" s="80">
        <f>T130+T167+T170+T175+T209+T217</f>
        <v>3.7324999999999999</v>
      </c>
      <c r="AR129" s="74" t="s">
        <v>81</v>
      </c>
      <c r="AT129" s="81" t="s">
        <v>72</v>
      </c>
      <c r="AU129" s="81" t="s">
        <v>73</v>
      </c>
      <c r="AY129" s="74" t="s">
        <v>184</v>
      </c>
      <c r="BK129" s="82">
        <f>BK130+BK167+BK170+BK175+BK209+BK217</f>
        <v>0</v>
      </c>
    </row>
    <row r="130" spans="2:65" s="6" customFormat="1" ht="22.8" customHeight="1">
      <c r="B130" s="73"/>
      <c r="D130" s="74" t="s">
        <v>72</v>
      </c>
      <c r="E130" s="83" t="s">
        <v>81</v>
      </c>
      <c r="F130" s="83" t="s">
        <v>185</v>
      </c>
      <c r="I130" s="76"/>
      <c r="J130" s="84">
        <f>BK130</f>
        <v>0</v>
      </c>
      <c r="L130" s="73"/>
      <c r="M130" s="78"/>
      <c r="P130" s="79">
        <f>SUM(P131:P166)</f>
        <v>0</v>
      </c>
      <c r="R130" s="79">
        <f>SUM(R131:R166)</f>
        <v>13.111689999999999</v>
      </c>
      <c r="T130" s="80">
        <f>SUM(T131:T166)</f>
        <v>1.3325</v>
      </c>
      <c r="AR130" s="74" t="s">
        <v>81</v>
      </c>
      <c r="AT130" s="81" t="s">
        <v>72</v>
      </c>
      <c r="AU130" s="81" t="s">
        <v>81</v>
      </c>
      <c r="AY130" s="74" t="s">
        <v>184</v>
      </c>
      <c r="BK130" s="82">
        <f>SUM(BK131:BK166)</f>
        <v>0</v>
      </c>
    </row>
    <row r="131" spans="2:65" s="1" customFormat="1" ht="76.349999999999994" customHeight="1">
      <c r="B131" s="20"/>
      <c r="C131" s="85" t="s">
        <v>81</v>
      </c>
      <c r="D131" s="85" t="s">
        <v>186</v>
      </c>
      <c r="E131" s="86" t="s">
        <v>3553</v>
      </c>
      <c r="F131" s="87" t="s">
        <v>3554</v>
      </c>
      <c r="G131" s="88" t="s">
        <v>201</v>
      </c>
      <c r="H131" s="89">
        <v>4</v>
      </c>
      <c r="I131" s="90"/>
      <c r="J131" s="91">
        <f t="shared" ref="J131:J150" si="0">ROUND(I131*H131,2)</f>
        <v>0</v>
      </c>
      <c r="K131" s="92"/>
      <c r="L131" s="20"/>
      <c r="M131" s="93" t="s">
        <v>1</v>
      </c>
      <c r="N131" s="94" t="s">
        <v>38</v>
      </c>
      <c r="P131" s="95">
        <f t="shared" ref="P131:P150" si="1">O131*H131</f>
        <v>0</v>
      </c>
      <c r="Q131" s="95">
        <v>0</v>
      </c>
      <c r="R131" s="95">
        <f t="shared" ref="R131:R150" si="2">Q131*H131</f>
        <v>0</v>
      </c>
      <c r="S131" s="95">
        <v>0.28999999999999998</v>
      </c>
      <c r="T131" s="96">
        <f t="shared" ref="T131:T150" si="3">S131*H131</f>
        <v>1.1599999999999999</v>
      </c>
      <c r="AR131" s="97" t="s">
        <v>190</v>
      </c>
      <c r="AT131" s="97" t="s">
        <v>186</v>
      </c>
      <c r="AU131" s="97" t="s">
        <v>83</v>
      </c>
      <c r="AY131" s="10" t="s">
        <v>184</v>
      </c>
      <c r="BE131" s="98">
        <f t="shared" ref="BE131:BE150" si="4">IF(N131="základní",J131,0)</f>
        <v>0</v>
      </c>
      <c r="BF131" s="98">
        <f t="shared" ref="BF131:BF150" si="5">IF(N131="snížená",J131,0)</f>
        <v>0</v>
      </c>
      <c r="BG131" s="98">
        <f t="shared" ref="BG131:BG150" si="6">IF(N131="zákl. přenesená",J131,0)</f>
        <v>0</v>
      </c>
      <c r="BH131" s="98">
        <f t="shared" ref="BH131:BH150" si="7">IF(N131="sníž. přenesená",J131,0)</f>
        <v>0</v>
      </c>
      <c r="BI131" s="98">
        <f t="shared" ref="BI131:BI150" si="8">IF(N131="nulová",J131,0)</f>
        <v>0</v>
      </c>
      <c r="BJ131" s="10" t="s">
        <v>81</v>
      </c>
      <c r="BK131" s="98">
        <f t="shared" ref="BK131:BK150" si="9">ROUND(I131*H131,2)</f>
        <v>0</v>
      </c>
      <c r="BL131" s="10" t="s">
        <v>190</v>
      </c>
      <c r="BM131" s="97" t="s">
        <v>3555</v>
      </c>
    </row>
    <row r="132" spans="2:65" s="1" customFormat="1" ht="44.25" customHeight="1">
      <c r="B132" s="20"/>
      <c r="C132" s="85" t="s">
        <v>83</v>
      </c>
      <c r="D132" s="85" t="s">
        <v>186</v>
      </c>
      <c r="E132" s="86" t="s">
        <v>3392</v>
      </c>
      <c r="F132" s="87" t="s">
        <v>3393</v>
      </c>
      <c r="G132" s="88" t="s">
        <v>223</v>
      </c>
      <c r="H132" s="89">
        <v>1.5</v>
      </c>
      <c r="I132" s="90"/>
      <c r="J132" s="91">
        <f t="shared" si="0"/>
        <v>0</v>
      </c>
      <c r="K132" s="92"/>
      <c r="L132" s="20"/>
      <c r="M132" s="93" t="s">
        <v>1</v>
      </c>
      <c r="N132" s="94" t="s">
        <v>38</v>
      </c>
      <c r="P132" s="95">
        <f t="shared" si="1"/>
        <v>0</v>
      </c>
      <c r="Q132" s="95">
        <v>0</v>
      </c>
      <c r="R132" s="95">
        <f t="shared" si="2"/>
        <v>0</v>
      </c>
      <c r="S132" s="95">
        <v>0.115</v>
      </c>
      <c r="T132" s="96">
        <f t="shared" si="3"/>
        <v>0.17250000000000001</v>
      </c>
      <c r="AR132" s="97" t="s">
        <v>190</v>
      </c>
      <c r="AT132" s="97" t="s">
        <v>186</v>
      </c>
      <c r="AU132" s="97" t="s">
        <v>83</v>
      </c>
      <c r="AY132" s="10" t="s">
        <v>184</v>
      </c>
      <c r="BE132" s="98">
        <f t="shared" si="4"/>
        <v>0</v>
      </c>
      <c r="BF132" s="98">
        <f t="shared" si="5"/>
        <v>0</v>
      </c>
      <c r="BG132" s="98">
        <f t="shared" si="6"/>
        <v>0</v>
      </c>
      <c r="BH132" s="98">
        <f t="shared" si="7"/>
        <v>0</v>
      </c>
      <c r="BI132" s="98">
        <f t="shared" si="8"/>
        <v>0</v>
      </c>
      <c r="BJ132" s="10" t="s">
        <v>81</v>
      </c>
      <c r="BK132" s="98">
        <f t="shared" si="9"/>
        <v>0</v>
      </c>
      <c r="BL132" s="10" t="s">
        <v>190</v>
      </c>
      <c r="BM132" s="97" t="s">
        <v>3556</v>
      </c>
    </row>
    <row r="133" spans="2:65" s="1" customFormat="1" ht="37.799999999999997" customHeight="1">
      <c r="B133" s="20"/>
      <c r="C133" s="85" t="s">
        <v>195</v>
      </c>
      <c r="D133" s="85" t="s">
        <v>186</v>
      </c>
      <c r="E133" s="86" t="s">
        <v>3395</v>
      </c>
      <c r="F133" s="87" t="s">
        <v>3396</v>
      </c>
      <c r="G133" s="88" t="s">
        <v>223</v>
      </c>
      <c r="H133" s="89">
        <v>42</v>
      </c>
      <c r="I133" s="90"/>
      <c r="J133" s="91">
        <f t="shared" si="0"/>
        <v>0</v>
      </c>
      <c r="K133" s="92"/>
      <c r="L133" s="20"/>
      <c r="M133" s="93" t="s">
        <v>1</v>
      </c>
      <c r="N133" s="94" t="s">
        <v>38</v>
      </c>
      <c r="P133" s="95">
        <f t="shared" si="1"/>
        <v>0</v>
      </c>
      <c r="Q133" s="95">
        <v>4.2000000000000002E-4</v>
      </c>
      <c r="R133" s="95">
        <f t="shared" si="2"/>
        <v>1.7639999999999999E-2</v>
      </c>
      <c r="S133" s="95">
        <v>0</v>
      </c>
      <c r="T133" s="96">
        <f t="shared" si="3"/>
        <v>0</v>
      </c>
      <c r="AR133" s="97" t="s">
        <v>190</v>
      </c>
      <c r="AT133" s="97" t="s">
        <v>186</v>
      </c>
      <c r="AU133" s="97" t="s">
        <v>83</v>
      </c>
      <c r="AY133" s="10" t="s">
        <v>184</v>
      </c>
      <c r="BE133" s="98">
        <f t="shared" si="4"/>
        <v>0</v>
      </c>
      <c r="BF133" s="98">
        <f t="shared" si="5"/>
        <v>0</v>
      </c>
      <c r="BG133" s="98">
        <f t="shared" si="6"/>
        <v>0</v>
      </c>
      <c r="BH133" s="98">
        <f t="shared" si="7"/>
        <v>0</v>
      </c>
      <c r="BI133" s="98">
        <f t="shared" si="8"/>
        <v>0</v>
      </c>
      <c r="BJ133" s="10" t="s">
        <v>81</v>
      </c>
      <c r="BK133" s="98">
        <f t="shared" si="9"/>
        <v>0</v>
      </c>
      <c r="BL133" s="10" t="s">
        <v>190</v>
      </c>
      <c r="BM133" s="97" t="s">
        <v>3557</v>
      </c>
    </row>
    <row r="134" spans="2:65" s="1" customFormat="1" ht="44.25" customHeight="1">
      <c r="B134" s="20"/>
      <c r="C134" s="85" t="s">
        <v>190</v>
      </c>
      <c r="D134" s="85" t="s">
        <v>186</v>
      </c>
      <c r="E134" s="86" t="s">
        <v>3398</v>
      </c>
      <c r="F134" s="87" t="s">
        <v>3399</v>
      </c>
      <c r="G134" s="88" t="s">
        <v>223</v>
      </c>
      <c r="H134" s="89">
        <v>42</v>
      </c>
      <c r="I134" s="90"/>
      <c r="J134" s="91">
        <f t="shared" si="0"/>
        <v>0</v>
      </c>
      <c r="K134" s="92"/>
      <c r="L134" s="20"/>
      <c r="M134" s="93" t="s">
        <v>1</v>
      </c>
      <c r="N134" s="94" t="s">
        <v>38</v>
      </c>
      <c r="P134" s="95">
        <f t="shared" si="1"/>
        <v>0</v>
      </c>
      <c r="Q134" s="95">
        <v>0</v>
      </c>
      <c r="R134" s="95">
        <f t="shared" si="2"/>
        <v>0</v>
      </c>
      <c r="S134" s="95">
        <v>0</v>
      </c>
      <c r="T134" s="96">
        <f t="shared" si="3"/>
        <v>0</v>
      </c>
      <c r="AR134" s="97" t="s">
        <v>190</v>
      </c>
      <c r="AT134" s="97" t="s">
        <v>186</v>
      </c>
      <c r="AU134" s="97" t="s">
        <v>83</v>
      </c>
      <c r="AY134" s="10" t="s">
        <v>184</v>
      </c>
      <c r="BE134" s="98">
        <f t="shared" si="4"/>
        <v>0</v>
      </c>
      <c r="BF134" s="98">
        <f t="shared" si="5"/>
        <v>0</v>
      </c>
      <c r="BG134" s="98">
        <f t="shared" si="6"/>
        <v>0</v>
      </c>
      <c r="BH134" s="98">
        <f t="shared" si="7"/>
        <v>0</v>
      </c>
      <c r="BI134" s="98">
        <f t="shared" si="8"/>
        <v>0</v>
      </c>
      <c r="BJ134" s="10" t="s">
        <v>81</v>
      </c>
      <c r="BK134" s="98">
        <f t="shared" si="9"/>
        <v>0</v>
      </c>
      <c r="BL134" s="10" t="s">
        <v>190</v>
      </c>
      <c r="BM134" s="97" t="s">
        <v>3558</v>
      </c>
    </row>
    <row r="135" spans="2:65" s="1" customFormat="1" ht="24.15" customHeight="1">
      <c r="B135" s="20"/>
      <c r="C135" s="85" t="s">
        <v>207</v>
      </c>
      <c r="D135" s="85" t="s">
        <v>186</v>
      </c>
      <c r="E135" s="86" t="s">
        <v>2377</v>
      </c>
      <c r="F135" s="87" t="s">
        <v>2378</v>
      </c>
      <c r="G135" s="88" t="s">
        <v>201</v>
      </c>
      <c r="H135" s="89">
        <v>9</v>
      </c>
      <c r="I135" s="90"/>
      <c r="J135" s="91">
        <f t="shared" si="0"/>
        <v>0</v>
      </c>
      <c r="K135" s="92"/>
      <c r="L135" s="20"/>
      <c r="M135" s="93" t="s">
        <v>1</v>
      </c>
      <c r="N135" s="94" t="s">
        <v>38</v>
      </c>
      <c r="P135" s="95">
        <f t="shared" si="1"/>
        <v>0</v>
      </c>
      <c r="Q135" s="95">
        <v>0</v>
      </c>
      <c r="R135" s="95">
        <f t="shared" si="2"/>
        <v>0</v>
      </c>
      <c r="S135" s="95">
        <v>0</v>
      </c>
      <c r="T135" s="96">
        <f t="shared" si="3"/>
        <v>0</v>
      </c>
      <c r="AR135" s="97" t="s">
        <v>190</v>
      </c>
      <c r="AT135" s="97" t="s">
        <v>186</v>
      </c>
      <c r="AU135" s="97" t="s">
        <v>83</v>
      </c>
      <c r="AY135" s="10" t="s">
        <v>184</v>
      </c>
      <c r="BE135" s="98">
        <f t="shared" si="4"/>
        <v>0</v>
      </c>
      <c r="BF135" s="98">
        <f t="shared" si="5"/>
        <v>0</v>
      </c>
      <c r="BG135" s="98">
        <f t="shared" si="6"/>
        <v>0</v>
      </c>
      <c r="BH135" s="98">
        <f t="shared" si="7"/>
        <v>0</v>
      </c>
      <c r="BI135" s="98">
        <f t="shared" si="8"/>
        <v>0</v>
      </c>
      <c r="BJ135" s="10" t="s">
        <v>81</v>
      </c>
      <c r="BK135" s="98">
        <f t="shared" si="9"/>
        <v>0</v>
      </c>
      <c r="BL135" s="10" t="s">
        <v>190</v>
      </c>
      <c r="BM135" s="97" t="s">
        <v>3559</v>
      </c>
    </row>
    <row r="136" spans="2:65" s="1" customFormat="1" ht="44.25" customHeight="1">
      <c r="B136" s="20"/>
      <c r="C136" s="85" t="s">
        <v>214</v>
      </c>
      <c r="D136" s="85" t="s">
        <v>186</v>
      </c>
      <c r="E136" s="86" t="s">
        <v>3560</v>
      </c>
      <c r="F136" s="87" t="s">
        <v>3561</v>
      </c>
      <c r="G136" s="88" t="s">
        <v>267</v>
      </c>
      <c r="H136" s="89">
        <v>6.6</v>
      </c>
      <c r="I136" s="90"/>
      <c r="J136" s="91">
        <f t="shared" si="0"/>
        <v>0</v>
      </c>
      <c r="K136" s="92"/>
      <c r="L136" s="20"/>
      <c r="M136" s="93" t="s">
        <v>1</v>
      </c>
      <c r="N136" s="94" t="s">
        <v>38</v>
      </c>
      <c r="P136" s="95">
        <f t="shared" si="1"/>
        <v>0</v>
      </c>
      <c r="Q136" s="95">
        <v>0</v>
      </c>
      <c r="R136" s="95">
        <f t="shared" si="2"/>
        <v>0</v>
      </c>
      <c r="S136" s="95">
        <v>0</v>
      </c>
      <c r="T136" s="96">
        <f t="shared" si="3"/>
        <v>0</v>
      </c>
      <c r="AR136" s="97" t="s">
        <v>190</v>
      </c>
      <c r="AT136" s="97" t="s">
        <v>186</v>
      </c>
      <c r="AU136" s="97" t="s">
        <v>83</v>
      </c>
      <c r="AY136" s="10" t="s">
        <v>184</v>
      </c>
      <c r="BE136" s="98">
        <f t="shared" si="4"/>
        <v>0</v>
      </c>
      <c r="BF136" s="98">
        <f t="shared" si="5"/>
        <v>0</v>
      </c>
      <c r="BG136" s="98">
        <f t="shared" si="6"/>
        <v>0</v>
      </c>
      <c r="BH136" s="98">
        <f t="shared" si="7"/>
        <v>0</v>
      </c>
      <c r="BI136" s="98">
        <f t="shared" si="8"/>
        <v>0</v>
      </c>
      <c r="BJ136" s="10" t="s">
        <v>81</v>
      </c>
      <c r="BK136" s="98">
        <f t="shared" si="9"/>
        <v>0</v>
      </c>
      <c r="BL136" s="10" t="s">
        <v>190</v>
      </c>
      <c r="BM136" s="97" t="s">
        <v>3562</v>
      </c>
    </row>
    <row r="137" spans="2:65" s="1" customFormat="1" ht="49.05" customHeight="1">
      <c r="B137" s="20"/>
      <c r="C137" s="85" t="s">
        <v>220</v>
      </c>
      <c r="D137" s="85" t="s">
        <v>186</v>
      </c>
      <c r="E137" s="86" t="s">
        <v>3563</v>
      </c>
      <c r="F137" s="87" t="s">
        <v>3564</v>
      </c>
      <c r="G137" s="88" t="s">
        <v>267</v>
      </c>
      <c r="H137" s="89">
        <v>33.5</v>
      </c>
      <c r="I137" s="90"/>
      <c r="J137" s="91">
        <f t="shared" si="0"/>
        <v>0</v>
      </c>
      <c r="K137" s="92"/>
      <c r="L137" s="20"/>
      <c r="M137" s="93" t="s">
        <v>1</v>
      </c>
      <c r="N137" s="94" t="s">
        <v>38</v>
      </c>
      <c r="P137" s="95">
        <f t="shared" si="1"/>
        <v>0</v>
      </c>
      <c r="Q137" s="95">
        <v>0</v>
      </c>
      <c r="R137" s="95">
        <f t="shared" si="2"/>
        <v>0</v>
      </c>
      <c r="S137" s="95">
        <v>0</v>
      </c>
      <c r="T137" s="96">
        <f t="shared" si="3"/>
        <v>0</v>
      </c>
      <c r="AR137" s="97" t="s">
        <v>190</v>
      </c>
      <c r="AT137" s="97" t="s">
        <v>186</v>
      </c>
      <c r="AU137" s="97" t="s">
        <v>83</v>
      </c>
      <c r="AY137" s="10" t="s">
        <v>184</v>
      </c>
      <c r="BE137" s="98">
        <f t="shared" si="4"/>
        <v>0</v>
      </c>
      <c r="BF137" s="98">
        <f t="shared" si="5"/>
        <v>0</v>
      </c>
      <c r="BG137" s="98">
        <f t="shared" si="6"/>
        <v>0</v>
      </c>
      <c r="BH137" s="98">
        <f t="shared" si="7"/>
        <v>0</v>
      </c>
      <c r="BI137" s="98">
        <f t="shared" si="8"/>
        <v>0</v>
      </c>
      <c r="BJ137" s="10" t="s">
        <v>81</v>
      </c>
      <c r="BK137" s="98">
        <f t="shared" si="9"/>
        <v>0</v>
      </c>
      <c r="BL137" s="10" t="s">
        <v>190</v>
      </c>
      <c r="BM137" s="97" t="s">
        <v>3565</v>
      </c>
    </row>
    <row r="138" spans="2:65" s="1" customFormat="1" ht="37.799999999999997" customHeight="1">
      <c r="B138" s="20"/>
      <c r="C138" s="85" t="s">
        <v>226</v>
      </c>
      <c r="D138" s="85" t="s">
        <v>186</v>
      </c>
      <c r="E138" s="86" t="s">
        <v>2383</v>
      </c>
      <c r="F138" s="87" t="s">
        <v>2384</v>
      </c>
      <c r="G138" s="88" t="s">
        <v>201</v>
      </c>
      <c r="H138" s="89">
        <v>40</v>
      </c>
      <c r="I138" s="90"/>
      <c r="J138" s="91">
        <f t="shared" si="0"/>
        <v>0</v>
      </c>
      <c r="K138" s="92"/>
      <c r="L138" s="20"/>
      <c r="M138" s="93" t="s">
        <v>1</v>
      </c>
      <c r="N138" s="94" t="s">
        <v>38</v>
      </c>
      <c r="P138" s="95">
        <f t="shared" si="1"/>
        <v>0</v>
      </c>
      <c r="Q138" s="95">
        <v>8.4000000000000003E-4</v>
      </c>
      <c r="R138" s="95">
        <f t="shared" si="2"/>
        <v>3.3600000000000005E-2</v>
      </c>
      <c r="S138" s="95">
        <v>0</v>
      </c>
      <c r="T138" s="96">
        <f t="shared" si="3"/>
        <v>0</v>
      </c>
      <c r="AR138" s="97" t="s">
        <v>190</v>
      </c>
      <c r="AT138" s="97" t="s">
        <v>186</v>
      </c>
      <c r="AU138" s="97" t="s">
        <v>83</v>
      </c>
      <c r="AY138" s="10" t="s">
        <v>184</v>
      </c>
      <c r="BE138" s="98">
        <f t="shared" si="4"/>
        <v>0</v>
      </c>
      <c r="BF138" s="98">
        <f t="shared" si="5"/>
        <v>0</v>
      </c>
      <c r="BG138" s="98">
        <f t="shared" si="6"/>
        <v>0</v>
      </c>
      <c r="BH138" s="98">
        <f t="shared" si="7"/>
        <v>0</v>
      </c>
      <c r="BI138" s="98">
        <f t="shared" si="8"/>
        <v>0</v>
      </c>
      <c r="BJ138" s="10" t="s">
        <v>81</v>
      </c>
      <c r="BK138" s="98">
        <f t="shared" si="9"/>
        <v>0</v>
      </c>
      <c r="BL138" s="10" t="s">
        <v>190</v>
      </c>
      <c r="BM138" s="97" t="s">
        <v>3566</v>
      </c>
    </row>
    <row r="139" spans="2:65" s="1" customFormat="1" ht="37.799999999999997" customHeight="1">
      <c r="B139" s="20"/>
      <c r="C139" s="85" t="s">
        <v>231</v>
      </c>
      <c r="D139" s="85" t="s">
        <v>186</v>
      </c>
      <c r="E139" s="86" t="s">
        <v>3567</v>
      </c>
      <c r="F139" s="87" t="s">
        <v>3568</v>
      </c>
      <c r="G139" s="88" t="s">
        <v>201</v>
      </c>
      <c r="H139" s="89">
        <v>27</v>
      </c>
      <c r="I139" s="90"/>
      <c r="J139" s="91">
        <f t="shared" si="0"/>
        <v>0</v>
      </c>
      <c r="K139" s="92"/>
      <c r="L139" s="20"/>
      <c r="M139" s="93" t="s">
        <v>1</v>
      </c>
      <c r="N139" s="94" t="s">
        <v>38</v>
      </c>
      <c r="P139" s="95">
        <f t="shared" si="1"/>
        <v>0</v>
      </c>
      <c r="Q139" s="95">
        <v>8.4999999999999995E-4</v>
      </c>
      <c r="R139" s="95">
        <f t="shared" si="2"/>
        <v>2.2949999999999998E-2</v>
      </c>
      <c r="S139" s="95">
        <v>0</v>
      </c>
      <c r="T139" s="96">
        <f t="shared" si="3"/>
        <v>0</v>
      </c>
      <c r="AR139" s="97" t="s">
        <v>190</v>
      </c>
      <c r="AT139" s="97" t="s">
        <v>186</v>
      </c>
      <c r="AU139" s="97" t="s">
        <v>83</v>
      </c>
      <c r="AY139" s="10" t="s">
        <v>184</v>
      </c>
      <c r="BE139" s="98">
        <f t="shared" si="4"/>
        <v>0</v>
      </c>
      <c r="BF139" s="98">
        <f t="shared" si="5"/>
        <v>0</v>
      </c>
      <c r="BG139" s="98">
        <f t="shared" si="6"/>
        <v>0</v>
      </c>
      <c r="BH139" s="98">
        <f t="shared" si="7"/>
        <v>0</v>
      </c>
      <c r="BI139" s="98">
        <f t="shared" si="8"/>
        <v>0</v>
      </c>
      <c r="BJ139" s="10" t="s">
        <v>81</v>
      </c>
      <c r="BK139" s="98">
        <f t="shared" si="9"/>
        <v>0</v>
      </c>
      <c r="BL139" s="10" t="s">
        <v>190</v>
      </c>
      <c r="BM139" s="97" t="s">
        <v>3569</v>
      </c>
    </row>
    <row r="140" spans="2:65" s="1" customFormat="1" ht="44.25" customHeight="1">
      <c r="B140" s="20"/>
      <c r="C140" s="85" t="s">
        <v>235</v>
      </c>
      <c r="D140" s="85" t="s">
        <v>186</v>
      </c>
      <c r="E140" s="86" t="s">
        <v>2386</v>
      </c>
      <c r="F140" s="87" t="s">
        <v>2387</v>
      </c>
      <c r="G140" s="88" t="s">
        <v>201</v>
      </c>
      <c r="H140" s="89">
        <v>40</v>
      </c>
      <c r="I140" s="90"/>
      <c r="J140" s="91">
        <f t="shared" si="0"/>
        <v>0</v>
      </c>
      <c r="K140" s="92"/>
      <c r="L140" s="20"/>
      <c r="M140" s="93" t="s">
        <v>1</v>
      </c>
      <c r="N140" s="94" t="s">
        <v>38</v>
      </c>
      <c r="P140" s="95">
        <f t="shared" si="1"/>
        <v>0</v>
      </c>
      <c r="Q140" s="95">
        <v>0</v>
      </c>
      <c r="R140" s="95">
        <f t="shared" si="2"/>
        <v>0</v>
      </c>
      <c r="S140" s="95">
        <v>0</v>
      </c>
      <c r="T140" s="96">
        <f t="shared" si="3"/>
        <v>0</v>
      </c>
      <c r="AR140" s="97" t="s">
        <v>190</v>
      </c>
      <c r="AT140" s="97" t="s">
        <v>186</v>
      </c>
      <c r="AU140" s="97" t="s">
        <v>83</v>
      </c>
      <c r="AY140" s="10" t="s">
        <v>184</v>
      </c>
      <c r="BE140" s="98">
        <f t="shared" si="4"/>
        <v>0</v>
      </c>
      <c r="BF140" s="98">
        <f t="shared" si="5"/>
        <v>0</v>
      </c>
      <c r="BG140" s="98">
        <f t="shared" si="6"/>
        <v>0</v>
      </c>
      <c r="BH140" s="98">
        <f t="shared" si="7"/>
        <v>0</v>
      </c>
      <c r="BI140" s="98">
        <f t="shared" si="8"/>
        <v>0</v>
      </c>
      <c r="BJ140" s="10" t="s">
        <v>81</v>
      </c>
      <c r="BK140" s="98">
        <f t="shared" si="9"/>
        <v>0</v>
      </c>
      <c r="BL140" s="10" t="s">
        <v>190</v>
      </c>
      <c r="BM140" s="97" t="s">
        <v>3570</v>
      </c>
    </row>
    <row r="141" spans="2:65" s="1" customFormat="1" ht="44.25" customHeight="1">
      <c r="B141" s="20"/>
      <c r="C141" s="85" t="s">
        <v>239</v>
      </c>
      <c r="D141" s="85" t="s">
        <v>186</v>
      </c>
      <c r="E141" s="86" t="s">
        <v>3571</v>
      </c>
      <c r="F141" s="87" t="s">
        <v>3572</v>
      </c>
      <c r="G141" s="88" t="s">
        <v>201</v>
      </c>
      <c r="H141" s="89">
        <v>27</v>
      </c>
      <c r="I141" s="90"/>
      <c r="J141" s="91">
        <f t="shared" si="0"/>
        <v>0</v>
      </c>
      <c r="K141" s="92"/>
      <c r="L141" s="20"/>
      <c r="M141" s="93" t="s">
        <v>1</v>
      </c>
      <c r="N141" s="94" t="s">
        <v>38</v>
      </c>
      <c r="P141" s="95">
        <f t="shared" si="1"/>
        <v>0</v>
      </c>
      <c r="Q141" s="95">
        <v>0</v>
      </c>
      <c r="R141" s="95">
        <f t="shared" si="2"/>
        <v>0</v>
      </c>
      <c r="S141" s="95">
        <v>0</v>
      </c>
      <c r="T141" s="96">
        <f t="shared" si="3"/>
        <v>0</v>
      </c>
      <c r="AR141" s="97" t="s">
        <v>190</v>
      </c>
      <c r="AT141" s="97" t="s">
        <v>186</v>
      </c>
      <c r="AU141" s="97" t="s">
        <v>83</v>
      </c>
      <c r="AY141" s="10" t="s">
        <v>184</v>
      </c>
      <c r="BE141" s="98">
        <f t="shared" si="4"/>
        <v>0</v>
      </c>
      <c r="BF141" s="98">
        <f t="shared" si="5"/>
        <v>0</v>
      </c>
      <c r="BG141" s="98">
        <f t="shared" si="6"/>
        <v>0</v>
      </c>
      <c r="BH141" s="98">
        <f t="shared" si="7"/>
        <v>0</v>
      </c>
      <c r="BI141" s="98">
        <f t="shared" si="8"/>
        <v>0</v>
      </c>
      <c r="BJ141" s="10" t="s">
        <v>81</v>
      </c>
      <c r="BK141" s="98">
        <f t="shared" si="9"/>
        <v>0</v>
      </c>
      <c r="BL141" s="10" t="s">
        <v>190</v>
      </c>
      <c r="BM141" s="97" t="s">
        <v>3573</v>
      </c>
    </row>
    <row r="142" spans="2:65" s="1" customFormat="1" ht="24.15" customHeight="1">
      <c r="B142" s="20"/>
      <c r="C142" s="85" t="s">
        <v>8</v>
      </c>
      <c r="D142" s="85" t="s">
        <v>186</v>
      </c>
      <c r="E142" s="86" t="s">
        <v>3574</v>
      </c>
      <c r="F142" s="87" t="s">
        <v>3575</v>
      </c>
      <c r="G142" s="88" t="s">
        <v>201</v>
      </c>
      <c r="H142" s="89">
        <v>15</v>
      </c>
      <c r="I142" s="90"/>
      <c r="J142" s="91">
        <f t="shared" si="0"/>
        <v>0</v>
      </c>
      <c r="K142" s="92"/>
      <c r="L142" s="20"/>
      <c r="M142" s="93" t="s">
        <v>1</v>
      </c>
      <c r="N142" s="94" t="s">
        <v>38</v>
      </c>
      <c r="P142" s="95">
        <f t="shared" si="1"/>
        <v>0</v>
      </c>
      <c r="Q142" s="95">
        <v>6.9999999999999999E-4</v>
      </c>
      <c r="R142" s="95">
        <f t="shared" si="2"/>
        <v>1.0500000000000001E-2</v>
      </c>
      <c r="S142" s="95">
        <v>0</v>
      </c>
      <c r="T142" s="96">
        <f t="shared" si="3"/>
        <v>0</v>
      </c>
      <c r="AR142" s="97" t="s">
        <v>190</v>
      </c>
      <c r="AT142" s="97" t="s">
        <v>186</v>
      </c>
      <c r="AU142" s="97" t="s">
        <v>83</v>
      </c>
      <c r="AY142" s="10" t="s">
        <v>184</v>
      </c>
      <c r="BE142" s="98">
        <f t="shared" si="4"/>
        <v>0</v>
      </c>
      <c r="BF142" s="98">
        <f t="shared" si="5"/>
        <v>0</v>
      </c>
      <c r="BG142" s="98">
        <f t="shared" si="6"/>
        <v>0</v>
      </c>
      <c r="BH142" s="98">
        <f t="shared" si="7"/>
        <v>0</v>
      </c>
      <c r="BI142" s="98">
        <f t="shared" si="8"/>
        <v>0</v>
      </c>
      <c r="BJ142" s="10" t="s">
        <v>81</v>
      </c>
      <c r="BK142" s="98">
        <f t="shared" si="9"/>
        <v>0</v>
      </c>
      <c r="BL142" s="10" t="s">
        <v>190</v>
      </c>
      <c r="BM142" s="97" t="s">
        <v>3576</v>
      </c>
    </row>
    <row r="143" spans="2:65" s="1" customFormat="1" ht="44.25" customHeight="1">
      <c r="B143" s="20"/>
      <c r="C143" s="85" t="s">
        <v>246</v>
      </c>
      <c r="D143" s="85" t="s">
        <v>186</v>
      </c>
      <c r="E143" s="86" t="s">
        <v>3577</v>
      </c>
      <c r="F143" s="87" t="s">
        <v>3578</v>
      </c>
      <c r="G143" s="88" t="s">
        <v>201</v>
      </c>
      <c r="H143" s="89">
        <v>15</v>
      </c>
      <c r="I143" s="90"/>
      <c r="J143" s="91">
        <f t="shared" si="0"/>
        <v>0</v>
      </c>
      <c r="K143" s="92"/>
      <c r="L143" s="20"/>
      <c r="M143" s="93" t="s">
        <v>1</v>
      </c>
      <c r="N143" s="94" t="s">
        <v>38</v>
      </c>
      <c r="P143" s="95">
        <f t="shared" si="1"/>
        <v>0</v>
      </c>
      <c r="Q143" s="95">
        <v>0</v>
      </c>
      <c r="R143" s="95">
        <f t="shared" si="2"/>
        <v>0</v>
      </c>
      <c r="S143" s="95">
        <v>0</v>
      </c>
      <c r="T143" s="96">
        <f t="shared" si="3"/>
        <v>0</v>
      </c>
      <c r="AR143" s="97" t="s">
        <v>190</v>
      </c>
      <c r="AT143" s="97" t="s">
        <v>186</v>
      </c>
      <c r="AU143" s="97" t="s">
        <v>83</v>
      </c>
      <c r="AY143" s="10" t="s">
        <v>184</v>
      </c>
      <c r="BE143" s="98">
        <f t="shared" si="4"/>
        <v>0</v>
      </c>
      <c r="BF143" s="98">
        <f t="shared" si="5"/>
        <v>0</v>
      </c>
      <c r="BG143" s="98">
        <f t="shared" si="6"/>
        <v>0</v>
      </c>
      <c r="BH143" s="98">
        <f t="shared" si="7"/>
        <v>0</v>
      </c>
      <c r="BI143" s="98">
        <f t="shared" si="8"/>
        <v>0</v>
      </c>
      <c r="BJ143" s="10" t="s">
        <v>81</v>
      </c>
      <c r="BK143" s="98">
        <f t="shared" si="9"/>
        <v>0</v>
      </c>
      <c r="BL143" s="10" t="s">
        <v>190</v>
      </c>
      <c r="BM143" s="97" t="s">
        <v>3579</v>
      </c>
    </row>
    <row r="144" spans="2:65" s="1" customFormat="1" ht="33" customHeight="1">
      <c r="B144" s="20"/>
      <c r="C144" s="85" t="s">
        <v>251</v>
      </c>
      <c r="D144" s="85" t="s">
        <v>186</v>
      </c>
      <c r="E144" s="86" t="s">
        <v>3580</v>
      </c>
      <c r="F144" s="87" t="s">
        <v>3581</v>
      </c>
      <c r="G144" s="88" t="s">
        <v>201</v>
      </c>
      <c r="H144" s="89">
        <v>15</v>
      </c>
      <c r="I144" s="90"/>
      <c r="J144" s="91">
        <f t="shared" si="0"/>
        <v>0</v>
      </c>
      <c r="K144" s="92"/>
      <c r="L144" s="20"/>
      <c r="M144" s="93" t="s">
        <v>1</v>
      </c>
      <c r="N144" s="94" t="s">
        <v>38</v>
      </c>
      <c r="P144" s="95">
        <f t="shared" si="1"/>
        <v>0</v>
      </c>
      <c r="Q144" s="95">
        <v>7.9000000000000001E-4</v>
      </c>
      <c r="R144" s="95">
        <f t="shared" si="2"/>
        <v>1.1849999999999999E-2</v>
      </c>
      <c r="S144" s="95">
        <v>0</v>
      </c>
      <c r="T144" s="96">
        <f t="shared" si="3"/>
        <v>0</v>
      </c>
      <c r="AR144" s="97" t="s">
        <v>190</v>
      </c>
      <c r="AT144" s="97" t="s">
        <v>186</v>
      </c>
      <c r="AU144" s="97" t="s">
        <v>83</v>
      </c>
      <c r="AY144" s="10" t="s">
        <v>184</v>
      </c>
      <c r="BE144" s="98">
        <f t="shared" si="4"/>
        <v>0</v>
      </c>
      <c r="BF144" s="98">
        <f t="shared" si="5"/>
        <v>0</v>
      </c>
      <c r="BG144" s="98">
        <f t="shared" si="6"/>
        <v>0</v>
      </c>
      <c r="BH144" s="98">
        <f t="shared" si="7"/>
        <v>0</v>
      </c>
      <c r="BI144" s="98">
        <f t="shared" si="8"/>
        <v>0</v>
      </c>
      <c r="BJ144" s="10" t="s">
        <v>81</v>
      </c>
      <c r="BK144" s="98">
        <f t="shared" si="9"/>
        <v>0</v>
      </c>
      <c r="BL144" s="10" t="s">
        <v>190</v>
      </c>
      <c r="BM144" s="97" t="s">
        <v>3582</v>
      </c>
    </row>
    <row r="145" spans="2:65" s="1" customFormat="1" ht="37.799999999999997" customHeight="1">
      <c r="B145" s="20"/>
      <c r="C145" s="85" t="s">
        <v>255</v>
      </c>
      <c r="D145" s="85" t="s">
        <v>186</v>
      </c>
      <c r="E145" s="86" t="s">
        <v>3583</v>
      </c>
      <c r="F145" s="87" t="s">
        <v>3584</v>
      </c>
      <c r="G145" s="88" t="s">
        <v>201</v>
      </c>
      <c r="H145" s="89">
        <v>15</v>
      </c>
      <c r="I145" s="90"/>
      <c r="J145" s="91">
        <f t="shared" si="0"/>
        <v>0</v>
      </c>
      <c r="K145" s="92"/>
      <c r="L145" s="20"/>
      <c r="M145" s="93" t="s">
        <v>1</v>
      </c>
      <c r="N145" s="94" t="s">
        <v>38</v>
      </c>
      <c r="P145" s="95">
        <f t="shared" si="1"/>
        <v>0</v>
      </c>
      <c r="Q145" s="95">
        <v>0</v>
      </c>
      <c r="R145" s="95">
        <f t="shared" si="2"/>
        <v>0</v>
      </c>
      <c r="S145" s="95">
        <v>0</v>
      </c>
      <c r="T145" s="96">
        <f t="shared" si="3"/>
        <v>0</v>
      </c>
      <c r="AR145" s="97" t="s">
        <v>190</v>
      </c>
      <c r="AT145" s="97" t="s">
        <v>186</v>
      </c>
      <c r="AU145" s="97" t="s">
        <v>83</v>
      </c>
      <c r="AY145" s="10" t="s">
        <v>184</v>
      </c>
      <c r="BE145" s="98">
        <f t="shared" si="4"/>
        <v>0</v>
      </c>
      <c r="BF145" s="98">
        <f t="shared" si="5"/>
        <v>0</v>
      </c>
      <c r="BG145" s="98">
        <f t="shared" si="6"/>
        <v>0</v>
      </c>
      <c r="BH145" s="98">
        <f t="shared" si="7"/>
        <v>0</v>
      </c>
      <c r="BI145" s="98">
        <f t="shared" si="8"/>
        <v>0</v>
      </c>
      <c r="BJ145" s="10" t="s">
        <v>81</v>
      </c>
      <c r="BK145" s="98">
        <f t="shared" si="9"/>
        <v>0</v>
      </c>
      <c r="BL145" s="10" t="s">
        <v>190</v>
      </c>
      <c r="BM145" s="97" t="s">
        <v>3585</v>
      </c>
    </row>
    <row r="146" spans="2:65" s="1" customFormat="1" ht="55.5" customHeight="1">
      <c r="B146" s="20"/>
      <c r="C146" s="85" t="s">
        <v>259</v>
      </c>
      <c r="D146" s="85" t="s">
        <v>186</v>
      </c>
      <c r="E146" s="86" t="s">
        <v>2389</v>
      </c>
      <c r="F146" s="87" t="s">
        <v>2390</v>
      </c>
      <c r="G146" s="88" t="s">
        <v>267</v>
      </c>
      <c r="H146" s="89">
        <v>11.75</v>
      </c>
      <c r="I146" s="90"/>
      <c r="J146" s="91">
        <f t="shared" si="0"/>
        <v>0</v>
      </c>
      <c r="K146" s="92"/>
      <c r="L146" s="20"/>
      <c r="M146" s="93" t="s">
        <v>1</v>
      </c>
      <c r="N146" s="94" t="s">
        <v>38</v>
      </c>
      <c r="P146" s="95">
        <f t="shared" si="1"/>
        <v>0</v>
      </c>
      <c r="Q146" s="95">
        <v>0</v>
      </c>
      <c r="R146" s="95">
        <f t="shared" si="2"/>
        <v>0</v>
      </c>
      <c r="S146" s="95">
        <v>0</v>
      </c>
      <c r="T146" s="96">
        <f t="shared" si="3"/>
        <v>0</v>
      </c>
      <c r="AR146" s="97" t="s">
        <v>190</v>
      </c>
      <c r="AT146" s="97" t="s">
        <v>186</v>
      </c>
      <c r="AU146" s="97" t="s">
        <v>83</v>
      </c>
      <c r="AY146" s="10" t="s">
        <v>184</v>
      </c>
      <c r="BE146" s="98">
        <f t="shared" si="4"/>
        <v>0</v>
      </c>
      <c r="BF146" s="98">
        <f t="shared" si="5"/>
        <v>0</v>
      </c>
      <c r="BG146" s="98">
        <f t="shared" si="6"/>
        <v>0</v>
      </c>
      <c r="BH146" s="98">
        <f t="shared" si="7"/>
        <v>0</v>
      </c>
      <c r="BI146" s="98">
        <f t="shared" si="8"/>
        <v>0</v>
      </c>
      <c r="BJ146" s="10" t="s">
        <v>81</v>
      </c>
      <c r="BK146" s="98">
        <f t="shared" si="9"/>
        <v>0</v>
      </c>
      <c r="BL146" s="10" t="s">
        <v>190</v>
      </c>
      <c r="BM146" s="97" t="s">
        <v>3586</v>
      </c>
    </row>
    <row r="147" spans="2:65" s="1" customFormat="1" ht="62.7" customHeight="1">
      <c r="B147" s="20"/>
      <c r="C147" s="85" t="s">
        <v>264</v>
      </c>
      <c r="D147" s="85" t="s">
        <v>186</v>
      </c>
      <c r="E147" s="86" t="s">
        <v>265</v>
      </c>
      <c r="F147" s="87" t="s">
        <v>2392</v>
      </c>
      <c r="G147" s="88" t="s">
        <v>267</v>
      </c>
      <c r="H147" s="89">
        <v>11.75</v>
      </c>
      <c r="I147" s="90"/>
      <c r="J147" s="91">
        <f t="shared" si="0"/>
        <v>0</v>
      </c>
      <c r="K147" s="92"/>
      <c r="L147" s="20"/>
      <c r="M147" s="93" t="s">
        <v>1</v>
      </c>
      <c r="N147" s="94" t="s">
        <v>38</v>
      </c>
      <c r="P147" s="95">
        <f t="shared" si="1"/>
        <v>0</v>
      </c>
      <c r="Q147" s="95">
        <v>0</v>
      </c>
      <c r="R147" s="95">
        <f t="shared" si="2"/>
        <v>0</v>
      </c>
      <c r="S147" s="95">
        <v>0</v>
      </c>
      <c r="T147" s="96">
        <f t="shared" si="3"/>
        <v>0</v>
      </c>
      <c r="AR147" s="97" t="s">
        <v>190</v>
      </c>
      <c r="AT147" s="97" t="s">
        <v>186</v>
      </c>
      <c r="AU147" s="97" t="s">
        <v>83</v>
      </c>
      <c r="AY147" s="10" t="s">
        <v>184</v>
      </c>
      <c r="BE147" s="98">
        <f t="shared" si="4"/>
        <v>0</v>
      </c>
      <c r="BF147" s="98">
        <f t="shared" si="5"/>
        <v>0</v>
      </c>
      <c r="BG147" s="98">
        <f t="shared" si="6"/>
        <v>0</v>
      </c>
      <c r="BH147" s="98">
        <f t="shared" si="7"/>
        <v>0</v>
      </c>
      <c r="BI147" s="98">
        <f t="shared" si="8"/>
        <v>0</v>
      </c>
      <c r="BJ147" s="10" t="s">
        <v>81</v>
      </c>
      <c r="BK147" s="98">
        <f t="shared" si="9"/>
        <v>0</v>
      </c>
      <c r="BL147" s="10" t="s">
        <v>190</v>
      </c>
      <c r="BM147" s="97" t="s">
        <v>3587</v>
      </c>
    </row>
    <row r="148" spans="2:65" s="1" customFormat="1" ht="66.75" customHeight="1">
      <c r="B148" s="20"/>
      <c r="C148" s="85" t="s">
        <v>270</v>
      </c>
      <c r="D148" s="85" t="s">
        <v>186</v>
      </c>
      <c r="E148" s="86" t="s">
        <v>271</v>
      </c>
      <c r="F148" s="87" t="s">
        <v>2394</v>
      </c>
      <c r="G148" s="88" t="s">
        <v>267</v>
      </c>
      <c r="H148" s="89">
        <v>117.5</v>
      </c>
      <c r="I148" s="90"/>
      <c r="J148" s="91">
        <f t="shared" si="0"/>
        <v>0</v>
      </c>
      <c r="K148" s="92"/>
      <c r="L148" s="20"/>
      <c r="M148" s="93" t="s">
        <v>1</v>
      </c>
      <c r="N148" s="94" t="s">
        <v>38</v>
      </c>
      <c r="P148" s="95">
        <f t="shared" si="1"/>
        <v>0</v>
      </c>
      <c r="Q148" s="95">
        <v>0</v>
      </c>
      <c r="R148" s="95">
        <f t="shared" si="2"/>
        <v>0</v>
      </c>
      <c r="S148" s="95">
        <v>0</v>
      </c>
      <c r="T148" s="96">
        <f t="shared" si="3"/>
        <v>0</v>
      </c>
      <c r="AR148" s="97" t="s">
        <v>190</v>
      </c>
      <c r="AT148" s="97" t="s">
        <v>186</v>
      </c>
      <c r="AU148" s="97" t="s">
        <v>83</v>
      </c>
      <c r="AY148" s="10" t="s">
        <v>184</v>
      </c>
      <c r="BE148" s="98">
        <f t="shared" si="4"/>
        <v>0</v>
      </c>
      <c r="BF148" s="98">
        <f t="shared" si="5"/>
        <v>0</v>
      </c>
      <c r="BG148" s="98">
        <f t="shared" si="6"/>
        <v>0</v>
      </c>
      <c r="BH148" s="98">
        <f t="shared" si="7"/>
        <v>0</v>
      </c>
      <c r="BI148" s="98">
        <f t="shared" si="8"/>
        <v>0</v>
      </c>
      <c r="BJ148" s="10" t="s">
        <v>81</v>
      </c>
      <c r="BK148" s="98">
        <f t="shared" si="9"/>
        <v>0</v>
      </c>
      <c r="BL148" s="10" t="s">
        <v>190</v>
      </c>
      <c r="BM148" s="97" t="s">
        <v>3588</v>
      </c>
    </row>
    <row r="149" spans="2:65" s="1" customFormat="1" ht="44.25" customHeight="1">
      <c r="B149" s="20"/>
      <c r="C149" s="85" t="s">
        <v>275</v>
      </c>
      <c r="D149" s="85" t="s">
        <v>186</v>
      </c>
      <c r="E149" s="86" t="s">
        <v>705</v>
      </c>
      <c r="F149" s="87" t="s">
        <v>2396</v>
      </c>
      <c r="G149" s="88" t="s">
        <v>267</v>
      </c>
      <c r="H149" s="89">
        <v>11.75</v>
      </c>
      <c r="I149" s="90"/>
      <c r="J149" s="91">
        <f t="shared" si="0"/>
        <v>0</v>
      </c>
      <c r="K149" s="92"/>
      <c r="L149" s="20"/>
      <c r="M149" s="93" t="s">
        <v>1</v>
      </c>
      <c r="N149" s="94" t="s">
        <v>38</v>
      </c>
      <c r="P149" s="95">
        <f t="shared" si="1"/>
        <v>0</v>
      </c>
      <c r="Q149" s="95">
        <v>0</v>
      </c>
      <c r="R149" s="95">
        <f t="shared" si="2"/>
        <v>0</v>
      </c>
      <c r="S149" s="95">
        <v>0</v>
      </c>
      <c r="T149" s="96">
        <f t="shared" si="3"/>
        <v>0</v>
      </c>
      <c r="AR149" s="97" t="s">
        <v>190</v>
      </c>
      <c r="AT149" s="97" t="s">
        <v>186</v>
      </c>
      <c r="AU149" s="97" t="s">
        <v>83</v>
      </c>
      <c r="AY149" s="10" t="s">
        <v>184</v>
      </c>
      <c r="BE149" s="98">
        <f t="shared" si="4"/>
        <v>0</v>
      </c>
      <c r="BF149" s="98">
        <f t="shared" si="5"/>
        <v>0</v>
      </c>
      <c r="BG149" s="98">
        <f t="shared" si="6"/>
        <v>0</v>
      </c>
      <c r="BH149" s="98">
        <f t="shared" si="7"/>
        <v>0</v>
      </c>
      <c r="BI149" s="98">
        <f t="shared" si="8"/>
        <v>0</v>
      </c>
      <c r="BJ149" s="10" t="s">
        <v>81</v>
      </c>
      <c r="BK149" s="98">
        <f t="shared" si="9"/>
        <v>0</v>
      </c>
      <c r="BL149" s="10" t="s">
        <v>190</v>
      </c>
      <c r="BM149" s="97" t="s">
        <v>3589</v>
      </c>
    </row>
    <row r="150" spans="2:65" s="1" customFormat="1" ht="44.25" customHeight="1">
      <c r="B150" s="20"/>
      <c r="C150" s="85" t="s">
        <v>281</v>
      </c>
      <c r="D150" s="85" t="s">
        <v>186</v>
      </c>
      <c r="E150" s="86" t="s">
        <v>276</v>
      </c>
      <c r="F150" s="87" t="s">
        <v>379</v>
      </c>
      <c r="G150" s="88" t="s">
        <v>278</v>
      </c>
      <c r="H150" s="89">
        <v>23.5</v>
      </c>
      <c r="I150" s="90"/>
      <c r="J150" s="91">
        <f t="shared" si="0"/>
        <v>0</v>
      </c>
      <c r="K150" s="92"/>
      <c r="L150" s="20"/>
      <c r="M150" s="93" t="s">
        <v>1</v>
      </c>
      <c r="N150" s="94" t="s">
        <v>38</v>
      </c>
      <c r="P150" s="95">
        <f t="shared" si="1"/>
        <v>0</v>
      </c>
      <c r="Q150" s="95">
        <v>0</v>
      </c>
      <c r="R150" s="95">
        <f t="shared" si="2"/>
        <v>0</v>
      </c>
      <c r="S150" s="95">
        <v>0</v>
      </c>
      <c r="T150" s="96">
        <f t="shared" si="3"/>
        <v>0</v>
      </c>
      <c r="AR150" s="97" t="s">
        <v>190</v>
      </c>
      <c r="AT150" s="97" t="s">
        <v>186</v>
      </c>
      <c r="AU150" s="97" t="s">
        <v>83</v>
      </c>
      <c r="AY150" s="10" t="s">
        <v>184</v>
      </c>
      <c r="BE150" s="98">
        <f t="shared" si="4"/>
        <v>0</v>
      </c>
      <c r="BF150" s="98">
        <f t="shared" si="5"/>
        <v>0</v>
      </c>
      <c r="BG150" s="98">
        <f t="shared" si="6"/>
        <v>0</v>
      </c>
      <c r="BH150" s="98">
        <f t="shared" si="7"/>
        <v>0</v>
      </c>
      <c r="BI150" s="98">
        <f t="shared" si="8"/>
        <v>0</v>
      </c>
      <c r="BJ150" s="10" t="s">
        <v>81</v>
      </c>
      <c r="BK150" s="98">
        <f t="shared" si="9"/>
        <v>0</v>
      </c>
      <c r="BL150" s="10" t="s">
        <v>190</v>
      </c>
      <c r="BM150" s="97" t="s">
        <v>3590</v>
      </c>
    </row>
    <row r="151" spans="2:65" s="7" customFormat="1">
      <c r="B151" s="99"/>
      <c r="D151" s="100" t="s">
        <v>203</v>
      </c>
      <c r="E151" s="101" t="s">
        <v>1</v>
      </c>
      <c r="F151" s="102" t="s">
        <v>3591</v>
      </c>
      <c r="H151" s="103">
        <v>23.5</v>
      </c>
      <c r="I151" s="104"/>
      <c r="L151" s="99"/>
      <c r="M151" s="105"/>
      <c r="T151" s="106"/>
      <c r="AT151" s="101" t="s">
        <v>203</v>
      </c>
      <c r="AU151" s="101" t="s">
        <v>83</v>
      </c>
      <c r="AV151" s="7" t="s">
        <v>83</v>
      </c>
      <c r="AW151" s="7" t="s">
        <v>28</v>
      </c>
      <c r="AX151" s="7" t="s">
        <v>73</v>
      </c>
      <c r="AY151" s="101" t="s">
        <v>184</v>
      </c>
    </row>
    <row r="152" spans="2:65" s="8" customFormat="1">
      <c r="B152" s="107"/>
      <c r="D152" s="100" t="s">
        <v>203</v>
      </c>
      <c r="E152" s="108" t="s">
        <v>1</v>
      </c>
      <c r="F152" s="109" t="s">
        <v>206</v>
      </c>
      <c r="H152" s="110">
        <v>23.5</v>
      </c>
      <c r="I152" s="111"/>
      <c r="L152" s="107"/>
      <c r="M152" s="112"/>
      <c r="T152" s="113"/>
      <c r="AT152" s="108" t="s">
        <v>203</v>
      </c>
      <c r="AU152" s="108" t="s">
        <v>83</v>
      </c>
      <c r="AV152" s="8" t="s">
        <v>190</v>
      </c>
      <c r="AW152" s="8" t="s">
        <v>28</v>
      </c>
      <c r="AX152" s="8" t="s">
        <v>81</v>
      </c>
      <c r="AY152" s="108" t="s">
        <v>184</v>
      </c>
    </row>
    <row r="153" spans="2:65" s="1" customFormat="1" ht="37.799999999999997" customHeight="1">
      <c r="B153" s="20"/>
      <c r="C153" s="85" t="s">
        <v>7</v>
      </c>
      <c r="D153" s="85" t="s">
        <v>186</v>
      </c>
      <c r="E153" s="86" t="s">
        <v>3413</v>
      </c>
      <c r="F153" s="87" t="s">
        <v>3414</v>
      </c>
      <c r="G153" s="88" t="s">
        <v>267</v>
      </c>
      <c r="H153" s="89">
        <v>28.95</v>
      </c>
      <c r="I153" s="90"/>
      <c r="J153" s="91">
        <f>ROUND(I153*H153,2)</f>
        <v>0</v>
      </c>
      <c r="K153" s="92"/>
      <c r="L153" s="20"/>
      <c r="M153" s="93" t="s">
        <v>1</v>
      </c>
      <c r="N153" s="94" t="s">
        <v>38</v>
      </c>
      <c r="P153" s="95">
        <f>O153*H153</f>
        <v>0</v>
      </c>
      <c r="Q153" s="95">
        <v>0</v>
      </c>
      <c r="R153" s="95">
        <f>Q153*H153</f>
        <v>0</v>
      </c>
      <c r="S153" s="95">
        <v>0</v>
      </c>
      <c r="T153" s="96">
        <f>S153*H153</f>
        <v>0</v>
      </c>
      <c r="AR153" s="97" t="s">
        <v>190</v>
      </c>
      <c r="AT153" s="97" t="s">
        <v>186</v>
      </c>
      <c r="AU153" s="97" t="s">
        <v>83</v>
      </c>
      <c r="AY153" s="10" t="s">
        <v>184</v>
      </c>
      <c r="BE153" s="98">
        <f>IF(N153="základní",J153,0)</f>
        <v>0</v>
      </c>
      <c r="BF153" s="98">
        <f>IF(N153="snížená",J153,0)</f>
        <v>0</v>
      </c>
      <c r="BG153" s="98">
        <f>IF(N153="zákl. přenesená",J153,0)</f>
        <v>0</v>
      </c>
      <c r="BH153" s="98">
        <f>IF(N153="sníž. přenesená",J153,0)</f>
        <v>0</v>
      </c>
      <c r="BI153" s="98">
        <f>IF(N153="nulová",J153,0)</f>
        <v>0</v>
      </c>
      <c r="BJ153" s="10" t="s">
        <v>81</v>
      </c>
      <c r="BK153" s="98">
        <f>ROUND(I153*H153,2)</f>
        <v>0</v>
      </c>
      <c r="BL153" s="10" t="s">
        <v>190</v>
      </c>
      <c r="BM153" s="97" t="s">
        <v>3592</v>
      </c>
    </row>
    <row r="154" spans="2:65" s="1" customFormat="1" ht="44.25" customHeight="1">
      <c r="B154" s="20"/>
      <c r="C154" s="85" t="s">
        <v>290</v>
      </c>
      <c r="D154" s="85" t="s">
        <v>186</v>
      </c>
      <c r="E154" s="86" t="s">
        <v>2400</v>
      </c>
      <c r="F154" s="87" t="s">
        <v>2401</v>
      </c>
      <c r="G154" s="88" t="s">
        <v>267</v>
      </c>
      <c r="H154" s="89">
        <v>28.95</v>
      </c>
      <c r="I154" s="90"/>
      <c r="J154" s="91">
        <f>ROUND(I154*H154,2)</f>
        <v>0</v>
      </c>
      <c r="K154" s="92"/>
      <c r="L154" s="20"/>
      <c r="M154" s="93" t="s">
        <v>1</v>
      </c>
      <c r="N154" s="94" t="s">
        <v>38</v>
      </c>
      <c r="P154" s="95">
        <f>O154*H154</f>
        <v>0</v>
      </c>
      <c r="Q154" s="95">
        <v>0</v>
      </c>
      <c r="R154" s="95">
        <f>Q154*H154</f>
        <v>0</v>
      </c>
      <c r="S154" s="95">
        <v>0</v>
      </c>
      <c r="T154" s="96">
        <f>S154*H154</f>
        <v>0</v>
      </c>
      <c r="AR154" s="97" t="s">
        <v>190</v>
      </c>
      <c r="AT154" s="97" t="s">
        <v>186</v>
      </c>
      <c r="AU154" s="97" t="s">
        <v>83</v>
      </c>
      <c r="AY154" s="10" t="s">
        <v>184</v>
      </c>
      <c r="BE154" s="98">
        <f>IF(N154="základní",J154,0)</f>
        <v>0</v>
      </c>
      <c r="BF154" s="98">
        <f>IF(N154="snížená",J154,0)</f>
        <v>0</v>
      </c>
      <c r="BG154" s="98">
        <f>IF(N154="zákl. přenesená",J154,0)</f>
        <v>0</v>
      </c>
      <c r="BH154" s="98">
        <f>IF(N154="sníž. přenesená",J154,0)</f>
        <v>0</v>
      </c>
      <c r="BI154" s="98">
        <f>IF(N154="nulová",J154,0)</f>
        <v>0</v>
      </c>
      <c r="BJ154" s="10" t="s">
        <v>81</v>
      </c>
      <c r="BK154" s="98">
        <f>ROUND(I154*H154,2)</f>
        <v>0</v>
      </c>
      <c r="BL154" s="10" t="s">
        <v>190</v>
      </c>
      <c r="BM154" s="97" t="s">
        <v>3593</v>
      </c>
    </row>
    <row r="155" spans="2:65" s="1" customFormat="1" ht="66.75" customHeight="1">
      <c r="B155" s="20"/>
      <c r="C155" s="85" t="s">
        <v>295</v>
      </c>
      <c r="D155" s="85" t="s">
        <v>186</v>
      </c>
      <c r="E155" s="86" t="s">
        <v>2406</v>
      </c>
      <c r="F155" s="87" t="s">
        <v>2407</v>
      </c>
      <c r="G155" s="88" t="s">
        <v>267</v>
      </c>
      <c r="H155" s="89">
        <v>6.85</v>
      </c>
      <c r="I155" s="90"/>
      <c r="J155" s="91">
        <f>ROUND(I155*H155,2)</f>
        <v>0</v>
      </c>
      <c r="K155" s="92"/>
      <c r="L155" s="20"/>
      <c r="M155" s="93" t="s">
        <v>1</v>
      </c>
      <c r="N155" s="94" t="s">
        <v>38</v>
      </c>
      <c r="P155" s="95">
        <f>O155*H155</f>
        <v>0</v>
      </c>
      <c r="Q155" s="95">
        <v>0</v>
      </c>
      <c r="R155" s="95">
        <f>Q155*H155</f>
        <v>0</v>
      </c>
      <c r="S155" s="95">
        <v>0</v>
      </c>
      <c r="T155" s="96">
        <f>S155*H155</f>
        <v>0</v>
      </c>
      <c r="AR155" s="97" t="s">
        <v>190</v>
      </c>
      <c r="AT155" s="97" t="s">
        <v>186</v>
      </c>
      <c r="AU155" s="97" t="s">
        <v>83</v>
      </c>
      <c r="AY155" s="10" t="s">
        <v>184</v>
      </c>
      <c r="BE155" s="98">
        <f>IF(N155="základní",J155,0)</f>
        <v>0</v>
      </c>
      <c r="BF155" s="98">
        <f>IF(N155="snížená",J155,0)</f>
        <v>0</v>
      </c>
      <c r="BG155" s="98">
        <f>IF(N155="zákl. přenesená",J155,0)</f>
        <v>0</v>
      </c>
      <c r="BH155" s="98">
        <f>IF(N155="sníž. přenesená",J155,0)</f>
        <v>0</v>
      </c>
      <c r="BI155" s="98">
        <f>IF(N155="nulová",J155,0)</f>
        <v>0</v>
      </c>
      <c r="BJ155" s="10" t="s">
        <v>81</v>
      </c>
      <c r="BK155" s="98">
        <f>ROUND(I155*H155,2)</f>
        <v>0</v>
      </c>
      <c r="BL155" s="10" t="s">
        <v>190</v>
      </c>
      <c r="BM155" s="97" t="s">
        <v>3594</v>
      </c>
    </row>
    <row r="156" spans="2:65" s="1" customFormat="1" ht="16.5" customHeight="1">
      <c r="B156" s="20"/>
      <c r="C156" s="126" t="s">
        <v>300</v>
      </c>
      <c r="D156" s="126" t="s">
        <v>480</v>
      </c>
      <c r="E156" s="127" t="s">
        <v>2409</v>
      </c>
      <c r="F156" s="128" t="s">
        <v>2410</v>
      </c>
      <c r="G156" s="129" t="s">
        <v>278</v>
      </c>
      <c r="H156" s="130">
        <v>13.015000000000001</v>
      </c>
      <c r="I156" s="131"/>
      <c r="J156" s="132">
        <f>ROUND(I156*H156,2)</f>
        <v>0</v>
      </c>
      <c r="K156" s="133"/>
      <c r="L156" s="134"/>
      <c r="M156" s="135" t="s">
        <v>1</v>
      </c>
      <c r="N156" s="136" t="s">
        <v>38</v>
      </c>
      <c r="P156" s="95">
        <f>O156*H156</f>
        <v>0</v>
      </c>
      <c r="Q156" s="95">
        <v>1</v>
      </c>
      <c r="R156" s="95">
        <f>Q156*H156</f>
        <v>13.015000000000001</v>
      </c>
      <c r="S156" s="95">
        <v>0</v>
      </c>
      <c r="T156" s="96">
        <f>S156*H156</f>
        <v>0</v>
      </c>
      <c r="AR156" s="97" t="s">
        <v>226</v>
      </c>
      <c r="AT156" s="97" t="s">
        <v>480</v>
      </c>
      <c r="AU156" s="97" t="s">
        <v>83</v>
      </c>
      <c r="AY156" s="10" t="s">
        <v>184</v>
      </c>
      <c r="BE156" s="98">
        <f>IF(N156="základní",J156,0)</f>
        <v>0</v>
      </c>
      <c r="BF156" s="98">
        <f>IF(N156="snížená",J156,0)</f>
        <v>0</v>
      </c>
      <c r="BG156" s="98">
        <f>IF(N156="zákl. přenesená",J156,0)</f>
        <v>0</v>
      </c>
      <c r="BH156" s="98">
        <f>IF(N156="sníž. přenesená",J156,0)</f>
        <v>0</v>
      </c>
      <c r="BI156" s="98">
        <f>IF(N156="nulová",J156,0)</f>
        <v>0</v>
      </c>
      <c r="BJ156" s="10" t="s">
        <v>81</v>
      </c>
      <c r="BK156" s="98">
        <f>ROUND(I156*H156,2)</f>
        <v>0</v>
      </c>
      <c r="BL156" s="10" t="s">
        <v>190</v>
      </c>
      <c r="BM156" s="97" t="s">
        <v>3595</v>
      </c>
    </row>
    <row r="157" spans="2:65" s="7" customFormat="1">
      <c r="B157" s="99"/>
      <c r="D157" s="100" t="s">
        <v>203</v>
      </c>
      <c r="E157" s="101" t="s">
        <v>1</v>
      </c>
      <c r="F157" s="102" t="s">
        <v>3596</v>
      </c>
      <c r="H157" s="103">
        <v>13.015000000000001</v>
      </c>
      <c r="I157" s="104"/>
      <c r="L157" s="99"/>
      <c r="M157" s="105"/>
      <c r="T157" s="106"/>
      <c r="AT157" s="101" t="s">
        <v>203</v>
      </c>
      <c r="AU157" s="101" t="s">
        <v>83</v>
      </c>
      <c r="AV157" s="7" t="s">
        <v>83</v>
      </c>
      <c r="AW157" s="7" t="s">
        <v>28</v>
      </c>
      <c r="AX157" s="7" t="s">
        <v>73</v>
      </c>
      <c r="AY157" s="101" t="s">
        <v>184</v>
      </c>
    </row>
    <row r="158" spans="2:65" s="8" customFormat="1">
      <c r="B158" s="107"/>
      <c r="D158" s="100" t="s">
        <v>203</v>
      </c>
      <c r="E158" s="108" t="s">
        <v>1</v>
      </c>
      <c r="F158" s="109" t="s">
        <v>206</v>
      </c>
      <c r="H158" s="110">
        <v>13.015000000000001</v>
      </c>
      <c r="I158" s="111"/>
      <c r="L158" s="107"/>
      <c r="M158" s="112"/>
      <c r="T158" s="113"/>
      <c r="AT158" s="108" t="s">
        <v>203</v>
      </c>
      <c r="AU158" s="108" t="s">
        <v>83</v>
      </c>
      <c r="AV158" s="8" t="s">
        <v>190</v>
      </c>
      <c r="AW158" s="8" t="s">
        <v>28</v>
      </c>
      <c r="AX158" s="8" t="s">
        <v>81</v>
      </c>
      <c r="AY158" s="108" t="s">
        <v>184</v>
      </c>
    </row>
    <row r="159" spans="2:65" s="1" customFormat="1" ht="55.5" customHeight="1">
      <c r="B159" s="20"/>
      <c r="C159" s="85" t="s">
        <v>307</v>
      </c>
      <c r="D159" s="85" t="s">
        <v>186</v>
      </c>
      <c r="E159" s="86" t="s">
        <v>2413</v>
      </c>
      <c r="F159" s="87" t="s">
        <v>2414</v>
      </c>
      <c r="G159" s="88" t="s">
        <v>201</v>
      </c>
      <c r="H159" s="89">
        <v>5</v>
      </c>
      <c r="I159" s="90"/>
      <c r="J159" s="91">
        <f>ROUND(I159*H159,2)</f>
        <v>0</v>
      </c>
      <c r="K159" s="92"/>
      <c r="L159" s="20"/>
      <c r="M159" s="93" t="s">
        <v>1</v>
      </c>
      <c r="N159" s="94" t="s">
        <v>38</v>
      </c>
      <c r="P159" s="95">
        <f>O159*H159</f>
        <v>0</v>
      </c>
      <c r="Q159" s="95">
        <v>0</v>
      </c>
      <c r="R159" s="95">
        <f>Q159*H159</f>
        <v>0</v>
      </c>
      <c r="S159" s="95">
        <v>0</v>
      </c>
      <c r="T159" s="96">
        <f>S159*H159</f>
        <v>0</v>
      </c>
      <c r="AR159" s="97" t="s">
        <v>190</v>
      </c>
      <c r="AT159" s="97" t="s">
        <v>186</v>
      </c>
      <c r="AU159" s="97" t="s">
        <v>83</v>
      </c>
      <c r="AY159" s="10" t="s">
        <v>184</v>
      </c>
      <c r="BE159" s="98">
        <f>IF(N159="základní",J159,0)</f>
        <v>0</v>
      </c>
      <c r="BF159" s="98">
        <f>IF(N159="snížená",J159,0)</f>
        <v>0</v>
      </c>
      <c r="BG159" s="98">
        <f>IF(N159="zákl. přenesená",J159,0)</f>
        <v>0</v>
      </c>
      <c r="BH159" s="98">
        <f>IF(N159="sníž. přenesená",J159,0)</f>
        <v>0</v>
      </c>
      <c r="BI159" s="98">
        <f>IF(N159="nulová",J159,0)</f>
        <v>0</v>
      </c>
      <c r="BJ159" s="10" t="s">
        <v>81</v>
      </c>
      <c r="BK159" s="98">
        <f>ROUND(I159*H159,2)</f>
        <v>0</v>
      </c>
      <c r="BL159" s="10" t="s">
        <v>190</v>
      </c>
      <c r="BM159" s="97" t="s">
        <v>3597</v>
      </c>
    </row>
    <row r="160" spans="2:65" s="1" customFormat="1" ht="37.799999999999997" customHeight="1">
      <c r="B160" s="20"/>
      <c r="C160" s="85" t="s">
        <v>312</v>
      </c>
      <c r="D160" s="85" t="s">
        <v>186</v>
      </c>
      <c r="E160" s="86" t="s">
        <v>3063</v>
      </c>
      <c r="F160" s="87" t="s">
        <v>3064</v>
      </c>
      <c r="G160" s="88" t="s">
        <v>201</v>
      </c>
      <c r="H160" s="89">
        <v>5</v>
      </c>
      <c r="I160" s="90"/>
      <c r="J160" s="91">
        <f>ROUND(I160*H160,2)</f>
        <v>0</v>
      </c>
      <c r="K160" s="92"/>
      <c r="L160" s="20"/>
      <c r="M160" s="93" t="s">
        <v>1</v>
      </c>
      <c r="N160" s="94" t="s">
        <v>38</v>
      </c>
      <c r="P160" s="95">
        <f>O160*H160</f>
        <v>0</v>
      </c>
      <c r="Q160" s="95">
        <v>0</v>
      </c>
      <c r="R160" s="95">
        <f>Q160*H160</f>
        <v>0</v>
      </c>
      <c r="S160" s="95">
        <v>0</v>
      </c>
      <c r="T160" s="96">
        <f>S160*H160</f>
        <v>0</v>
      </c>
      <c r="AR160" s="97" t="s">
        <v>190</v>
      </c>
      <c r="AT160" s="97" t="s">
        <v>186</v>
      </c>
      <c r="AU160" s="97" t="s">
        <v>83</v>
      </c>
      <c r="AY160" s="10" t="s">
        <v>184</v>
      </c>
      <c r="BE160" s="98">
        <f>IF(N160="základní",J160,0)</f>
        <v>0</v>
      </c>
      <c r="BF160" s="98">
        <f>IF(N160="snížená",J160,0)</f>
        <v>0</v>
      </c>
      <c r="BG160" s="98">
        <f>IF(N160="zákl. přenesená",J160,0)</f>
        <v>0</v>
      </c>
      <c r="BH160" s="98">
        <f>IF(N160="sníž. přenesená",J160,0)</f>
        <v>0</v>
      </c>
      <c r="BI160" s="98">
        <f>IF(N160="nulová",J160,0)</f>
        <v>0</v>
      </c>
      <c r="BJ160" s="10" t="s">
        <v>81</v>
      </c>
      <c r="BK160" s="98">
        <f>ROUND(I160*H160,2)</f>
        <v>0</v>
      </c>
      <c r="BL160" s="10" t="s">
        <v>190</v>
      </c>
      <c r="BM160" s="97" t="s">
        <v>3598</v>
      </c>
    </row>
    <row r="161" spans="2:65" s="1" customFormat="1" ht="37.799999999999997" customHeight="1">
      <c r="B161" s="20"/>
      <c r="C161" s="85" t="s">
        <v>317</v>
      </c>
      <c r="D161" s="85" t="s">
        <v>186</v>
      </c>
      <c r="E161" s="86" t="s">
        <v>3067</v>
      </c>
      <c r="F161" s="87" t="s">
        <v>3068</v>
      </c>
      <c r="G161" s="88" t="s">
        <v>201</v>
      </c>
      <c r="H161" s="89">
        <v>5</v>
      </c>
      <c r="I161" s="90"/>
      <c r="J161" s="91">
        <f>ROUND(I161*H161,2)</f>
        <v>0</v>
      </c>
      <c r="K161" s="92"/>
      <c r="L161" s="20"/>
      <c r="M161" s="93" t="s">
        <v>1</v>
      </c>
      <c r="N161" s="94" t="s">
        <v>38</v>
      </c>
      <c r="P161" s="95">
        <f>O161*H161</f>
        <v>0</v>
      </c>
      <c r="Q161" s="95">
        <v>0</v>
      </c>
      <c r="R161" s="95">
        <f>Q161*H161</f>
        <v>0</v>
      </c>
      <c r="S161" s="95">
        <v>0</v>
      </c>
      <c r="T161" s="96">
        <f>S161*H161</f>
        <v>0</v>
      </c>
      <c r="AR161" s="97" t="s">
        <v>190</v>
      </c>
      <c r="AT161" s="97" t="s">
        <v>186</v>
      </c>
      <c r="AU161" s="97" t="s">
        <v>83</v>
      </c>
      <c r="AY161" s="10" t="s">
        <v>184</v>
      </c>
      <c r="BE161" s="98">
        <f>IF(N161="základní",J161,0)</f>
        <v>0</v>
      </c>
      <c r="BF161" s="98">
        <f>IF(N161="snížená",J161,0)</f>
        <v>0</v>
      </c>
      <c r="BG161" s="98">
        <f>IF(N161="zákl. přenesená",J161,0)</f>
        <v>0</v>
      </c>
      <c r="BH161" s="98">
        <f>IF(N161="sníž. přenesená",J161,0)</f>
        <v>0</v>
      </c>
      <c r="BI161" s="98">
        <f>IF(N161="nulová",J161,0)</f>
        <v>0</v>
      </c>
      <c r="BJ161" s="10" t="s">
        <v>81</v>
      </c>
      <c r="BK161" s="98">
        <f>ROUND(I161*H161,2)</f>
        <v>0</v>
      </c>
      <c r="BL161" s="10" t="s">
        <v>190</v>
      </c>
      <c r="BM161" s="97" t="s">
        <v>3599</v>
      </c>
    </row>
    <row r="162" spans="2:65" s="1" customFormat="1" ht="16.5" customHeight="1">
      <c r="B162" s="20"/>
      <c r="C162" s="126" t="s">
        <v>321</v>
      </c>
      <c r="D162" s="126" t="s">
        <v>480</v>
      </c>
      <c r="E162" s="127" t="s">
        <v>3070</v>
      </c>
      <c r="F162" s="128" t="s">
        <v>3071</v>
      </c>
      <c r="G162" s="129" t="s">
        <v>406</v>
      </c>
      <c r="H162" s="130">
        <v>0.15</v>
      </c>
      <c r="I162" s="131"/>
      <c r="J162" s="132">
        <f>ROUND(I162*H162,2)</f>
        <v>0</v>
      </c>
      <c r="K162" s="133"/>
      <c r="L162" s="134"/>
      <c r="M162" s="135" t="s">
        <v>1</v>
      </c>
      <c r="N162" s="136" t="s">
        <v>38</v>
      </c>
      <c r="P162" s="95">
        <f>O162*H162</f>
        <v>0</v>
      </c>
      <c r="Q162" s="95">
        <v>1E-3</v>
      </c>
      <c r="R162" s="95">
        <f>Q162*H162</f>
        <v>1.4999999999999999E-4</v>
      </c>
      <c r="S162" s="95">
        <v>0</v>
      </c>
      <c r="T162" s="96">
        <f>S162*H162</f>
        <v>0</v>
      </c>
      <c r="AR162" s="97" t="s">
        <v>226</v>
      </c>
      <c r="AT162" s="97" t="s">
        <v>480</v>
      </c>
      <c r="AU162" s="97" t="s">
        <v>83</v>
      </c>
      <c r="AY162" s="10" t="s">
        <v>184</v>
      </c>
      <c r="BE162" s="98">
        <f>IF(N162="základní",J162,0)</f>
        <v>0</v>
      </c>
      <c r="BF162" s="98">
        <f>IF(N162="snížená",J162,0)</f>
        <v>0</v>
      </c>
      <c r="BG162" s="98">
        <f>IF(N162="zákl. přenesená",J162,0)</f>
        <v>0</v>
      </c>
      <c r="BH162" s="98">
        <f>IF(N162="sníž. přenesená",J162,0)</f>
        <v>0</v>
      </c>
      <c r="BI162" s="98">
        <f>IF(N162="nulová",J162,0)</f>
        <v>0</v>
      </c>
      <c r="BJ162" s="10" t="s">
        <v>81</v>
      </c>
      <c r="BK162" s="98">
        <f>ROUND(I162*H162,2)</f>
        <v>0</v>
      </c>
      <c r="BL162" s="10" t="s">
        <v>190</v>
      </c>
      <c r="BM162" s="97" t="s">
        <v>3600</v>
      </c>
    </row>
    <row r="163" spans="2:65" s="7" customFormat="1">
      <c r="B163" s="99"/>
      <c r="D163" s="100" t="s">
        <v>203</v>
      </c>
      <c r="E163" s="101" t="s">
        <v>1</v>
      </c>
      <c r="F163" s="102" t="s">
        <v>3601</v>
      </c>
      <c r="H163" s="103">
        <v>0.15</v>
      </c>
      <c r="I163" s="104"/>
      <c r="L163" s="99"/>
      <c r="M163" s="105"/>
      <c r="T163" s="106"/>
      <c r="AT163" s="101" t="s">
        <v>203</v>
      </c>
      <c r="AU163" s="101" t="s">
        <v>83</v>
      </c>
      <c r="AV163" s="7" t="s">
        <v>83</v>
      </c>
      <c r="AW163" s="7" t="s">
        <v>28</v>
      </c>
      <c r="AX163" s="7" t="s">
        <v>73</v>
      </c>
      <c r="AY163" s="101" t="s">
        <v>184</v>
      </c>
    </row>
    <row r="164" spans="2:65" s="8" customFormat="1">
      <c r="B164" s="107"/>
      <c r="D164" s="100" t="s">
        <v>203</v>
      </c>
      <c r="E164" s="108" t="s">
        <v>1</v>
      </c>
      <c r="F164" s="109" t="s">
        <v>206</v>
      </c>
      <c r="H164" s="110">
        <v>0.15</v>
      </c>
      <c r="I164" s="111"/>
      <c r="L164" s="107"/>
      <c r="M164" s="112"/>
      <c r="T164" s="113"/>
      <c r="AT164" s="108" t="s">
        <v>203</v>
      </c>
      <c r="AU164" s="108" t="s">
        <v>83</v>
      </c>
      <c r="AV164" s="8" t="s">
        <v>190</v>
      </c>
      <c r="AW164" s="8" t="s">
        <v>28</v>
      </c>
      <c r="AX164" s="8" t="s">
        <v>81</v>
      </c>
      <c r="AY164" s="108" t="s">
        <v>184</v>
      </c>
    </row>
    <row r="165" spans="2:65" s="1" customFormat="1" ht="21.75" customHeight="1">
      <c r="B165" s="20"/>
      <c r="C165" s="85" t="s">
        <v>325</v>
      </c>
      <c r="D165" s="85" t="s">
        <v>186</v>
      </c>
      <c r="E165" s="86" t="s">
        <v>3425</v>
      </c>
      <c r="F165" s="87" t="s">
        <v>3426</v>
      </c>
      <c r="G165" s="88" t="s">
        <v>201</v>
      </c>
      <c r="H165" s="89">
        <v>5</v>
      </c>
      <c r="I165" s="90"/>
      <c r="J165" s="91">
        <f>ROUND(I165*H165,2)</f>
        <v>0</v>
      </c>
      <c r="K165" s="92"/>
      <c r="L165" s="20"/>
      <c r="M165" s="93" t="s">
        <v>1</v>
      </c>
      <c r="N165" s="94" t="s">
        <v>38</v>
      </c>
      <c r="P165" s="95">
        <f>O165*H165</f>
        <v>0</v>
      </c>
      <c r="Q165" s="95">
        <v>0</v>
      </c>
      <c r="R165" s="95">
        <f>Q165*H165</f>
        <v>0</v>
      </c>
      <c r="S165" s="95">
        <v>0</v>
      </c>
      <c r="T165" s="96">
        <f>S165*H165</f>
        <v>0</v>
      </c>
      <c r="AR165" s="97" t="s">
        <v>190</v>
      </c>
      <c r="AT165" s="97" t="s">
        <v>186</v>
      </c>
      <c r="AU165" s="97" t="s">
        <v>83</v>
      </c>
      <c r="AY165" s="10" t="s">
        <v>184</v>
      </c>
      <c r="BE165" s="98">
        <f>IF(N165="základní",J165,0)</f>
        <v>0</v>
      </c>
      <c r="BF165" s="98">
        <f>IF(N165="snížená",J165,0)</f>
        <v>0</v>
      </c>
      <c r="BG165" s="98">
        <f>IF(N165="zákl. přenesená",J165,0)</f>
        <v>0</v>
      </c>
      <c r="BH165" s="98">
        <f>IF(N165="sníž. přenesená",J165,0)</f>
        <v>0</v>
      </c>
      <c r="BI165" s="98">
        <f>IF(N165="nulová",J165,0)</f>
        <v>0</v>
      </c>
      <c r="BJ165" s="10" t="s">
        <v>81</v>
      </c>
      <c r="BK165" s="98">
        <f>ROUND(I165*H165,2)</f>
        <v>0</v>
      </c>
      <c r="BL165" s="10" t="s">
        <v>190</v>
      </c>
      <c r="BM165" s="97" t="s">
        <v>3602</v>
      </c>
    </row>
    <row r="166" spans="2:65" s="1" customFormat="1" ht="49.05" customHeight="1">
      <c r="B166" s="20"/>
      <c r="C166" s="85" t="s">
        <v>329</v>
      </c>
      <c r="D166" s="85" t="s">
        <v>186</v>
      </c>
      <c r="E166" s="86" t="s">
        <v>3353</v>
      </c>
      <c r="F166" s="87" t="s">
        <v>3428</v>
      </c>
      <c r="G166" s="88" t="s">
        <v>201</v>
      </c>
      <c r="H166" s="89">
        <v>5</v>
      </c>
      <c r="I166" s="90"/>
      <c r="J166" s="91">
        <f>ROUND(I166*H166,2)</f>
        <v>0</v>
      </c>
      <c r="K166" s="92"/>
      <c r="L166" s="20"/>
      <c r="M166" s="93" t="s">
        <v>1</v>
      </c>
      <c r="N166" s="94" t="s">
        <v>38</v>
      </c>
      <c r="P166" s="95">
        <f>O166*H166</f>
        <v>0</v>
      </c>
      <c r="Q166" s="95">
        <v>0</v>
      </c>
      <c r="R166" s="95">
        <f>Q166*H166</f>
        <v>0</v>
      </c>
      <c r="S166" s="95">
        <v>0</v>
      </c>
      <c r="T166" s="96">
        <f>S166*H166</f>
        <v>0</v>
      </c>
      <c r="AR166" s="97" t="s">
        <v>190</v>
      </c>
      <c r="AT166" s="97" t="s">
        <v>186</v>
      </c>
      <c r="AU166" s="97" t="s">
        <v>83</v>
      </c>
      <c r="AY166" s="10" t="s">
        <v>184</v>
      </c>
      <c r="BE166" s="98">
        <f>IF(N166="základní",J166,0)</f>
        <v>0</v>
      </c>
      <c r="BF166" s="98">
        <f>IF(N166="snížená",J166,0)</f>
        <v>0</v>
      </c>
      <c r="BG166" s="98">
        <f>IF(N166="zákl. přenesená",J166,0)</f>
        <v>0</v>
      </c>
      <c r="BH166" s="98">
        <f>IF(N166="sníž. přenesená",J166,0)</f>
        <v>0</v>
      </c>
      <c r="BI166" s="98">
        <f>IF(N166="nulová",J166,0)</f>
        <v>0</v>
      </c>
      <c r="BJ166" s="10" t="s">
        <v>81</v>
      </c>
      <c r="BK166" s="98">
        <f>ROUND(I166*H166,2)</f>
        <v>0</v>
      </c>
      <c r="BL166" s="10" t="s">
        <v>190</v>
      </c>
      <c r="BM166" s="97" t="s">
        <v>3603</v>
      </c>
    </row>
    <row r="167" spans="2:65" s="6" customFormat="1" ht="22.8" customHeight="1">
      <c r="B167" s="73"/>
      <c r="D167" s="74" t="s">
        <v>72</v>
      </c>
      <c r="E167" s="83" t="s">
        <v>190</v>
      </c>
      <c r="F167" s="83" t="s">
        <v>942</v>
      </c>
      <c r="I167" s="76"/>
      <c r="J167" s="84">
        <f>BK167</f>
        <v>0</v>
      </c>
      <c r="L167" s="73"/>
      <c r="M167" s="78"/>
      <c r="P167" s="79">
        <f>SUM(P168:P169)</f>
        <v>0</v>
      </c>
      <c r="R167" s="79">
        <f>SUM(R168:R169)</f>
        <v>3.2214279999999995</v>
      </c>
      <c r="T167" s="80">
        <f>SUM(T168:T169)</f>
        <v>0</v>
      </c>
      <c r="AR167" s="74" t="s">
        <v>81</v>
      </c>
      <c r="AT167" s="81" t="s">
        <v>72</v>
      </c>
      <c r="AU167" s="81" t="s">
        <v>81</v>
      </c>
      <c r="AY167" s="74" t="s">
        <v>184</v>
      </c>
      <c r="BK167" s="82">
        <f>SUM(BK168:BK169)</f>
        <v>0</v>
      </c>
    </row>
    <row r="168" spans="2:65" s="1" customFormat="1" ht="49.05" customHeight="1">
      <c r="B168" s="20"/>
      <c r="C168" s="85" t="s">
        <v>334</v>
      </c>
      <c r="D168" s="85" t="s">
        <v>186</v>
      </c>
      <c r="E168" s="86" t="s">
        <v>3604</v>
      </c>
      <c r="F168" s="87" t="s">
        <v>3605</v>
      </c>
      <c r="G168" s="88" t="s">
        <v>267</v>
      </c>
      <c r="H168" s="89">
        <v>1.4</v>
      </c>
      <c r="I168" s="90"/>
      <c r="J168" s="91">
        <f>ROUND(I168*H168,2)</f>
        <v>0</v>
      </c>
      <c r="K168" s="92"/>
      <c r="L168" s="20"/>
      <c r="M168" s="93" t="s">
        <v>1</v>
      </c>
      <c r="N168" s="94" t="s">
        <v>38</v>
      </c>
      <c r="P168" s="95">
        <f>O168*H168</f>
        <v>0</v>
      </c>
      <c r="Q168" s="95">
        <v>2.3010199999999998</v>
      </c>
      <c r="R168" s="95">
        <f>Q168*H168</f>
        <v>3.2214279999999995</v>
      </c>
      <c r="S168" s="95">
        <v>0</v>
      </c>
      <c r="T168" s="96">
        <f>S168*H168</f>
        <v>0</v>
      </c>
      <c r="AR168" s="97" t="s">
        <v>190</v>
      </c>
      <c r="AT168" s="97" t="s">
        <v>186</v>
      </c>
      <c r="AU168" s="97" t="s">
        <v>83</v>
      </c>
      <c r="AY168" s="10" t="s">
        <v>184</v>
      </c>
      <c r="BE168" s="98">
        <f>IF(N168="základní",J168,0)</f>
        <v>0</v>
      </c>
      <c r="BF168" s="98">
        <f>IF(N168="snížená",J168,0)</f>
        <v>0</v>
      </c>
      <c r="BG168" s="98">
        <f>IF(N168="zákl. přenesená",J168,0)</f>
        <v>0</v>
      </c>
      <c r="BH168" s="98">
        <f>IF(N168="sníž. přenesená",J168,0)</f>
        <v>0</v>
      </c>
      <c r="BI168" s="98">
        <f>IF(N168="nulová",J168,0)</f>
        <v>0</v>
      </c>
      <c r="BJ168" s="10" t="s">
        <v>81</v>
      </c>
      <c r="BK168" s="98">
        <f>ROUND(I168*H168,2)</f>
        <v>0</v>
      </c>
      <c r="BL168" s="10" t="s">
        <v>190</v>
      </c>
      <c r="BM168" s="97" t="s">
        <v>3606</v>
      </c>
    </row>
    <row r="169" spans="2:65" s="1" customFormat="1" ht="44.25" customHeight="1">
      <c r="B169" s="20"/>
      <c r="C169" s="85" t="s">
        <v>338</v>
      </c>
      <c r="D169" s="85" t="s">
        <v>186</v>
      </c>
      <c r="E169" s="86" t="s">
        <v>3607</v>
      </c>
      <c r="F169" s="87" t="s">
        <v>3608</v>
      </c>
      <c r="G169" s="88" t="s">
        <v>267</v>
      </c>
      <c r="H169" s="89">
        <v>2.2999999999999998</v>
      </c>
      <c r="I169" s="90"/>
      <c r="J169" s="91">
        <f>ROUND(I169*H169,2)</f>
        <v>0</v>
      </c>
      <c r="K169" s="92"/>
      <c r="L169" s="20"/>
      <c r="M169" s="93" t="s">
        <v>1</v>
      </c>
      <c r="N169" s="94" t="s">
        <v>38</v>
      </c>
      <c r="P169" s="95">
        <f>O169*H169</f>
        <v>0</v>
      </c>
      <c r="Q169" s="95">
        <v>0</v>
      </c>
      <c r="R169" s="95">
        <f>Q169*H169</f>
        <v>0</v>
      </c>
      <c r="S169" s="95">
        <v>0</v>
      </c>
      <c r="T169" s="96">
        <f>S169*H169</f>
        <v>0</v>
      </c>
      <c r="AR169" s="97" t="s">
        <v>190</v>
      </c>
      <c r="AT169" s="97" t="s">
        <v>186</v>
      </c>
      <c r="AU169" s="97" t="s">
        <v>83</v>
      </c>
      <c r="AY169" s="10" t="s">
        <v>184</v>
      </c>
      <c r="BE169" s="98">
        <f>IF(N169="základní",J169,0)</f>
        <v>0</v>
      </c>
      <c r="BF169" s="98">
        <f>IF(N169="snížená",J169,0)</f>
        <v>0</v>
      </c>
      <c r="BG169" s="98">
        <f>IF(N169="zákl. přenesená",J169,0)</f>
        <v>0</v>
      </c>
      <c r="BH169" s="98">
        <f>IF(N169="sníž. přenesená",J169,0)</f>
        <v>0</v>
      </c>
      <c r="BI169" s="98">
        <f>IF(N169="nulová",J169,0)</f>
        <v>0</v>
      </c>
      <c r="BJ169" s="10" t="s">
        <v>81</v>
      </c>
      <c r="BK169" s="98">
        <f>ROUND(I169*H169,2)</f>
        <v>0</v>
      </c>
      <c r="BL169" s="10" t="s">
        <v>190</v>
      </c>
      <c r="BM169" s="97" t="s">
        <v>3609</v>
      </c>
    </row>
    <row r="170" spans="2:65" s="6" customFormat="1" ht="22.8" customHeight="1">
      <c r="B170" s="73"/>
      <c r="D170" s="74" t="s">
        <v>72</v>
      </c>
      <c r="E170" s="83" t="s">
        <v>207</v>
      </c>
      <c r="F170" s="83" t="s">
        <v>505</v>
      </c>
      <c r="I170" s="76"/>
      <c r="J170" s="84">
        <f>BK170</f>
        <v>0</v>
      </c>
      <c r="L170" s="73"/>
      <c r="M170" s="78"/>
      <c r="P170" s="79">
        <f>SUM(P171:P174)</f>
        <v>0</v>
      </c>
      <c r="R170" s="79">
        <f>SUM(R171:R174)</f>
        <v>4.9151199999999999</v>
      </c>
      <c r="T170" s="80">
        <f>SUM(T171:T174)</f>
        <v>0</v>
      </c>
      <c r="AR170" s="74" t="s">
        <v>81</v>
      </c>
      <c r="AT170" s="81" t="s">
        <v>72</v>
      </c>
      <c r="AU170" s="81" t="s">
        <v>81</v>
      </c>
      <c r="AY170" s="74" t="s">
        <v>184</v>
      </c>
      <c r="BK170" s="82">
        <f>SUM(BK171:BK174)</f>
        <v>0</v>
      </c>
    </row>
    <row r="171" spans="2:65" s="1" customFormat="1" ht="37.799999999999997" customHeight="1">
      <c r="B171" s="20"/>
      <c r="C171" s="85" t="s">
        <v>344</v>
      </c>
      <c r="D171" s="85" t="s">
        <v>186</v>
      </c>
      <c r="E171" s="86" t="s">
        <v>3431</v>
      </c>
      <c r="F171" s="87" t="s">
        <v>3432</v>
      </c>
      <c r="G171" s="88" t="s">
        <v>201</v>
      </c>
      <c r="H171" s="89">
        <v>4</v>
      </c>
      <c r="I171" s="90"/>
      <c r="J171" s="91">
        <f>ROUND(I171*H171,2)</f>
        <v>0</v>
      </c>
      <c r="K171" s="92"/>
      <c r="L171" s="20"/>
      <c r="M171" s="93" t="s">
        <v>1</v>
      </c>
      <c r="N171" s="94" t="s">
        <v>38</v>
      </c>
      <c r="P171" s="95">
        <f>O171*H171</f>
        <v>0</v>
      </c>
      <c r="Q171" s="95">
        <v>0.46</v>
      </c>
      <c r="R171" s="95">
        <f>Q171*H171</f>
        <v>1.84</v>
      </c>
      <c r="S171" s="95">
        <v>0</v>
      </c>
      <c r="T171" s="96">
        <f>S171*H171</f>
        <v>0</v>
      </c>
      <c r="AR171" s="97" t="s">
        <v>190</v>
      </c>
      <c r="AT171" s="97" t="s">
        <v>186</v>
      </c>
      <c r="AU171" s="97" t="s">
        <v>83</v>
      </c>
      <c r="AY171" s="10" t="s">
        <v>184</v>
      </c>
      <c r="BE171" s="98">
        <f>IF(N171="základní",J171,0)</f>
        <v>0</v>
      </c>
      <c r="BF171" s="98">
        <f>IF(N171="snížená",J171,0)</f>
        <v>0</v>
      </c>
      <c r="BG171" s="98">
        <f>IF(N171="zákl. přenesená",J171,0)</f>
        <v>0</v>
      </c>
      <c r="BH171" s="98">
        <f>IF(N171="sníž. přenesená",J171,0)</f>
        <v>0</v>
      </c>
      <c r="BI171" s="98">
        <f>IF(N171="nulová",J171,0)</f>
        <v>0</v>
      </c>
      <c r="BJ171" s="10" t="s">
        <v>81</v>
      </c>
      <c r="BK171" s="98">
        <f>ROUND(I171*H171,2)</f>
        <v>0</v>
      </c>
      <c r="BL171" s="10" t="s">
        <v>190</v>
      </c>
      <c r="BM171" s="97" t="s">
        <v>3610</v>
      </c>
    </row>
    <row r="172" spans="2:65" s="1" customFormat="1" ht="44.25" customHeight="1">
      <c r="B172" s="20"/>
      <c r="C172" s="85" t="s">
        <v>348</v>
      </c>
      <c r="D172" s="85" t="s">
        <v>186</v>
      </c>
      <c r="E172" s="86" t="s">
        <v>3434</v>
      </c>
      <c r="F172" s="87" t="s">
        <v>3435</v>
      </c>
      <c r="G172" s="88" t="s">
        <v>201</v>
      </c>
      <c r="H172" s="89">
        <v>4</v>
      </c>
      <c r="I172" s="90"/>
      <c r="J172" s="91">
        <f>ROUND(I172*H172,2)</f>
        <v>0</v>
      </c>
      <c r="K172" s="92"/>
      <c r="L172" s="20"/>
      <c r="M172" s="93" t="s">
        <v>1</v>
      </c>
      <c r="N172" s="94" t="s">
        <v>38</v>
      </c>
      <c r="P172" s="95">
        <f>O172*H172</f>
        <v>0</v>
      </c>
      <c r="Q172" s="95">
        <v>0.26375999999999999</v>
      </c>
      <c r="R172" s="95">
        <f>Q172*H172</f>
        <v>1.05504</v>
      </c>
      <c r="S172" s="95">
        <v>0</v>
      </c>
      <c r="T172" s="96">
        <f>S172*H172</f>
        <v>0</v>
      </c>
      <c r="AR172" s="97" t="s">
        <v>190</v>
      </c>
      <c r="AT172" s="97" t="s">
        <v>186</v>
      </c>
      <c r="AU172" s="97" t="s">
        <v>83</v>
      </c>
      <c r="AY172" s="10" t="s">
        <v>184</v>
      </c>
      <c r="BE172" s="98">
        <f>IF(N172="základní",J172,0)</f>
        <v>0</v>
      </c>
      <c r="BF172" s="98">
        <f>IF(N172="snížená",J172,0)</f>
        <v>0</v>
      </c>
      <c r="BG172" s="98">
        <f>IF(N172="zákl. přenesená",J172,0)</f>
        <v>0</v>
      </c>
      <c r="BH172" s="98">
        <f>IF(N172="sníž. přenesená",J172,0)</f>
        <v>0</v>
      </c>
      <c r="BI172" s="98">
        <f>IF(N172="nulová",J172,0)</f>
        <v>0</v>
      </c>
      <c r="BJ172" s="10" t="s">
        <v>81</v>
      </c>
      <c r="BK172" s="98">
        <f>ROUND(I172*H172,2)</f>
        <v>0</v>
      </c>
      <c r="BL172" s="10" t="s">
        <v>190</v>
      </c>
      <c r="BM172" s="97" t="s">
        <v>3611</v>
      </c>
    </row>
    <row r="173" spans="2:65" s="1" customFormat="1" ht="44.25" customHeight="1">
      <c r="B173" s="20"/>
      <c r="C173" s="85" t="s">
        <v>352</v>
      </c>
      <c r="D173" s="85" t="s">
        <v>186</v>
      </c>
      <c r="E173" s="86" t="s">
        <v>3437</v>
      </c>
      <c r="F173" s="87" t="s">
        <v>3438</v>
      </c>
      <c r="G173" s="88" t="s">
        <v>201</v>
      </c>
      <c r="H173" s="89">
        <v>4</v>
      </c>
      <c r="I173" s="90"/>
      <c r="J173" s="91">
        <f>ROUND(I173*H173,2)</f>
        <v>0</v>
      </c>
      <c r="K173" s="92"/>
      <c r="L173" s="20"/>
      <c r="M173" s="93" t="s">
        <v>1</v>
      </c>
      <c r="N173" s="94" t="s">
        <v>38</v>
      </c>
      <c r="P173" s="95">
        <f>O173*H173</f>
        <v>0</v>
      </c>
      <c r="Q173" s="95">
        <v>0.37536000000000003</v>
      </c>
      <c r="R173" s="95">
        <f>Q173*H173</f>
        <v>1.5014400000000001</v>
      </c>
      <c r="S173" s="95">
        <v>0</v>
      </c>
      <c r="T173" s="96">
        <f>S173*H173</f>
        <v>0</v>
      </c>
      <c r="AR173" s="97" t="s">
        <v>190</v>
      </c>
      <c r="AT173" s="97" t="s">
        <v>186</v>
      </c>
      <c r="AU173" s="97" t="s">
        <v>83</v>
      </c>
      <c r="AY173" s="10" t="s">
        <v>184</v>
      </c>
      <c r="BE173" s="98">
        <f>IF(N173="základní",J173,0)</f>
        <v>0</v>
      </c>
      <c r="BF173" s="98">
        <f>IF(N173="snížená",J173,0)</f>
        <v>0</v>
      </c>
      <c r="BG173" s="98">
        <f>IF(N173="zákl. přenesená",J173,0)</f>
        <v>0</v>
      </c>
      <c r="BH173" s="98">
        <f>IF(N173="sníž. přenesená",J173,0)</f>
        <v>0</v>
      </c>
      <c r="BI173" s="98">
        <f>IF(N173="nulová",J173,0)</f>
        <v>0</v>
      </c>
      <c r="BJ173" s="10" t="s">
        <v>81</v>
      </c>
      <c r="BK173" s="98">
        <f>ROUND(I173*H173,2)</f>
        <v>0</v>
      </c>
      <c r="BL173" s="10" t="s">
        <v>190</v>
      </c>
      <c r="BM173" s="97" t="s">
        <v>3612</v>
      </c>
    </row>
    <row r="174" spans="2:65" s="1" customFormat="1" ht="44.25" customHeight="1">
      <c r="B174" s="20"/>
      <c r="C174" s="85" t="s">
        <v>357</v>
      </c>
      <c r="D174" s="85" t="s">
        <v>186</v>
      </c>
      <c r="E174" s="86" t="s">
        <v>3440</v>
      </c>
      <c r="F174" s="87" t="s">
        <v>3441</v>
      </c>
      <c r="G174" s="88" t="s">
        <v>201</v>
      </c>
      <c r="H174" s="89">
        <v>4</v>
      </c>
      <c r="I174" s="90"/>
      <c r="J174" s="91">
        <f>ROUND(I174*H174,2)</f>
        <v>0</v>
      </c>
      <c r="K174" s="92"/>
      <c r="L174" s="20"/>
      <c r="M174" s="93" t="s">
        <v>1</v>
      </c>
      <c r="N174" s="94" t="s">
        <v>38</v>
      </c>
      <c r="P174" s="95">
        <f>O174*H174</f>
        <v>0</v>
      </c>
      <c r="Q174" s="95">
        <v>0.12966</v>
      </c>
      <c r="R174" s="95">
        <f>Q174*H174</f>
        <v>0.51863999999999999</v>
      </c>
      <c r="S174" s="95">
        <v>0</v>
      </c>
      <c r="T174" s="96">
        <f>S174*H174</f>
        <v>0</v>
      </c>
      <c r="AR174" s="97" t="s">
        <v>190</v>
      </c>
      <c r="AT174" s="97" t="s">
        <v>186</v>
      </c>
      <c r="AU174" s="97" t="s">
        <v>83</v>
      </c>
      <c r="AY174" s="10" t="s">
        <v>184</v>
      </c>
      <c r="BE174" s="98">
        <f>IF(N174="základní",J174,0)</f>
        <v>0</v>
      </c>
      <c r="BF174" s="98">
        <f>IF(N174="snížená",J174,0)</f>
        <v>0</v>
      </c>
      <c r="BG174" s="98">
        <f>IF(N174="zákl. přenesená",J174,0)</f>
        <v>0</v>
      </c>
      <c r="BH174" s="98">
        <f>IF(N174="sníž. přenesená",J174,0)</f>
        <v>0</v>
      </c>
      <c r="BI174" s="98">
        <f>IF(N174="nulová",J174,0)</f>
        <v>0</v>
      </c>
      <c r="BJ174" s="10" t="s">
        <v>81</v>
      </c>
      <c r="BK174" s="98">
        <f>ROUND(I174*H174,2)</f>
        <v>0</v>
      </c>
      <c r="BL174" s="10" t="s">
        <v>190</v>
      </c>
      <c r="BM174" s="97" t="s">
        <v>3613</v>
      </c>
    </row>
    <row r="175" spans="2:65" s="6" customFormat="1" ht="22.8" customHeight="1">
      <c r="B175" s="73"/>
      <c r="D175" s="74" t="s">
        <v>72</v>
      </c>
      <c r="E175" s="83" t="s">
        <v>226</v>
      </c>
      <c r="F175" s="83" t="s">
        <v>535</v>
      </c>
      <c r="I175" s="76"/>
      <c r="J175" s="84">
        <f>BK175</f>
        <v>0</v>
      </c>
      <c r="L175" s="73"/>
      <c r="M175" s="78"/>
      <c r="P175" s="79">
        <f>SUM(P176:P208)</f>
        <v>0</v>
      </c>
      <c r="R175" s="79">
        <f>SUM(R176:R208)</f>
        <v>8.9664350000000006</v>
      </c>
      <c r="T175" s="80">
        <f>SUM(T176:T208)</f>
        <v>2.4</v>
      </c>
      <c r="AR175" s="74" t="s">
        <v>81</v>
      </c>
      <c r="AT175" s="81" t="s">
        <v>72</v>
      </c>
      <c r="AU175" s="81" t="s">
        <v>81</v>
      </c>
      <c r="AY175" s="74" t="s">
        <v>184</v>
      </c>
      <c r="BK175" s="82">
        <f>SUM(BK176:BK208)</f>
        <v>0</v>
      </c>
    </row>
    <row r="176" spans="2:65" s="1" customFormat="1" ht="37.799999999999997" customHeight="1">
      <c r="B176" s="20"/>
      <c r="C176" s="85" t="s">
        <v>362</v>
      </c>
      <c r="D176" s="85" t="s">
        <v>186</v>
      </c>
      <c r="E176" s="86" t="s">
        <v>3614</v>
      </c>
      <c r="F176" s="87" t="s">
        <v>3615</v>
      </c>
      <c r="G176" s="88" t="s">
        <v>223</v>
      </c>
      <c r="H176" s="89">
        <v>1</v>
      </c>
      <c r="I176" s="90"/>
      <c r="J176" s="91">
        <f>ROUND(I176*H176,2)</f>
        <v>0</v>
      </c>
      <c r="K176" s="92"/>
      <c r="L176" s="20"/>
      <c r="M176" s="93" t="s">
        <v>1</v>
      </c>
      <c r="N176" s="94" t="s">
        <v>38</v>
      </c>
      <c r="P176" s="95">
        <f>O176*H176</f>
        <v>0</v>
      </c>
      <c r="Q176" s="95">
        <v>3.0000000000000001E-5</v>
      </c>
      <c r="R176" s="95">
        <f>Q176*H176</f>
        <v>3.0000000000000001E-5</v>
      </c>
      <c r="S176" s="95">
        <v>0</v>
      </c>
      <c r="T176" s="96">
        <f>S176*H176</f>
        <v>0</v>
      </c>
      <c r="AR176" s="97" t="s">
        <v>190</v>
      </c>
      <c r="AT176" s="97" t="s">
        <v>186</v>
      </c>
      <c r="AU176" s="97" t="s">
        <v>83</v>
      </c>
      <c r="AY176" s="10" t="s">
        <v>184</v>
      </c>
      <c r="BE176" s="98">
        <f>IF(N176="základní",J176,0)</f>
        <v>0</v>
      </c>
      <c r="BF176" s="98">
        <f>IF(N176="snížená",J176,0)</f>
        <v>0</v>
      </c>
      <c r="BG176" s="98">
        <f>IF(N176="zákl. přenesená",J176,0)</f>
        <v>0</v>
      </c>
      <c r="BH176" s="98">
        <f>IF(N176="sníž. přenesená",J176,0)</f>
        <v>0</v>
      </c>
      <c r="BI176" s="98">
        <f>IF(N176="nulová",J176,0)</f>
        <v>0</v>
      </c>
      <c r="BJ176" s="10" t="s">
        <v>81</v>
      </c>
      <c r="BK176" s="98">
        <f>ROUND(I176*H176,2)</f>
        <v>0</v>
      </c>
      <c r="BL176" s="10" t="s">
        <v>190</v>
      </c>
      <c r="BM176" s="97" t="s">
        <v>3616</v>
      </c>
    </row>
    <row r="177" spans="2:65" s="1" customFormat="1" ht="24.15" customHeight="1">
      <c r="B177" s="20"/>
      <c r="C177" s="126" t="s">
        <v>367</v>
      </c>
      <c r="D177" s="126" t="s">
        <v>480</v>
      </c>
      <c r="E177" s="127" t="s">
        <v>3617</v>
      </c>
      <c r="F177" s="128" t="s">
        <v>3618</v>
      </c>
      <c r="G177" s="129" t="s">
        <v>223</v>
      </c>
      <c r="H177" s="130">
        <v>1.0149999999999999</v>
      </c>
      <c r="I177" s="131"/>
      <c r="J177" s="132">
        <f>ROUND(I177*H177,2)</f>
        <v>0</v>
      </c>
      <c r="K177" s="133"/>
      <c r="L177" s="134"/>
      <c r="M177" s="135" t="s">
        <v>1</v>
      </c>
      <c r="N177" s="136" t="s">
        <v>38</v>
      </c>
      <c r="P177" s="95">
        <f>O177*H177</f>
        <v>0</v>
      </c>
      <c r="Q177" s="95">
        <v>2.4E-2</v>
      </c>
      <c r="R177" s="95">
        <f>Q177*H177</f>
        <v>2.436E-2</v>
      </c>
      <c r="S177" s="95">
        <v>0</v>
      </c>
      <c r="T177" s="96">
        <f>S177*H177</f>
        <v>0</v>
      </c>
      <c r="AR177" s="97" t="s">
        <v>226</v>
      </c>
      <c r="AT177" s="97" t="s">
        <v>480</v>
      </c>
      <c r="AU177" s="97" t="s">
        <v>83</v>
      </c>
      <c r="AY177" s="10" t="s">
        <v>184</v>
      </c>
      <c r="BE177" s="98">
        <f>IF(N177="základní",J177,0)</f>
        <v>0</v>
      </c>
      <c r="BF177" s="98">
        <f>IF(N177="snížená",J177,0)</f>
        <v>0</v>
      </c>
      <c r="BG177" s="98">
        <f>IF(N177="zákl. přenesená",J177,0)</f>
        <v>0</v>
      </c>
      <c r="BH177" s="98">
        <f>IF(N177="sníž. přenesená",J177,0)</f>
        <v>0</v>
      </c>
      <c r="BI177" s="98">
        <f>IF(N177="nulová",J177,0)</f>
        <v>0</v>
      </c>
      <c r="BJ177" s="10" t="s">
        <v>81</v>
      </c>
      <c r="BK177" s="98">
        <f>ROUND(I177*H177,2)</f>
        <v>0</v>
      </c>
      <c r="BL177" s="10" t="s">
        <v>190</v>
      </c>
      <c r="BM177" s="97" t="s">
        <v>3619</v>
      </c>
    </row>
    <row r="178" spans="2:65" s="7" customFormat="1">
      <c r="B178" s="99"/>
      <c r="D178" s="100" t="s">
        <v>203</v>
      </c>
      <c r="E178" s="101" t="s">
        <v>1</v>
      </c>
      <c r="F178" s="102" t="s">
        <v>3620</v>
      </c>
      <c r="H178" s="103">
        <v>1.0149999999999999</v>
      </c>
      <c r="I178" s="104"/>
      <c r="L178" s="99"/>
      <c r="M178" s="105"/>
      <c r="T178" s="106"/>
      <c r="AT178" s="101" t="s">
        <v>203</v>
      </c>
      <c r="AU178" s="101" t="s">
        <v>83</v>
      </c>
      <c r="AV178" s="7" t="s">
        <v>83</v>
      </c>
      <c r="AW178" s="7" t="s">
        <v>28</v>
      </c>
      <c r="AX178" s="7" t="s">
        <v>81</v>
      </c>
      <c r="AY178" s="101" t="s">
        <v>184</v>
      </c>
    </row>
    <row r="179" spans="2:65" s="1" customFormat="1" ht="37.799999999999997" customHeight="1">
      <c r="B179" s="20"/>
      <c r="C179" s="85" t="s">
        <v>372</v>
      </c>
      <c r="D179" s="85" t="s">
        <v>186</v>
      </c>
      <c r="E179" s="86" t="s">
        <v>3621</v>
      </c>
      <c r="F179" s="87" t="s">
        <v>3622</v>
      </c>
      <c r="G179" s="88" t="s">
        <v>223</v>
      </c>
      <c r="H179" s="89">
        <v>10</v>
      </c>
      <c r="I179" s="90"/>
      <c r="J179" s="91">
        <f>ROUND(I179*H179,2)</f>
        <v>0</v>
      </c>
      <c r="K179" s="92"/>
      <c r="L179" s="20"/>
      <c r="M179" s="93" t="s">
        <v>1</v>
      </c>
      <c r="N179" s="94" t="s">
        <v>38</v>
      </c>
      <c r="P179" s="95">
        <f>O179*H179</f>
        <v>0</v>
      </c>
      <c r="Q179" s="95">
        <v>4.0000000000000003E-5</v>
      </c>
      <c r="R179" s="95">
        <f>Q179*H179</f>
        <v>4.0000000000000002E-4</v>
      </c>
      <c r="S179" s="95">
        <v>0</v>
      </c>
      <c r="T179" s="96">
        <f>S179*H179</f>
        <v>0</v>
      </c>
      <c r="AR179" s="97" t="s">
        <v>190</v>
      </c>
      <c r="AT179" s="97" t="s">
        <v>186</v>
      </c>
      <c r="AU179" s="97" t="s">
        <v>83</v>
      </c>
      <c r="AY179" s="10" t="s">
        <v>184</v>
      </c>
      <c r="BE179" s="98">
        <f>IF(N179="základní",J179,0)</f>
        <v>0</v>
      </c>
      <c r="BF179" s="98">
        <f>IF(N179="snížená",J179,0)</f>
        <v>0</v>
      </c>
      <c r="BG179" s="98">
        <f>IF(N179="zákl. přenesená",J179,0)</f>
        <v>0</v>
      </c>
      <c r="BH179" s="98">
        <f>IF(N179="sníž. přenesená",J179,0)</f>
        <v>0</v>
      </c>
      <c r="BI179" s="98">
        <f>IF(N179="nulová",J179,0)</f>
        <v>0</v>
      </c>
      <c r="BJ179" s="10" t="s">
        <v>81</v>
      </c>
      <c r="BK179" s="98">
        <f>ROUND(I179*H179,2)</f>
        <v>0</v>
      </c>
      <c r="BL179" s="10" t="s">
        <v>190</v>
      </c>
      <c r="BM179" s="97" t="s">
        <v>3623</v>
      </c>
    </row>
    <row r="180" spans="2:65" s="1" customFormat="1" ht="24.15" customHeight="1">
      <c r="B180" s="20"/>
      <c r="C180" s="126" t="s">
        <v>377</v>
      </c>
      <c r="D180" s="126" t="s">
        <v>480</v>
      </c>
      <c r="E180" s="127" t="s">
        <v>3624</v>
      </c>
      <c r="F180" s="128" t="s">
        <v>3625</v>
      </c>
      <c r="G180" s="129" t="s">
        <v>223</v>
      </c>
      <c r="H180" s="130">
        <v>10.15</v>
      </c>
      <c r="I180" s="131"/>
      <c r="J180" s="132">
        <f>ROUND(I180*H180,2)</f>
        <v>0</v>
      </c>
      <c r="K180" s="133"/>
      <c r="L180" s="134"/>
      <c r="M180" s="135" t="s">
        <v>1</v>
      </c>
      <c r="N180" s="136" t="s">
        <v>38</v>
      </c>
      <c r="P180" s="95">
        <f>O180*H180</f>
        <v>0</v>
      </c>
      <c r="Q180" s="95">
        <v>4.2999999999999997E-2</v>
      </c>
      <c r="R180" s="95">
        <f>Q180*H180</f>
        <v>0.43645</v>
      </c>
      <c r="S180" s="95">
        <v>0</v>
      </c>
      <c r="T180" s="96">
        <f>S180*H180</f>
        <v>0</v>
      </c>
      <c r="AR180" s="97" t="s">
        <v>226</v>
      </c>
      <c r="AT180" s="97" t="s">
        <v>480</v>
      </c>
      <c r="AU180" s="97" t="s">
        <v>83</v>
      </c>
      <c r="AY180" s="10" t="s">
        <v>184</v>
      </c>
      <c r="BE180" s="98">
        <f>IF(N180="základní",J180,0)</f>
        <v>0</v>
      </c>
      <c r="BF180" s="98">
        <f>IF(N180="snížená",J180,0)</f>
        <v>0</v>
      </c>
      <c r="BG180" s="98">
        <f>IF(N180="zákl. přenesená",J180,0)</f>
        <v>0</v>
      </c>
      <c r="BH180" s="98">
        <f>IF(N180="sníž. přenesená",J180,0)</f>
        <v>0</v>
      </c>
      <c r="BI180" s="98">
        <f>IF(N180="nulová",J180,0)</f>
        <v>0</v>
      </c>
      <c r="BJ180" s="10" t="s">
        <v>81</v>
      </c>
      <c r="BK180" s="98">
        <f>ROUND(I180*H180,2)</f>
        <v>0</v>
      </c>
      <c r="BL180" s="10" t="s">
        <v>190</v>
      </c>
      <c r="BM180" s="97" t="s">
        <v>3626</v>
      </c>
    </row>
    <row r="181" spans="2:65" s="7" customFormat="1">
      <c r="B181" s="99"/>
      <c r="D181" s="100" t="s">
        <v>203</v>
      </c>
      <c r="E181" s="101" t="s">
        <v>1</v>
      </c>
      <c r="F181" s="102" t="s">
        <v>3627</v>
      </c>
      <c r="H181" s="103">
        <v>10.15</v>
      </c>
      <c r="I181" s="104"/>
      <c r="L181" s="99"/>
      <c r="M181" s="105"/>
      <c r="T181" s="106"/>
      <c r="AT181" s="101" t="s">
        <v>203</v>
      </c>
      <c r="AU181" s="101" t="s">
        <v>83</v>
      </c>
      <c r="AV181" s="7" t="s">
        <v>83</v>
      </c>
      <c r="AW181" s="7" t="s">
        <v>28</v>
      </c>
      <c r="AX181" s="7" t="s">
        <v>81</v>
      </c>
      <c r="AY181" s="101" t="s">
        <v>184</v>
      </c>
    </row>
    <row r="182" spans="2:65" s="1" customFormat="1" ht="37.799999999999997" customHeight="1">
      <c r="B182" s="20"/>
      <c r="C182" s="85" t="s">
        <v>382</v>
      </c>
      <c r="D182" s="85" t="s">
        <v>186</v>
      </c>
      <c r="E182" s="86" t="s">
        <v>3628</v>
      </c>
      <c r="F182" s="87" t="s">
        <v>3629</v>
      </c>
      <c r="G182" s="88" t="s">
        <v>189</v>
      </c>
      <c r="H182" s="89">
        <v>1</v>
      </c>
      <c r="I182" s="90"/>
      <c r="J182" s="91">
        <f>ROUND(I182*H182,2)</f>
        <v>0</v>
      </c>
      <c r="K182" s="92"/>
      <c r="L182" s="20"/>
      <c r="M182" s="93" t="s">
        <v>1</v>
      </c>
      <c r="N182" s="94" t="s">
        <v>38</v>
      </c>
      <c r="P182" s="95">
        <f>O182*H182</f>
        <v>0</v>
      </c>
      <c r="Q182" s="95">
        <v>6.9999999999999994E-5</v>
      </c>
      <c r="R182" s="95">
        <f>Q182*H182</f>
        <v>6.9999999999999994E-5</v>
      </c>
      <c r="S182" s="95">
        <v>0</v>
      </c>
      <c r="T182" s="96">
        <f>S182*H182</f>
        <v>0</v>
      </c>
      <c r="AR182" s="97" t="s">
        <v>190</v>
      </c>
      <c r="AT182" s="97" t="s">
        <v>186</v>
      </c>
      <c r="AU182" s="97" t="s">
        <v>83</v>
      </c>
      <c r="AY182" s="10" t="s">
        <v>184</v>
      </c>
      <c r="BE182" s="98">
        <f>IF(N182="základní",J182,0)</f>
        <v>0</v>
      </c>
      <c r="BF182" s="98">
        <f>IF(N182="snížená",J182,0)</f>
        <v>0</v>
      </c>
      <c r="BG182" s="98">
        <f>IF(N182="zákl. přenesená",J182,0)</f>
        <v>0</v>
      </c>
      <c r="BH182" s="98">
        <f>IF(N182="sníž. přenesená",J182,0)</f>
        <v>0</v>
      </c>
      <c r="BI182" s="98">
        <f>IF(N182="nulová",J182,0)</f>
        <v>0</v>
      </c>
      <c r="BJ182" s="10" t="s">
        <v>81</v>
      </c>
      <c r="BK182" s="98">
        <f>ROUND(I182*H182,2)</f>
        <v>0</v>
      </c>
      <c r="BL182" s="10" t="s">
        <v>190</v>
      </c>
      <c r="BM182" s="97" t="s">
        <v>3630</v>
      </c>
    </row>
    <row r="183" spans="2:65" s="1" customFormat="1" ht="24.15" customHeight="1">
      <c r="B183" s="20"/>
      <c r="C183" s="126" t="s">
        <v>387</v>
      </c>
      <c r="D183" s="126" t="s">
        <v>480</v>
      </c>
      <c r="E183" s="127" t="s">
        <v>3631</v>
      </c>
      <c r="F183" s="128" t="s">
        <v>3632</v>
      </c>
      <c r="G183" s="129" t="s">
        <v>189</v>
      </c>
      <c r="H183" s="130">
        <v>1.0149999999999999</v>
      </c>
      <c r="I183" s="131"/>
      <c r="J183" s="132">
        <f>ROUND(I183*H183,2)</f>
        <v>0</v>
      </c>
      <c r="K183" s="133"/>
      <c r="L183" s="134"/>
      <c r="M183" s="135" t="s">
        <v>1</v>
      </c>
      <c r="N183" s="136" t="s">
        <v>38</v>
      </c>
      <c r="P183" s="95">
        <f>O183*H183</f>
        <v>0</v>
      </c>
      <c r="Q183" s="95">
        <v>1.4999999999999999E-2</v>
      </c>
      <c r="R183" s="95">
        <f>Q183*H183</f>
        <v>1.5224999999999997E-2</v>
      </c>
      <c r="S183" s="95">
        <v>0</v>
      </c>
      <c r="T183" s="96">
        <f>S183*H183</f>
        <v>0</v>
      </c>
      <c r="AR183" s="97" t="s">
        <v>226</v>
      </c>
      <c r="AT183" s="97" t="s">
        <v>480</v>
      </c>
      <c r="AU183" s="97" t="s">
        <v>83</v>
      </c>
      <c r="AY183" s="10" t="s">
        <v>184</v>
      </c>
      <c r="BE183" s="98">
        <f>IF(N183="základní",J183,0)</f>
        <v>0</v>
      </c>
      <c r="BF183" s="98">
        <f>IF(N183="snížená",J183,0)</f>
        <v>0</v>
      </c>
      <c r="BG183" s="98">
        <f>IF(N183="zákl. přenesená",J183,0)</f>
        <v>0</v>
      </c>
      <c r="BH183" s="98">
        <f>IF(N183="sníž. přenesená",J183,0)</f>
        <v>0</v>
      </c>
      <c r="BI183" s="98">
        <f>IF(N183="nulová",J183,0)</f>
        <v>0</v>
      </c>
      <c r="BJ183" s="10" t="s">
        <v>81</v>
      </c>
      <c r="BK183" s="98">
        <f>ROUND(I183*H183,2)</f>
        <v>0</v>
      </c>
      <c r="BL183" s="10" t="s">
        <v>190</v>
      </c>
      <c r="BM183" s="97" t="s">
        <v>3633</v>
      </c>
    </row>
    <row r="184" spans="2:65" s="7" customFormat="1">
      <c r="B184" s="99"/>
      <c r="D184" s="100" t="s">
        <v>203</v>
      </c>
      <c r="E184" s="101" t="s">
        <v>1</v>
      </c>
      <c r="F184" s="102" t="s">
        <v>3620</v>
      </c>
      <c r="H184" s="103">
        <v>1.0149999999999999</v>
      </c>
      <c r="I184" s="104"/>
      <c r="L184" s="99"/>
      <c r="M184" s="105"/>
      <c r="T184" s="106"/>
      <c r="AT184" s="101" t="s">
        <v>203</v>
      </c>
      <c r="AU184" s="101" t="s">
        <v>83</v>
      </c>
      <c r="AV184" s="7" t="s">
        <v>83</v>
      </c>
      <c r="AW184" s="7" t="s">
        <v>28</v>
      </c>
      <c r="AX184" s="7" t="s">
        <v>81</v>
      </c>
      <c r="AY184" s="101" t="s">
        <v>184</v>
      </c>
    </row>
    <row r="185" spans="2:65" s="1" customFormat="1" ht="24.15" customHeight="1">
      <c r="B185" s="20"/>
      <c r="C185" s="85" t="s">
        <v>395</v>
      </c>
      <c r="D185" s="85" t="s">
        <v>186</v>
      </c>
      <c r="E185" s="86" t="s">
        <v>3634</v>
      </c>
      <c r="F185" s="87" t="s">
        <v>3635</v>
      </c>
      <c r="G185" s="88" t="s">
        <v>189</v>
      </c>
      <c r="H185" s="89">
        <v>2</v>
      </c>
      <c r="I185" s="90"/>
      <c r="J185" s="91">
        <f>ROUND(I185*H185,2)</f>
        <v>0</v>
      </c>
      <c r="K185" s="92"/>
      <c r="L185" s="20"/>
      <c r="M185" s="93" t="s">
        <v>1</v>
      </c>
      <c r="N185" s="94" t="s">
        <v>38</v>
      </c>
      <c r="P185" s="95">
        <f>O185*H185</f>
        <v>0</v>
      </c>
      <c r="Q185" s="95">
        <v>1.4732499999999999</v>
      </c>
      <c r="R185" s="95">
        <f>Q185*H185</f>
        <v>2.9464999999999999</v>
      </c>
      <c r="S185" s="95">
        <v>0</v>
      </c>
      <c r="T185" s="96">
        <f>S185*H185</f>
        <v>0</v>
      </c>
      <c r="AR185" s="97" t="s">
        <v>190</v>
      </c>
      <c r="AT185" s="97" t="s">
        <v>186</v>
      </c>
      <c r="AU185" s="97" t="s">
        <v>83</v>
      </c>
      <c r="AY185" s="10" t="s">
        <v>184</v>
      </c>
      <c r="BE185" s="98">
        <f>IF(N185="základní",J185,0)</f>
        <v>0</v>
      </c>
      <c r="BF185" s="98">
        <f>IF(N185="snížená",J185,0)</f>
        <v>0</v>
      </c>
      <c r="BG185" s="98">
        <f>IF(N185="zákl. přenesená",J185,0)</f>
        <v>0</v>
      </c>
      <c r="BH185" s="98">
        <f>IF(N185="sníž. přenesená",J185,0)</f>
        <v>0</v>
      </c>
      <c r="BI185" s="98">
        <f>IF(N185="nulová",J185,0)</f>
        <v>0</v>
      </c>
      <c r="BJ185" s="10" t="s">
        <v>81</v>
      </c>
      <c r="BK185" s="98">
        <f>ROUND(I185*H185,2)</f>
        <v>0</v>
      </c>
      <c r="BL185" s="10" t="s">
        <v>190</v>
      </c>
      <c r="BM185" s="97" t="s">
        <v>3636</v>
      </c>
    </row>
    <row r="186" spans="2:65" s="1" customFormat="1" ht="37.799999999999997" customHeight="1">
      <c r="B186" s="20"/>
      <c r="C186" s="126" t="s">
        <v>403</v>
      </c>
      <c r="D186" s="126" t="s">
        <v>480</v>
      </c>
      <c r="E186" s="127" t="s">
        <v>3637</v>
      </c>
      <c r="F186" s="128" t="s">
        <v>3638</v>
      </c>
      <c r="G186" s="129" t="s">
        <v>189</v>
      </c>
      <c r="H186" s="130">
        <v>2.0299999999999998</v>
      </c>
      <c r="I186" s="131"/>
      <c r="J186" s="132">
        <f>ROUND(I186*H186,2)</f>
        <v>0</v>
      </c>
      <c r="K186" s="133"/>
      <c r="L186" s="134"/>
      <c r="M186" s="135" t="s">
        <v>1</v>
      </c>
      <c r="N186" s="136" t="s">
        <v>38</v>
      </c>
      <c r="P186" s="95">
        <f>O186*H186</f>
        <v>0</v>
      </c>
      <c r="Q186" s="95">
        <v>7.4999999999999997E-2</v>
      </c>
      <c r="R186" s="95">
        <f>Q186*H186</f>
        <v>0.15224999999999997</v>
      </c>
      <c r="S186" s="95">
        <v>0</v>
      </c>
      <c r="T186" s="96">
        <f>S186*H186</f>
        <v>0</v>
      </c>
      <c r="AR186" s="97" t="s">
        <v>226</v>
      </c>
      <c r="AT186" s="97" t="s">
        <v>480</v>
      </c>
      <c r="AU186" s="97" t="s">
        <v>83</v>
      </c>
      <c r="AY186" s="10" t="s">
        <v>184</v>
      </c>
      <c r="BE186" s="98">
        <f>IF(N186="základní",J186,0)</f>
        <v>0</v>
      </c>
      <c r="BF186" s="98">
        <f>IF(N186="snížená",J186,0)</f>
        <v>0</v>
      </c>
      <c r="BG186" s="98">
        <f>IF(N186="zákl. přenesená",J186,0)</f>
        <v>0</v>
      </c>
      <c r="BH186" s="98">
        <f>IF(N186="sníž. přenesená",J186,0)</f>
        <v>0</v>
      </c>
      <c r="BI186" s="98">
        <f>IF(N186="nulová",J186,0)</f>
        <v>0</v>
      </c>
      <c r="BJ186" s="10" t="s">
        <v>81</v>
      </c>
      <c r="BK186" s="98">
        <f>ROUND(I186*H186,2)</f>
        <v>0</v>
      </c>
      <c r="BL186" s="10" t="s">
        <v>190</v>
      </c>
      <c r="BM186" s="97" t="s">
        <v>3639</v>
      </c>
    </row>
    <row r="187" spans="2:65" s="7" customFormat="1">
      <c r="B187" s="99"/>
      <c r="D187" s="100" t="s">
        <v>203</v>
      </c>
      <c r="E187" s="101" t="s">
        <v>1</v>
      </c>
      <c r="F187" s="102" t="s">
        <v>3640</v>
      </c>
      <c r="H187" s="103">
        <v>2.0299999999999998</v>
      </c>
      <c r="I187" s="104"/>
      <c r="L187" s="99"/>
      <c r="M187" s="105"/>
      <c r="T187" s="106"/>
      <c r="AT187" s="101" t="s">
        <v>203</v>
      </c>
      <c r="AU187" s="101" t="s">
        <v>83</v>
      </c>
      <c r="AV187" s="7" t="s">
        <v>83</v>
      </c>
      <c r="AW187" s="7" t="s">
        <v>28</v>
      </c>
      <c r="AX187" s="7" t="s">
        <v>81</v>
      </c>
      <c r="AY187" s="101" t="s">
        <v>184</v>
      </c>
    </row>
    <row r="188" spans="2:65" s="1" customFormat="1" ht="21.75" customHeight="1">
      <c r="B188" s="20"/>
      <c r="C188" s="85" t="s">
        <v>415</v>
      </c>
      <c r="D188" s="85" t="s">
        <v>186</v>
      </c>
      <c r="E188" s="86" t="s">
        <v>3641</v>
      </c>
      <c r="F188" s="87" t="s">
        <v>3642</v>
      </c>
      <c r="G188" s="88" t="s">
        <v>223</v>
      </c>
      <c r="H188" s="89">
        <v>10</v>
      </c>
      <c r="I188" s="90"/>
      <c r="J188" s="91">
        <f t="shared" ref="J188:J208" si="10">ROUND(I188*H188,2)</f>
        <v>0</v>
      </c>
      <c r="K188" s="92"/>
      <c r="L188" s="20"/>
      <c r="M188" s="93" t="s">
        <v>1</v>
      </c>
      <c r="N188" s="94" t="s">
        <v>38</v>
      </c>
      <c r="P188" s="95">
        <f t="shared" ref="P188:P208" si="11">O188*H188</f>
        <v>0</v>
      </c>
      <c r="Q188" s="95">
        <v>0</v>
      </c>
      <c r="R188" s="95">
        <f t="shared" ref="R188:R208" si="12">Q188*H188</f>
        <v>0</v>
      </c>
      <c r="S188" s="95">
        <v>0</v>
      </c>
      <c r="T188" s="96">
        <f t="shared" ref="T188:T208" si="13">S188*H188</f>
        <v>0</v>
      </c>
      <c r="AR188" s="97" t="s">
        <v>190</v>
      </c>
      <c r="AT188" s="97" t="s">
        <v>186</v>
      </c>
      <c r="AU188" s="97" t="s">
        <v>83</v>
      </c>
      <c r="AY188" s="10" t="s">
        <v>184</v>
      </c>
      <c r="BE188" s="98">
        <f t="shared" ref="BE188:BE208" si="14">IF(N188="základní",J188,0)</f>
        <v>0</v>
      </c>
      <c r="BF188" s="98">
        <f t="shared" ref="BF188:BF208" si="15">IF(N188="snížená",J188,0)</f>
        <v>0</v>
      </c>
      <c r="BG188" s="98">
        <f t="shared" ref="BG188:BG208" si="16">IF(N188="zákl. přenesená",J188,0)</f>
        <v>0</v>
      </c>
      <c r="BH188" s="98">
        <f t="shared" ref="BH188:BH208" si="17">IF(N188="sníž. přenesená",J188,0)</f>
        <v>0</v>
      </c>
      <c r="BI188" s="98">
        <f t="shared" ref="BI188:BI208" si="18">IF(N188="nulová",J188,0)</f>
        <v>0</v>
      </c>
      <c r="BJ188" s="10" t="s">
        <v>81</v>
      </c>
      <c r="BK188" s="98">
        <f t="shared" ref="BK188:BK208" si="19">ROUND(I188*H188,2)</f>
        <v>0</v>
      </c>
      <c r="BL188" s="10" t="s">
        <v>190</v>
      </c>
      <c r="BM188" s="97" t="s">
        <v>3643</v>
      </c>
    </row>
    <row r="189" spans="2:65" s="1" customFormat="1" ht="24.15" customHeight="1">
      <c r="B189" s="20"/>
      <c r="C189" s="85" t="s">
        <v>423</v>
      </c>
      <c r="D189" s="85" t="s">
        <v>186</v>
      </c>
      <c r="E189" s="86" t="s">
        <v>3644</v>
      </c>
      <c r="F189" s="87" t="s">
        <v>3645</v>
      </c>
      <c r="G189" s="88" t="s">
        <v>189</v>
      </c>
      <c r="H189" s="89">
        <v>2</v>
      </c>
      <c r="I189" s="90"/>
      <c r="J189" s="91">
        <f t="shared" si="10"/>
        <v>0</v>
      </c>
      <c r="K189" s="92"/>
      <c r="L189" s="20"/>
      <c r="M189" s="93" t="s">
        <v>1</v>
      </c>
      <c r="N189" s="94" t="s">
        <v>38</v>
      </c>
      <c r="P189" s="95">
        <f t="shared" si="11"/>
        <v>0</v>
      </c>
      <c r="Q189" s="95">
        <v>1.0189999999999999E-2</v>
      </c>
      <c r="R189" s="95">
        <f t="shared" si="12"/>
        <v>2.0379999999999999E-2</v>
      </c>
      <c r="S189" s="95">
        <v>0</v>
      </c>
      <c r="T189" s="96">
        <f t="shared" si="13"/>
        <v>0</v>
      </c>
      <c r="AR189" s="97" t="s">
        <v>190</v>
      </c>
      <c r="AT189" s="97" t="s">
        <v>186</v>
      </c>
      <c r="AU189" s="97" t="s">
        <v>83</v>
      </c>
      <c r="AY189" s="10" t="s">
        <v>184</v>
      </c>
      <c r="BE189" s="98">
        <f t="shared" si="14"/>
        <v>0</v>
      </c>
      <c r="BF189" s="98">
        <f t="shared" si="15"/>
        <v>0</v>
      </c>
      <c r="BG189" s="98">
        <f t="shared" si="16"/>
        <v>0</v>
      </c>
      <c r="BH189" s="98">
        <f t="shared" si="17"/>
        <v>0</v>
      </c>
      <c r="BI189" s="98">
        <f t="shared" si="18"/>
        <v>0</v>
      </c>
      <c r="BJ189" s="10" t="s">
        <v>81</v>
      </c>
      <c r="BK189" s="98">
        <f t="shared" si="19"/>
        <v>0</v>
      </c>
      <c r="BL189" s="10" t="s">
        <v>190</v>
      </c>
      <c r="BM189" s="97" t="s">
        <v>3646</v>
      </c>
    </row>
    <row r="190" spans="2:65" s="1" customFormat="1" ht="16.5" customHeight="1">
      <c r="B190" s="20"/>
      <c r="C190" s="126" t="s">
        <v>429</v>
      </c>
      <c r="D190" s="126" t="s">
        <v>480</v>
      </c>
      <c r="E190" s="127" t="s">
        <v>3647</v>
      </c>
      <c r="F190" s="128" t="s">
        <v>3648</v>
      </c>
      <c r="G190" s="129" t="s">
        <v>189</v>
      </c>
      <c r="H190" s="130">
        <v>2</v>
      </c>
      <c r="I190" s="131"/>
      <c r="J190" s="132">
        <f t="shared" si="10"/>
        <v>0</v>
      </c>
      <c r="K190" s="133"/>
      <c r="L190" s="134"/>
      <c r="M190" s="135" t="s">
        <v>1</v>
      </c>
      <c r="N190" s="136" t="s">
        <v>38</v>
      </c>
      <c r="P190" s="95">
        <f t="shared" si="11"/>
        <v>0</v>
      </c>
      <c r="Q190" s="95">
        <v>1.054</v>
      </c>
      <c r="R190" s="95">
        <f t="shared" si="12"/>
        <v>2.1080000000000001</v>
      </c>
      <c r="S190" s="95">
        <v>0</v>
      </c>
      <c r="T190" s="96">
        <f t="shared" si="13"/>
        <v>0</v>
      </c>
      <c r="AR190" s="97" t="s">
        <v>226</v>
      </c>
      <c r="AT190" s="97" t="s">
        <v>480</v>
      </c>
      <c r="AU190" s="97" t="s">
        <v>83</v>
      </c>
      <c r="AY190" s="10" t="s">
        <v>184</v>
      </c>
      <c r="BE190" s="98">
        <f t="shared" si="14"/>
        <v>0</v>
      </c>
      <c r="BF190" s="98">
        <f t="shared" si="15"/>
        <v>0</v>
      </c>
      <c r="BG190" s="98">
        <f t="shared" si="16"/>
        <v>0</v>
      </c>
      <c r="BH190" s="98">
        <f t="shared" si="17"/>
        <v>0</v>
      </c>
      <c r="BI190" s="98">
        <f t="shared" si="18"/>
        <v>0</v>
      </c>
      <c r="BJ190" s="10" t="s">
        <v>81</v>
      </c>
      <c r="BK190" s="98">
        <f t="shared" si="19"/>
        <v>0</v>
      </c>
      <c r="BL190" s="10" t="s">
        <v>190</v>
      </c>
      <c r="BM190" s="97" t="s">
        <v>3649</v>
      </c>
    </row>
    <row r="191" spans="2:65" s="1" customFormat="1" ht="24.15" customHeight="1">
      <c r="B191" s="20"/>
      <c r="C191" s="85" t="s">
        <v>434</v>
      </c>
      <c r="D191" s="85" t="s">
        <v>186</v>
      </c>
      <c r="E191" s="86" t="s">
        <v>3650</v>
      </c>
      <c r="F191" s="87" t="s">
        <v>3651</v>
      </c>
      <c r="G191" s="88" t="s">
        <v>189</v>
      </c>
      <c r="H191" s="89">
        <v>1</v>
      </c>
      <c r="I191" s="90"/>
      <c r="J191" s="91">
        <f t="shared" si="10"/>
        <v>0</v>
      </c>
      <c r="K191" s="92"/>
      <c r="L191" s="20"/>
      <c r="M191" s="93" t="s">
        <v>1</v>
      </c>
      <c r="N191" s="94" t="s">
        <v>38</v>
      </c>
      <c r="P191" s="95">
        <f t="shared" si="11"/>
        <v>0</v>
      </c>
      <c r="Q191" s="95">
        <v>1.248E-2</v>
      </c>
      <c r="R191" s="95">
        <f t="shared" si="12"/>
        <v>1.248E-2</v>
      </c>
      <c r="S191" s="95">
        <v>0</v>
      </c>
      <c r="T191" s="96">
        <f t="shared" si="13"/>
        <v>0</v>
      </c>
      <c r="AR191" s="97" t="s">
        <v>190</v>
      </c>
      <c r="AT191" s="97" t="s">
        <v>186</v>
      </c>
      <c r="AU191" s="97" t="s">
        <v>83</v>
      </c>
      <c r="AY191" s="10" t="s">
        <v>184</v>
      </c>
      <c r="BE191" s="98">
        <f t="shared" si="14"/>
        <v>0</v>
      </c>
      <c r="BF191" s="98">
        <f t="shared" si="15"/>
        <v>0</v>
      </c>
      <c r="BG191" s="98">
        <f t="shared" si="16"/>
        <v>0</v>
      </c>
      <c r="BH191" s="98">
        <f t="shared" si="17"/>
        <v>0</v>
      </c>
      <c r="BI191" s="98">
        <f t="shared" si="18"/>
        <v>0</v>
      </c>
      <c r="BJ191" s="10" t="s">
        <v>81</v>
      </c>
      <c r="BK191" s="98">
        <f t="shared" si="19"/>
        <v>0</v>
      </c>
      <c r="BL191" s="10" t="s">
        <v>190</v>
      </c>
      <c r="BM191" s="97" t="s">
        <v>3652</v>
      </c>
    </row>
    <row r="192" spans="2:65" s="1" customFormat="1" ht="24.15" customHeight="1">
      <c r="B192" s="20"/>
      <c r="C192" s="126" t="s">
        <v>631</v>
      </c>
      <c r="D192" s="126" t="s">
        <v>480</v>
      </c>
      <c r="E192" s="127" t="s">
        <v>3653</v>
      </c>
      <c r="F192" s="128" t="s">
        <v>3654</v>
      </c>
      <c r="G192" s="129" t="s">
        <v>189</v>
      </c>
      <c r="H192" s="130">
        <v>1</v>
      </c>
      <c r="I192" s="131"/>
      <c r="J192" s="132">
        <f t="shared" si="10"/>
        <v>0</v>
      </c>
      <c r="K192" s="133"/>
      <c r="L192" s="134"/>
      <c r="M192" s="135" t="s">
        <v>1</v>
      </c>
      <c r="N192" s="136" t="s">
        <v>38</v>
      </c>
      <c r="P192" s="95">
        <f t="shared" si="11"/>
        <v>0</v>
      </c>
      <c r="Q192" s="95">
        <v>0.54800000000000004</v>
      </c>
      <c r="R192" s="95">
        <f t="shared" si="12"/>
        <v>0.54800000000000004</v>
      </c>
      <c r="S192" s="95">
        <v>0</v>
      </c>
      <c r="T192" s="96">
        <f t="shared" si="13"/>
        <v>0</v>
      </c>
      <c r="AR192" s="97" t="s">
        <v>226</v>
      </c>
      <c r="AT192" s="97" t="s">
        <v>480</v>
      </c>
      <c r="AU192" s="97" t="s">
        <v>83</v>
      </c>
      <c r="AY192" s="10" t="s">
        <v>184</v>
      </c>
      <c r="BE192" s="98">
        <f t="shared" si="14"/>
        <v>0</v>
      </c>
      <c r="BF192" s="98">
        <f t="shared" si="15"/>
        <v>0</v>
      </c>
      <c r="BG192" s="98">
        <f t="shared" si="16"/>
        <v>0</v>
      </c>
      <c r="BH192" s="98">
        <f t="shared" si="17"/>
        <v>0</v>
      </c>
      <c r="BI192" s="98">
        <f t="shared" si="18"/>
        <v>0</v>
      </c>
      <c r="BJ192" s="10" t="s">
        <v>81</v>
      </c>
      <c r="BK192" s="98">
        <f t="shared" si="19"/>
        <v>0</v>
      </c>
      <c r="BL192" s="10" t="s">
        <v>190</v>
      </c>
      <c r="BM192" s="97" t="s">
        <v>3655</v>
      </c>
    </row>
    <row r="193" spans="2:65" s="1" customFormat="1" ht="24.15" customHeight="1">
      <c r="B193" s="20"/>
      <c r="C193" s="85" t="s">
        <v>633</v>
      </c>
      <c r="D193" s="85" t="s">
        <v>186</v>
      </c>
      <c r="E193" s="86" t="s">
        <v>3656</v>
      </c>
      <c r="F193" s="87" t="s">
        <v>3657</v>
      </c>
      <c r="G193" s="88" t="s">
        <v>189</v>
      </c>
      <c r="H193" s="89">
        <v>1</v>
      </c>
      <c r="I193" s="90"/>
      <c r="J193" s="91">
        <f t="shared" si="10"/>
        <v>0</v>
      </c>
      <c r="K193" s="92"/>
      <c r="L193" s="20"/>
      <c r="M193" s="93" t="s">
        <v>1</v>
      </c>
      <c r="N193" s="94" t="s">
        <v>38</v>
      </c>
      <c r="P193" s="95">
        <f t="shared" si="11"/>
        <v>0</v>
      </c>
      <c r="Q193" s="95">
        <v>2.8539999999999999E-2</v>
      </c>
      <c r="R193" s="95">
        <f t="shared" si="12"/>
        <v>2.8539999999999999E-2</v>
      </c>
      <c r="S193" s="95">
        <v>0</v>
      </c>
      <c r="T193" s="96">
        <f t="shared" si="13"/>
        <v>0</v>
      </c>
      <c r="AR193" s="97" t="s">
        <v>190</v>
      </c>
      <c r="AT193" s="97" t="s">
        <v>186</v>
      </c>
      <c r="AU193" s="97" t="s">
        <v>83</v>
      </c>
      <c r="AY193" s="10" t="s">
        <v>184</v>
      </c>
      <c r="BE193" s="98">
        <f t="shared" si="14"/>
        <v>0</v>
      </c>
      <c r="BF193" s="98">
        <f t="shared" si="15"/>
        <v>0</v>
      </c>
      <c r="BG193" s="98">
        <f t="shared" si="16"/>
        <v>0</v>
      </c>
      <c r="BH193" s="98">
        <f t="shared" si="17"/>
        <v>0</v>
      </c>
      <c r="BI193" s="98">
        <f t="shared" si="18"/>
        <v>0</v>
      </c>
      <c r="BJ193" s="10" t="s">
        <v>81</v>
      </c>
      <c r="BK193" s="98">
        <f t="shared" si="19"/>
        <v>0</v>
      </c>
      <c r="BL193" s="10" t="s">
        <v>190</v>
      </c>
      <c r="BM193" s="97" t="s">
        <v>3658</v>
      </c>
    </row>
    <row r="194" spans="2:65" s="1" customFormat="1" ht="24.15" customHeight="1">
      <c r="B194" s="20"/>
      <c r="C194" s="126" t="s">
        <v>635</v>
      </c>
      <c r="D194" s="126" t="s">
        <v>480</v>
      </c>
      <c r="E194" s="127" t="s">
        <v>3659</v>
      </c>
      <c r="F194" s="128" t="s">
        <v>3660</v>
      </c>
      <c r="G194" s="129" t="s">
        <v>189</v>
      </c>
      <c r="H194" s="130">
        <v>1</v>
      </c>
      <c r="I194" s="131"/>
      <c r="J194" s="132">
        <f t="shared" si="10"/>
        <v>0</v>
      </c>
      <c r="K194" s="133"/>
      <c r="L194" s="134"/>
      <c r="M194" s="135" t="s">
        <v>1</v>
      </c>
      <c r="N194" s="136" t="s">
        <v>38</v>
      </c>
      <c r="P194" s="95">
        <f t="shared" si="11"/>
        <v>0</v>
      </c>
      <c r="Q194" s="95">
        <v>1.45</v>
      </c>
      <c r="R194" s="95">
        <f t="shared" si="12"/>
        <v>1.45</v>
      </c>
      <c r="S194" s="95">
        <v>0</v>
      </c>
      <c r="T194" s="96">
        <f t="shared" si="13"/>
        <v>0</v>
      </c>
      <c r="AR194" s="97" t="s">
        <v>226</v>
      </c>
      <c r="AT194" s="97" t="s">
        <v>480</v>
      </c>
      <c r="AU194" s="97" t="s">
        <v>83</v>
      </c>
      <c r="AY194" s="10" t="s">
        <v>184</v>
      </c>
      <c r="BE194" s="98">
        <f t="shared" si="14"/>
        <v>0</v>
      </c>
      <c r="BF194" s="98">
        <f t="shared" si="15"/>
        <v>0</v>
      </c>
      <c r="BG194" s="98">
        <f t="shared" si="16"/>
        <v>0</v>
      </c>
      <c r="BH194" s="98">
        <f t="shared" si="17"/>
        <v>0</v>
      </c>
      <c r="BI194" s="98">
        <f t="shared" si="18"/>
        <v>0</v>
      </c>
      <c r="BJ194" s="10" t="s">
        <v>81</v>
      </c>
      <c r="BK194" s="98">
        <f t="shared" si="19"/>
        <v>0</v>
      </c>
      <c r="BL194" s="10" t="s">
        <v>190</v>
      </c>
      <c r="BM194" s="97" t="s">
        <v>3661</v>
      </c>
    </row>
    <row r="195" spans="2:65" s="1" customFormat="1" ht="24.15" customHeight="1">
      <c r="B195" s="20"/>
      <c r="C195" s="126" t="s">
        <v>445</v>
      </c>
      <c r="D195" s="126" t="s">
        <v>480</v>
      </c>
      <c r="E195" s="127" t="s">
        <v>3662</v>
      </c>
      <c r="F195" s="128" t="s">
        <v>3663</v>
      </c>
      <c r="G195" s="129" t="s">
        <v>189</v>
      </c>
      <c r="H195" s="130">
        <v>3</v>
      </c>
      <c r="I195" s="131"/>
      <c r="J195" s="132">
        <f t="shared" si="10"/>
        <v>0</v>
      </c>
      <c r="K195" s="133"/>
      <c r="L195" s="134"/>
      <c r="M195" s="135" t="s">
        <v>1</v>
      </c>
      <c r="N195" s="136" t="s">
        <v>38</v>
      </c>
      <c r="P195" s="95">
        <f t="shared" si="11"/>
        <v>0</v>
      </c>
      <c r="Q195" s="95">
        <v>2E-3</v>
      </c>
      <c r="R195" s="95">
        <f t="shared" si="12"/>
        <v>6.0000000000000001E-3</v>
      </c>
      <c r="S195" s="95">
        <v>0</v>
      </c>
      <c r="T195" s="96">
        <f t="shared" si="13"/>
        <v>0</v>
      </c>
      <c r="AR195" s="97" t="s">
        <v>226</v>
      </c>
      <c r="AT195" s="97" t="s">
        <v>480</v>
      </c>
      <c r="AU195" s="97" t="s">
        <v>83</v>
      </c>
      <c r="AY195" s="10" t="s">
        <v>184</v>
      </c>
      <c r="BE195" s="98">
        <f t="shared" si="14"/>
        <v>0</v>
      </c>
      <c r="BF195" s="98">
        <f t="shared" si="15"/>
        <v>0</v>
      </c>
      <c r="BG195" s="98">
        <f t="shared" si="16"/>
        <v>0</v>
      </c>
      <c r="BH195" s="98">
        <f t="shared" si="17"/>
        <v>0</v>
      </c>
      <c r="BI195" s="98">
        <f t="shared" si="18"/>
        <v>0</v>
      </c>
      <c r="BJ195" s="10" t="s">
        <v>81</v>
      </c>
      <c r="BK195" s="98">
        <f t="shared" si="19"/>
        <v>0</v>
      </c>
      <c r="BL195" s="10" t="s">
        <v>190</v>
      </c>
      <c r="BM195" s="97" t="s">
        <v>3664</v>
      </c>
    </row>
    <row r="196" spans="2:65" s="1" customFormat="1" ht="24.15" customHeight="1">
      <c r="B196" s="20"/>
      <c r="C196" s="85" t="s">
        <v>452</v>
      </c>
      <c r="D196" s="85" t="s">
        <v>186</v>
      </c>
      <c r="E196" s="86" t="s">
        <v>3665</v>
      </c>
      <c r="F196" s="87" t="s">
        <v>3666</v>
      </c>
      <c r="G196" s="88" t="s">
        <v>189</v>
      </c>
      <c r="H196" s="89">
        <v>1</v>
      </c>
      <c r="I196" s="90"/>
      <c r="J196" s="91">
        <f t="shared" si="10"/>
        <v>0</v>
      </c>
      <c r="K196" s="92"/>
      <c r="L196" s="20"/>
      <c r="M196" s="93" t="s">
        <v>1</v>
      </c>
      <c r="N196" s="94" t="s">
        <v>38</v>
      </c>
      <c r="P196" s="95">
        <f t="shared" si="11"/>
        <v>0</v>
      </c>
      <c r="Q196" s="95">
        <v>0.12526000000000001</v>
      </c>
      <c r="R196" s="95">
        <f t="shared" si="12"/>
        <v>0.12526000000000001</v>
      </c>
      <c r="S196" s="95">
        <v>0</v>
      </c>
      <c r="T196" s="96">
        <f t="shared" si="13"/>
        <v>0</v>
      </c>
      <c r="AR196" s="97" t="s">
        <v>190</v>
      </c>
      <c r="AT196" s="97" t="s">
        <v>186</v>
      </c>
      <c r="AU196" s="97" t="s">
        <v>83</v>
      </c>
      <c r="AY196" s="10" t="s">
        <v>184</v>
      </c>
      <c r="BE196" s="98">
        <f t="shared" si="14"/>
        <v>0</v>
      </c>
      <c r="BF196" s="98">
        <f t="shared" si="15"/>
        <v>0</v>
      </c>
      <c r="BG196" s="98">
        <f t="shared" si="16"/>
        <v>0</v>
      </c>
      <c r="BH196" s="98">
        <f t="shared" si="17"/>
        <v>0</v>
      </c>
      <c r="BI196" s="98">
        <f t="shared" si="18"/>
        <v>0</v>
      </c>
      <c r="BJ196" s="10" t="s">
        <v>81</v>
      </c>
      <c r="BK196" s="98">
        <f t="shared" si="19"/>
        <v>0</v>
      </c>
      <c r="BL196" s="10" t="s">
        <v>190</v>
      </c>
      <c r="BM196" s="97" t="s">
        <v>3667</v>
      </c>
    </row>
    <row r="197" spans="2:65" s="1" customFormat="1" ht="24.15" customHeight="1">
      <c r="B197" s="20"/>
      <c r="C197" s="126" t="s">
        <v>1008</v>
      </c>
      <c r="D197" s="126" t="s">
        <v>480</v>
      </c>
      <c r="E197" s="127" t="s">
        <v>3668</v>
      </c>
      <c r="F197" s="128" t="s">
        <v>3669</v>
      </c>
      <c r="G197" s="129" t="s">
        <v>189</v>
      </c>
      <c r="H197" s="130">
        <v>1</v>
      </c>
      <c r="I197" s="131"/>
      <c r="J197" s="132">
        <f t="shared" si="10"/>
        <v>0</v>
      </c>
      <c r="K197" s="133"/>
      <c r="L197" s="134"/>
      <c r="M197" s="135" t="s">
        <v>1</v>
      </c>
      <c r="N197" s="136" t="s">
        <v>38</v>
      </c>
      <c r="P197" s="95">
        <f t="shared" si="11"/>
        <v>0</v>
      </c>
      <c r="Q197" s="95">
        <v>0.13500000000000001</v>
      </c>
      <c r="R197" s="95">
        <f t="shared" si="12"/>
        <v>0.13500000000000001</v>
      </c>
      <c r="S197" s="95">
        <v>0</v>
      </c>
      <c r="T197" s="96">
        <f t="shared" si="13"/>
        <v>0</v>
      </c>
      <c r="AR197" s="97" t="s">
        <v>226</v>
      </c>
      <c r="AT197" s="97" t="s">
        <v>480</v>
      </c>
      <c r="AU197" s="97" t="s">
        <v>83</v>
      </c>
      <c r="AY197" s="10" t="s">
        <v>184</v>
      </c>
      <c r="BE197" s="98">
        <f t="shared" si="14"/>
        <v>0</v>
      </c>
      <c r="BF197" s="98">
        <f t="shared" si="15"/>
        <v>0</v>
      </c>
      <c r="BG197" s="98">
        <f t="shared" si="16"/>
        <v>0</v>
      </c>
      <c r="BH197" s="98">
        <f t="shared" si="17"/>
        <v>0</v>
      </c>
      <c r="BI197" s="98">
        <f t="shared" si="18"/>
        <v>0</v>
      </c>
      <c r="BJ197" s="10" t="s">
        <v>81</v>
      </c>
      <c r="BK197" s="98">
        <f t="shared" si="19"/>
        <v>0</v>
      </c>
      <c r="BL197" s="10" t="s">
        <v>190</v>
      </c>
      <c r="BM197" s="97" t="s">
        <v>3670</v>
      </c>
    </row>
    <row r="198" spans="2:65" s="1" customFormat="1" ht="24.15" customHeight="1">
      <c r="B198" s="20"/>
      <c r="C198" s="85" t="s">
        <v>1014</v>
      </c>
      <c r="D198" s="85" t="s">
        <v>186</v>
      </c>
      <c r="E198" s="86" t="s">
        <v>3671</v>
      </c>
      <c r="F198" s="87" t="s">
        <v>3672</v>
      </c>
      <c r="G198" s="88" t="s">
        <v>189</v>
      </c>
      <c r="H198" s="89">
        <v>1</v>
      </c>
      <c r="I198" s="90"/>
      <c r="J198" s="91">
        <f t="shared" si="10"/>
        <v>0</v>
      </c>
      <c r="K198" s="92"/>
      <c r="L198" s="20"/>
      <c r="M198" s="93" t="s">
        <v>1</v>
      </c>
      <c r="N198" s="94" t="s">
        <v>38</v>
      </c>
      <c r="P198" s="95">
        <f t="shared" si="11"/>
        <v>0</v>
      </c>
      <c r="Q198" s="95">
        <v>3.0759999999999999E-2</v>
      </c>
      <c r="R198" s="95">
        <f t="shared" si="12"/>
        <v>3.0759999999999999E-2</v>
      </c>
      <c r="S198" s="95">
        <v>0</v>
      </c>
      <c r="T198" s="96">
        <f t="shared" si="13"/>
        <v>0</v>
      </c>
      <c r="AR198" s="97" t="s">
        <v>190</v>
      </c>
      <c r="AT198" s="97" t="s">
        <v>186</v>
      </c>
      <c r="AU198" s="97" t="s">
        <v>83</v>
      </c>
      <c r="AY198" s="10" t="s">
        <v>184</v>
      </c>
      <c r="BE198" s="98">
        <f t="shared" si="14"/>
        <v>0</v>
      </c>
      <c r="BF198" s="98">
        <f t="shared" si="15"/>
        <v>0</v>
      </c>
      <c r="BG198" s="98">
        <f t="shared" si="16"/>
        <v>0</v>
      </c>
      <c r="BH198" s="98">
        <f t="shared" si="17"/>
        <v>0</v>
      </c>
      <c r="BI198" s="98">
        <f t="shared" si="18"/>
        <v>0</v>
      </c>
      <c r="BJ198" s="10" t="s">
        <v>81</v>
      </c>
      <c r="BK198" s="98">
        <f t="shared" si="19"/>
        <v>0</v>
      </c>
      <c r="BL198" s="10" t="s">
        <v>190</v>
      </c>
      <c r="BM198" s="97" t="s">
        <v>3673</v>
      </c>
    </row>
    <row r="199" spans="2:65" s="1" customFormat="1" ht="24.15" customHeight="1">
      <c r="B199" s="20"/>
      <c r="C199" s="126" t="s">
        <v>1018</v>
      </c>
      <c r="D199" s="126" t="s">
        <v>480</v>
      </c>
      <c r="E199" s="127" t="s">
        <v>3674</v>
      </c>
      <c r="F199" s="128" t="s">
        <v>3675</v>
      </c>
      <c r="G199" s="129" t="s">
        <v>189</v>
      </c>
      <c r="H199" s="130">
        <v>1</v>
      </c>
      <c r="I199" s="131"/>
      <c r="J199" s="132">
        <f t="shared" si="10"/>
        <v>0</v>
      </c>
      <c r="K199" s="133"/>
      <c r="L199" s="134"/>
      <c r="M199" s="135" t="s">
        <v>1</v>
      </c>
      <c r="N199" s="136" t="s">
        <v>38</v>
      </c>
      <c r="P199" s="95">
        <f t="shared" si="11"/>
        <v>0</v>
      </c>
      <c r="Q199" s="95">
        <v>7.0000000000000007E-2</v>
      </c>
      <c r="R199" s="95">
        <f t="shared" si="12"/>
        <v>7.0000000000000007E-2</v>
      </c>
      <c r="S199" s="95">
        <v>0</v>
      </c>
      <c r="T199" s="96">
        <f t="shared" si="13"/>
        <v>0</v>
      </c>
      <c r="AR199" s="97" t="s">
        <v>226</v>
      </c>
      <c r="AT199" s="97" t="s">
        <v>480</v>
      </c>
      <c r="AU199" s="97" t="s">
        <v>83</v>
      </c>
      <c r="AY199" s="10" t="s">
        <v>184</v>
      </c>
      <c r="BE199" s="98">
        <f t="shared" si="14"/>
        <v>0</v>
      </c>
      <c r="BF199" s="98">
        <f t="shared" si="15"/>
        <v>0</v>
      </c>
      <c r="BG199" s="98">
        <f t="shared" si="16"/>
        <v>0</v>
      </c>
      <c r="BH199" s="98">
        <f t="shared" si="17"/>
        <v>0</v>
      </c>
      <c r="BI199" s="98">
        <f t="shared" si="18"/>
        <v>0</v>
      </c>
      <c r="BJ199" s="10" t="s">
        <v>81</v>
      </c>
      <c r="BK199" s="98">
        <f t="shared" si="19"/>
        <v>0</v>
      </c>
      <c r="BL199" s="10" t="s">
        <v>190</v>
      </c>
      <c r="BM199" s="97" t="s">
        <v>3676</v>
      </c>
    </row>
    <row r="200" spans="2:65" s="1" customFormat="1" ht="24.15" customHeight="1">
      <c r="B200" s="20"/>
      <c r="C200" s="85" t="s">
        <v>1022</v>
      </c>
      <c r="D200" s="85" t="s">
        <v>186</v>
      </c>
      <c r="E200" s="86" t="s">
        <v>3677</v>
      </c>
      <c r="F200" s="87" t="s">
        <v>3678</v>
      </c>
      <c r="G200" s="88" t="s">
        <v>189</v>
      </c>
      <c r="H200" s="89">
        <v>2</v>
      </c>
      <c r="I200" s="90"/>
      <c r="J200" s="91">
        <f t="shared" si="10"/>
        <v>0</v>
      </c>
      <c r="K200" s="92"/>
      <c r="L200" s="20"/>
      <c r="M200" s="93" t="s">
        <v>1</v>
      </c>
      <c r="N200" s="94" t="s">
        <v>38</v>
      </c>
      <c r="P200" s="95">
        <f t="shared" si="11"/>
        <v>0</v>
      </c>
      <c r="Q200" s="95">
        <v>3.0759999999999999E-2</v>
      </c>
      <c r="R200" s="95">
        <f t="shared" si="12"/>
        <v>6.1519999999999998E-2</v>
      </c>
      <c r="S200" s="95">
        <v>0</v>
      </c>
      <c r="T200" s="96">
        <f t="shared" si="13"/>
        <v>0</v>
      </c>
      <c r="AR200" s="97" t="s">
        <v>190</v>
      </c>
      <c r="AT200" s="97" t="s">
        <v>186</v>
      </c>
      <c r="AU200" s="97" t="s">
        <v>83</v>
      </c>
      <c r="AY200" s="10" t="s">
        <v>184</v>
      </c>
      <c r="BE200" s="98">
        <f t="shared" si="14"/>
        <v>0</v>
      </c>
      <c r="BF200" s="98">
        <f t="shared" si="15"/>
        <v>0</v>
      </c>
      <c r="BG200" s="98">
        <f t="shared" si="16"/>
        <v>0</v>
      </c>
      <c r="BH200" s="98">
        <f t="shared" si="17"/>
        <v>0</v>
      </c>
      <c r="BI200" s="98">
        <f t="shared" si="18"/>
        <v>0</v>
      </c>
      <c r="BJ200" s="10" t="s">
        <v>81</v>
      </c>
      <c r="BK200" s="98">
        <f t="shared" si="19"/>
        <v>0</v>
      </c>
      <c r="BL200" s="10" t="s">
        <v>190</v>
      </c>
      <c r="BM200" s="97" t="s">
        <v>3679</v>
      </c>
    </row>
    <row r="201" spans="2:65" s="1" customFormat="1" ht="24.15" customHeight="1">
      <c r="B201" s="20"/>
      <c r="C201" s="126" t="s">
        <v>1033</v>
      </c>
      <c r="D201" s="126" t="s">
        <v>480</v>
      </c>
      <c r="E201" s="127" t="s">
        <v>3680</v>
      </c>
      <c r="F201" s="128" t="s">
        <v>3681</v>
      </c>
      <c r="G201" s="129" t="s">
        <v>189</v>
      </c>
      <c r="H201" s="130">
        <v>2</v>
      </c>
      <c r="I201" s="131"/>
      <c r="J201" s="132">
        <f t="shared" si="10"/>
        <v>0</v>
      </c>
      <c r="K201" s="133"/>
      <c r="L201" s="134"/>
      <c r="M201" s="135" t="s">
        <v>1</v>
      </c>
      <c r="N201" s="136" t="s">
        <v>38</v>
      </c>
      <c r="P201" s="95">
        <f t="shared" si="11"/>
        <v>0</v>
      </c>
      <c r="Q201" s="95">
        <v>0.155</v>
      </c>
      <c r="R201" s="95">
        <f t="shared" si="12"/>
        <v>0.31</v>
      </c>
      <c r="S201" s="95">
        <v>0</v>
      </c>
      <c r="T201" s="96">
        <f t="shared" si="13"/>
        <v>0</v>
      </c>
      <c r="AR201" s="97" t="s">
        <v>226</v>
      </c>
      <c r="AT201" s="97" t="s">
        <v>480</v>
      </c>
      <c r="AU201" s="97" t="s">
        <v>83</v>
      </c>
      <c r="AY201" s="10" t="s">
        <v>184</v>
      </c>
      <c r="BE201" s="98">
        <f t="shared" si="14"/>
        <v>0</v>
      </c>
      <c r="BF201" s="98">
        <f t="shared" si="15"/>
        <v>0</v>
      </c>
      <c r="BG201" s="98">
        <f t="shared" si="16"/>
        <v>0</v>
      </c>
      <c r="BH201" s="98">
        <f t="shared" si="17"/>
        <v>0</v>
      </c>
      <c r="BI201" s="98">
        <f t="shared" si="18"/>
        <v>0</v>
      </c>
      <c r="BJ201" s="10" t="s">
        <v>81</v>
      </c>
      <c r="BK201" s="98">
        <f t="shared" si="19"/>
        <v>0</v>
      </c>
      <c r="BL201" s="10" t="s">
        <v>190</v>
      </c>
      <c r="BM201" s="97" t="s">
        <v>3682</v>
      </c>
    </row>
    <row r="202" spans="2:65" s="1" customFormat="1" ht="37.799999999999997" customHeight="1">
      <c r="B202" s="20"/>
      <c r="C202" s="85" t="s">
        <v>1057</v>
      </c>
      <c r="D202" s="85" t="s">
        <v>186</v>
      </c>
      <c r="E202" s="86" t="s">
        <v>3683</v>
      </c>
      <c r="F202" s="87" t="s">
        <v>3684</v>
      </c>
      <c r="G202" s="88" t="s">
        <v>189</v>
      </c>
      <c r="H202" s="89">
        <v>1</v>
      </c>
      <c r="I202" s="90"/>
      <c r="J202" s="91">
        <f t="shared" si="10"/>
        <v>0</v>
      </c>
      <c r="K202" s="92"/>
      <c r="L202" s="20"/>
      <c r="M202" s="93" t="s">
        <v>1</v>
      </c>
      <c r="N202" s="94" t="s">
        <v>38</v>
      </c>
      <c r="P202" s="95">
        <f t="shared" si="11"/>
        <v>0</v>
      </c>
      <c r="Q202" s="95">
        <v>0.09</v>
      </c>
      <c r="R202" s="95">
        <f t="shared" si="12"/>
        <v>0.09</v>
      </c>
      <c r="S202" s="95">
        <v>0</v>
      </c>
      <c r="T202" s="96">
        <f t="shared" si="13"/>
        <v>0</v>
      </c>
      <c r="AR202" s="97" t="s">
        <v>190</v>
      </c>
      <c r="AT202" s="97" t="s">
        <v>186</v>
      </c>
      <c r="AU202" s="97" t="s">
        <v>83</v>
      </c>
      <c r="AY202" s="10" t="s">
        <v>184</v>
      </c>
      <c r="BE202" s="98">
        <f t="shared" si="14"/>
        <v>0</v>
      </c>
      <c r="BF202" s="98">
        <f t="shared" si="15"/>
        <v>0</v>
      </c>
      <c r="BG202" s="98">
        <f t="shared" si="16"/>
        <v>0</v>
      </c>
      <c r="BH202" s="98">
        <f t="shared" si="17"/>
        <v>0</v>
      </c>
      <c r="BI202" s="98">
        <f t="shared" si="18"/>
        <v>0</v>
      </c>
      <c r="BJ202" s="10" t="s">
        <v>81</v>
      </c>
      <c r="BK202" s="98">
        <f t="shared" si="19"/>
        <v>0</v>
      </c>
      <c r="BL202" s="10" t="s">
        <v>190</v>
      </c>
      <c r="BM202" s="97" t="s">
        <v>3685</v>
      </c>
    </row>
    <row r="203" spans="2:65" s="1" customFormat="1" ht="24.15" customHeight="1">
      <c r="B203" s="20"/>
      <c r="C203" s="126" t="s">
        <v>1061</v>
      </c>
      <c r="D203" s="126" t="s">
        <v>480</v>
      </c>
      <c r="E203" s="127" t="s">
        <v>3686</v>
      </c>
      <c r="F203" s="128" t="s">
        <v>3687</v>
      </c>
      <c r="G203" s="129" t="s">
        <v>189</v>
      </c>
      <c r="H203" s="130">
        <v>1</v>
      </c>
      <c r="I203" s="131"/>
      <c r="J203" s="132">
        <f t="shared" si="10"/>
        <v>0</v>
      </c>
      <c r="K203" s="133"/>
      <c r="L203" s="134"/>
      <c r="M203" s="135" t="s">
        <v>1</v>
      </c>
      <c r="N203" s="136" t="s">
        <v>38</v>
      </c>
      <c r="P203" s="95">
        <f t="shared" si="11"/>
        <v>0</v>
      </c>
      <c r="Q203" s="95">
        <v>7.1999999999999995E-2</v>
      </c>
      <c r="R203" s="95">
        <f t="shared" si="12"/>
        <v>7.1999999999999995E-2</v>
      </c>
      <c r="S203" s="95">
        <v>0</v>
      </c>
      <c r="T203" s="96">
        <f t="shared" si="13"/>
        <v>0</v>
      </c>
      <c r="AR203" s="97" t="s">
        <v>226</v>
      </c>
      <c r="AT203" s="97" t="s">
        <v>480</v>
      </c>
      <c r="AU203" s="97" t="s">
        <v>83</v>
      </c>
      <c r="AY203" s="10" t="s">
        <v>184</v>
      </c>
      <c r="BE203" s="98">
        <f t="shared" si="14"/>
        <v>0</v>
      </c>
      <c r="BF203" s="98">
        <f t="shared" si="15"/>
        <v>0</v>
      </c>
      <c r="BG203" s="98">
        <f t="shared" si="16"/>
        <v>0</v>
      </c>
      <c r="BH203" s="98">
        <f t="shared" si="17"/>
        <v>0</v>
      </c>
      <c r="BI203" s="98">
        <f t="shared" si="18"/>
        <v>0</v>
      </c>
      <c r="BJ203" s="10" t="s">
        <v>81</v>
      </c>
      <c r="BK203" s="98">
        <f t="shared" si="19"/>
        <v>0</v>
      </c>
      <c r="BL203" s="10" t="s">
        <v>190</v>
      </c>
      <c r="BM203" s="97" t="s">
        <v>3688</v>
      </c>
    </row>
    <row r="204" spans="2:65" s="1" customFormat="1" ht="24.15" customHeight="1">
      <c r="B204" s="20"/>
      <c r="C204" s="85" t="s">
        <v>1096</v>
      </c>
      <c r="D204" s="85" t="s">
        <v>186</v>
      </c>
      <c r="E204" s="86" t="s">
        <v>3689</v>
      </c>
      <c r="F204" s="87" t="s">
        <v>3690</v>
      </c>
      <c r="G204" s="88" t="s">
        <v>189</v>
      </c>
      <c r="H204" s="89">
        <v>1</v>
      </c>
      <c r="I204" s="90"/>
      <c r="J204" s="91">
        <f t="shared" si="10"/>
        <v>0</v>
      </c>
      <c r="K204" s="92"/>
      <c r="L204" s="20"/>
      <c r="M204" s="93" t="s">
        <v>1</v>
      </c>
      <c r="N204" s="94" t="s">
        <v>38</v>
      </c>
      <c r="P204" s="95">
        <f t="shared" si="11"/>
        <v>0</v>
      </c>
      <c r="Q204" s="95">
        <v>0.21734000000000001</v>
      </c>
      <c r="R204" s="95">
        <f t="shared" si="12"/>
        <v>0.21734000000000001</v>
      </c>
      <c r="S204" s="95">
        <v>0</v>
      </c>
      <c r="T204" s="96">
        <f t="shared" si="13"/>
        <v>0</v>
      </c>
      <c r="AR204" s="97" t="s">
        <v>190</v>
      </c>
      <c r="AT204" s="97" t="s">
        <v>186</v>
      </c>
      <c r="AU204" s="97" t="s">
        <v>83</v>
      </c>
      <c r="AY204" s="10" t="s">
        <v>184</v>
      </c>
      <c r="BE204" s="98">
        <f t="shared" si="14"/>
        <v>0</v>
      </c>
      <c r="BF204" s="98">
        <f t="shared" si="15"/>
        <v>0</v>
      </c>
      <c r="BG204" s="98">
        <f t="shared" si="16"/>
        <v>0</v>
      </c>
      <c r="BH204" s="98">
        <f t="shared" si="17"/>
        <v>0</v>
      </c>
      <c r="BI204" s="98">
        <f t="shared" si="18"/>
        <v>0</v>
      </c>
      <c r="BJ204" s="10" t="s">
        <v>81</v>
      </c>
      <c r="BK204" s="98">
        <f t="shared" si="19"/>
        <v>0</v>
      </c>
      <c r="BL204" s="10" t="s">
        <v>190</v>
      </c>
      <c r="BM204" s="97" t="s">
        <v>3691</v>
      </c>
    </row>
    <row r="205" spans="2:65" s="1" customFormat="1" ht="24.15" customHeight="1">
      <c r="B205" s="20"/>
      <c r="C205" s="126" t="s">
        <v>1117</v>
      </c>
      <c r="D205" s="126" t="s">
        <v>480</v>
      </c>
      <c r="E205" s="127" t="s">
        <v>3692</v>
      </c>
      <c r="F205" s="128" t="s">
        <v>3693</v>
      </c>
      <c r="G205" s="129" t="s">
        <v>189</v>
      </c>
      <c r="H205" s="130">
        <v>1</v>
      </c>
      <c r="I205" s="131"/>
      <c r="J205" s="132">
        <f t="shared" si="10"/>
        <v>0</v>
      </c>
      <c r="K205" s="133"/>
      <c r="L205" s="134"/>
      <c r="M205" s="135" t="s">
        <v>1</v>
      </c>
      <c r="N205" s="136" t="s">
        <v>38</v>
      </c>
      <c r="P205" s="95">
        <f t="shared" si="11"/>
        <v>0</v>
      </c>
      <c r="Q205" s="95">
        <v>9.5799999999999996E-2</v>
      </c>
      <c r="R205" s="95">
        <f t="shared" si="12"/>
        <v>9.5799999999999996E-2</v>
      </c>
      <c r="S205" s="95">
        <v>0</v>
      </c>
      <c r="T205" s="96">
        <f t="shared" si="13"/>
        <v>0</v>
      </c>
      <c r="AR205" s="97" t="s">
        <v>226</v>
      </c>
      <c r="AT205" s="97" t="s">
        <v>480</v>
      </c>
      <c r="AU205" s="97" t="s">
        <v>83</v>
      </c>
      <c r="AY205" s="10" t="s">
        <v>184</v>
      </c>
      <c r="BE205" s="98">
        <f t="shared" si="14"/>
        <v>0</v>
      </c>
      <c r="BF205" s="98">
        <f t="shared" si="15"/>
        <v>0</v>
      </c>
      <c r="BG205" s="98">
        <f t="shared" si="16"/>
        <v>0</v>
      </c>
      <c r="BH205" s="98">
        <f t="shared" si="17"/>
        <v>0</v>
      </c>
      <c r="BI205" s="98">
        <f t="shared" si="18"/>
        <v>0</v>
      </c>
      <c r="BJ205" s="10" t="s">
        <v>81</v>
      </c>
      <c r="BK205" s="98">
        <f t="shared" si="19"/>
        <v>0</v>
      </c>
      <c r="BL205" s="10" t="s">
        <v>190</v>
      </c>
      <c r="BM205" s="97" t="s">
        <v>3694</v>
      </c>
    </row>
    <row r="206" spans="2:65" s="1" customFormat="1" ht="16.5" customHeight="1">
      <c r="B206" s="20"/>
      <c r="C206" s="126" t="s">
        <v>1126</v>
      </c>
      <c r="D206" s="126" t="s">
        <v>480</v>
      </c>
      <c r="E206" s="127" t="s">
        <v>3695</v>
      </c>
      <c r="F206" s="128" t="s">
        <v>3696</v>
      </c>
      <c r="G206" s="129" t="s">
        <v>189</v>
      </c>
      <c r="H206" s="130">
        <v>1</v>
      </c>
      <c r="I206" s="131"/>
      <c r="J206" s="132">
        <f t="shared" si="10"/>
        <v>0</v>
      </c>
      <c r="K206" s="133"/>
      <c r="L206" s="134"/>
      <c r="M206" s="135" t="s">
        <v>1</v>
      </c>
      <c r="N206" s="136" t="s">
        <v>38</v>
      </c>
      <c r="P206" s="95">
        <f t="shared" si="11"/>
        <v>0</v>
      </c>
      <c r="Q206" s="95">
        <v>0.01</v>
      </c>
      <c r="R206" s="95">
        <f t="shared" si="12"/>
        <v>0.01</v>
      </c>
      <c r="S206" s="95">
        <v>0</v>
      </c>
      <c r="T206" s="96">
        <f t="shared" si="13"/>
        <v>0</v>
      </c>
      <c r="AR206" s="97" t="s">
        <v>226</v>
      </c>
      <c r="AT206" s="97" t="s">
        <v>480</v>
      </c>
      <c r="AU206" s="97" t="s">
        <v>83</v>
      </c>
      <c r="AY206" s="10" t="s">
        <v>184</v>
      </c>
      <c r="BE206" s="98">
        <f t="shared" si="14"/>
        <v>0</v>
      </c>
      <c r="BF206" s="98">
        <f t="shared" si="15"/>
        <v>0</v>
      </c>
      <c r="BG206" s="98">
        <f t="shared" si="16"/>
        <v>0</v>
      </c>
      <c r="BH206" s="98">
        <f t="shared" si="17"/>
        <v>0</v>
      </c>
      <c r="BI206" s="98">
        <f t="shared" si="18"/>
        <v>0</v>
      </c>
      <c r="BJ206" s="10" t="s">
        <v>81</v>
      </c>
      <c r="BK206" s="98">
        <f t="shared" si="19"/>
        <v>0</v>
      </c>
      <c r="BL206" s="10" t="s">
        <v>190</v>
      </c>
      <c r="BM206" s="97" t="s">
        <v>3697</v>
      </c>
    </row>
    <row r="207" spans="2:65" s="1" customFormat="1" ht="24.15" customHeight="1">
      <c r="B207" s="20"/>
      <c r="C207" s="85" t="s">
        <v>1131</v>
      </c>
      <c r="D207" s="85" t="s">
        <v>186</v>
      </c>
      <c r="E207" s="86" t="s">
        <v>2686</v>
      </c>
      <c r="F207" s="87" t="s">
        <v>3698</v>
      </c>
      <c r="G207" s="88" t="s">
        <v>2574</v>
      </c>
      <c r="H207" s="89">
        <v>1</v>
      </c>
      <c r="I207" s="90"/>
      <c r="J207" s="91">
        <f t="shared" si="10"/>
        <v>0</v>
      </c>
      <c r="K207" s="92"/>
      <c r="L207" s="20"/>
      <c r="M207" s="93" t="s">
        <v>1</v>
      </c>
      <c r="N207" s="94" t="s">
        <v>38</v>
      </c>
      <c r="P207" s="95">
        <f t="shared" si="11"/>
        <v>0</v>
      </c>
      <c r="Q207" s="95">
        <v>0</v>
      </c>
      <c r="R207" s="95">
        <f t="shared" si="12"/>
        <v>0</v>
      </c>
      <c r="S207" s="95">
        <v>2.4</v>
      </c>
      <c r="T207" s="96">
        <f t="shared" si="13"/>
        <v>2.4</v>
      </c>
      <c r="AR207" s="97" t="s">
        <v>190</v>
      </c>
      <c r="AT207" s="97" t="s">
        <v>186</v>
      </c>
      <c r="AU207" s="97" t="s">
        <v>83</v>
      </c>
      <c r="AY207" s="10" t="s">
        <v>184</v>
      </c>
      <c r="BE207" s="98">
        <f t="shared" si="14"/>
        <v>0</v>
      </c>
      <c r="BF207" s="98">
        <f t="shared" si="15"/>
        <v>0</v>
      </c>
      <c r="BG207" s="98">
        <f t="shared" si="16"/>
        <v>0</v>
      </c>
      <c r="BH207" s="98">
        <f t="shared" si="17"/>
        <v>0</v>
      </c>
      <c r="BI207" s="98">
        <f t="shared" si="18"/>
        <v>0</v>
      </c>
      <c r="BJ207" s="10" t="s">
        <v>81</v>
      </c>
      <c r="BK207" s="98">
        <f t="shared" si="19"/>
        <v>0</v>
      </c>
      <c r="BL207" s="10" t="s">
        <v>190</v>
      </c>
      <c r="BM207" s="97" t="s">
        <v>3699</v>
      </c>
    </row>
    <row r="208" spans="2:65" s="1" customFormat="1" ht="21.75" customHeight="1">
      <c r="B208" s="20"/>
      <c r="C208" s="85" t="s">
        <v>1142</v>
      </c>
      <c r="D208" s="85" t="s">
        <v>186</v>
      </c>
      <c r="E208" s="86" t="s">
        <v>2689</v>
      </c>
      <c r="F208" s="87" t="s">
        <v>3700</v>
      </c>
      <c r="G208" s="88" t="s">
        <v>189</v>
      </c>
      <c r="H208" s="89">
        <v>1</v>
      </c>
      <c r="I208" s="90"/>
      <c r="J208" s="91">
        <f t="shared" si="10"/>
        <v>0</v>
      </c>
      <c r="K208" s="92"/>
      <c r="L208" s="20"/>
      <c r="M208" s="93" t="s">
        <v>1</v>
      </c>
      <c r="N208" s="94" t="s">
        <v>38</v>
      </c>
      <c r="P208" s="95">
        <f t="shared" si="11"/>
        <v>0</v>
      </c>
      <c r="Q208" s="95">
        <v>6.9999999999999994E-5</v>
      </c>
      <c r="R208" s="95">
        <f t="shared" si="12"/>
        <v>6.9999999999999994E-5</v>
      </c>
      <c r="S208" s="95">
        <v>0</v>
      </c>
      <c r="T208" s="96">
        <f t="shared" si="13"/>
        <v>0</v>
      </c>
      <c r="AR208" s="97" t="s">
        <v>190</v>
      </c>
      <c r="AT208" s="97" t="s">
        <v>186</v>
      </c>
      <c r="AU208" s="97" t="s">
        <v>83</v>
      </c>
      <c r="AY208" s="10" t="s">
        <v>184</v>
      </c>
      <c r="BE208" s="98">
        <f t="shared" si="14"/>
        <v>0</v>
      </c>
      <c r="BF208" s="98">
        <f t="shared" si="15"/>
        <v>0</v>
      </c>
      <c r="BG208" s="98">
        <f t="shared" si="16"/>
        <v>0</v>
      </c>
      <c r="BH208" s="98">
        <f t="shared" si="17"/>
        <v>0</v>
      </c>
      <c r="BI208" s="98">
        <f t="shared" si="18"/>
        <v>0</v>
      </c>
      <c r="BJ208" s="10" t="s">
        <v>81</v>
      </c>
      <c r="BK208" s="98">
        <f t="shared" si="19"/>
        <v>0</v>
      </c>
      <c r="BL208" s="10" t="s">
        <v>190</v>
      </c>
      <c r="BM208" s="97" t="s">
        <v>3701</v>
      </c>
    </row>
    <row r="209" spans="2:65" s="6" customFormat="1" ht="22.8" customHeight="1">
      <c r="B209" s="73"/>
      <c r="D209" s="74" t="s">
        <v>72</v>
      </c>
      <c r="E209" s="83" t="s">
        <v>231</v>
      </c>
      <c r="F209" s="83" t="s">
        <v>294</v>
      </c>
      <c r="I209" s="76"/>
      <c r="J209" s="84">
        <f>BK209</f>
        <v>0</v>
      </c>
      <c r="L209" s="73"/>
      <c r="M209" s="78"/>
      <c r="P209" s="79">
        <f>SUM(P210:P216)</f>
        <v>0</v>
      </c>
      <c r="R209" s="79">
        <f>SUM(R210:R216)</f>
        <v>0.23891999999999999</v>
      </c>
      <c r="T209" s="80">
        <f>SUM(T210:T216)</f>
        <v>0</v>
      </c>
      <c r="AR209" s="74" t="s">
        <v>81</v>
      </c>
      <c r="AT209" s="81" t="s">
        <v>72</v>
      </c>
      <c r="AU209" s="81" t="s">
        <v>81</v>
      </c>
      <c r="AY209" s="74" t="s">
        <v>184</v>
      </c>
      <c r="BK209" s="82">
        <f>SUM(BK210:BK216)</f>
        <v>0</v>
      </c>
    </row>
    <row r="210" spans="2:65" s="1" customFormat="1" ht="49.05" customHeight="1">
      <c r="B210" s="20"/>
      <c r="C210" s="85" t="s">
        <v>1147</v>
      </c>
      <c r="D210" s="85" t="s">
        <v>186</v>
      </c>
      <c r="E210" s="86" t="s">
        <v>3281</v>
      </c>
      <c r="F210" s="87" t="s">
        <v>3282</v>
      </c>
      <c r="G210" s="88" t="s">
        <v>223</v>
      </c>
      <c r="H210" s="89">
        <v>1.5</v>
      </c>
      <c r="I210" s="90"/>
      <c r="J210" s="91">
        <f t="shared" ref="J210:J216" si="20">ROUND(I210*H210,2)</f>
        <v>0</v>
      </c>
      <c r="K210" s="92"/>
      <c r="L210" s="20"/>
      <c r="M210" s="93" t="s">
        <v>1</v>
      </c>
      <c r="N210" s="94" t="s">
        <v>38</v>
      </c>
      <c r="P210" s="95">
        <f t="shared" ref="P210:P216" si="21">O210*H210</f>
        <v>0</v>
      </c>
      <c r="Q210" s="95">
        <v>0.15256</v>
      </c>
      <c r="R210" s="95">
        <f t="shared" ref="R210:R216" si="22">Q210*H210</f>
        <v>0.22883999999999999</v>
      </c>
      <c r="S210" s="95">
        <v>0</v>
      </c>
      <c r="T210" s="96">
        <f t="shared" ref="T210:T216" si="23">S210*H210</f>
        <v>0</v>
      </c>
      <c r="AR210" s="97" t="s">
        <v>190</v>
      </c>
      <c r="AT210" s="97" t="s">
        <v>186</v>
      </c>
      <c r="AU210" s="97" t="s">
        <v>83</v>
      </c>
      <c r="AY210" s="10" t="s">
        <v>184</v>
      </c>
      <c r="BE210" s="98">
        <f t="shared" ref="BE210:BE216" si="24">IF(N210="základní",J210,0)</f>
        <v>0</v>
      </c>
      <c r="BF210" s="98">
        <f t="shared" ref="BF210:BF216" si="25">IF(N210="snížená",J210,0)</f>
        <v>0</v>
      </c>
      <c r="BG210" s="98">
        <f t="shared" ref="BG210:BG216" si="26">IF(N210="zákl. přenesená",J210,0)</f>
        <v>0</v>
      </c>
      <c r="BH210" s="98">
        <f t="shared" ref="BH210:BH216" si="27">IF(N210="sníž. přenesená",J210,0)</f>
        <v>0</v>
      </c>
      <c r="BI210" s="98">
        <f t="shared" ref="BI210:BI216" si="28">IF(N210="nulová",J210,0)</f>
        <v>0</v>
      </c>
      <c r="BJ210" s="10" t="s">
        <v>81</v>
      </c>
      <c r="BK210" s="98">
        <f t="shared" ref="BK210:BK216" si="29">ROUND(I210*H210,2)</f>
        <v>0</v>
      </c>
      <c r="BL210" s="10" t="s">
        <v>190</v>
      </c>
      <c r="BM210" s="97" t="s">
        <v>3702</v>
      </c>
    </row>
    <row r="211" spans="2:65" s="1" customFormat="1" ht="44.25" customHeight="1">
      <c r="B211" s="20"/>
      <c r="C211" s="85" t="s">
        <v>1152</v>
      </c>
      <c r="D211" s="85" t="s">
        <v>186</v>
      </c>
      <c r="E211" s="86" t="s">
        <v>3529</v>
      </c>
      <c r="F211" s="87" t="s">
        <v>3530</v>
      </c>
      <c r="G211" s="88" t="s">
        <v>223</v>
      </c>
      <c r="H211" s="89">
        <v>16</v>
      </c>
      <c r="I211" s="90"/>
      <c r="J211" s="91">
        <f t="shared" si="20"/>
        <v>0</v>
      </c>
      <c r="K211" s="92"/>
      <c r="L211" s="20"/>
      <c r="M211" s="93" t="s">
        <v>1</v>
      </c>
      <c r="N211" s="94" t="s">
        <v>38</v>
      </c>
      <c r="P211" s="95">
        <f t="shared" si="21"/>
        <v>0</v>
      </c>
      <c r="Q211" s="95">
        <v>0</v>
      </c>
      <c r="R211" s="95">
        <f t="shared" si="22"/>
        <v>0</v>
      </c>
      <c r="S211" s="95">
        <v>0</v>
      </c>
      <c r="T211" s="96">
        <f t="shared" si="23"/>
        <v>0</v>
      </c>
      <c r="AR211" s="97" t="s">
        <v>190</v>
      </c>
      <c r="AT211" s="97" t="s">
        <v>186</v>
      </c>
      <c r="AU211" s="97" t="s">
        <v>83</v>
      </c>
      <c r="AY211" s="10" t="s">
        <v>184</v>
      </c>
      <c r="BE211" s="98">
        <f t="shared" si="24"/>
        <v>0</v>
      </c>
      <c r="BF211" s="98">
        <f t="shared" si="25"/>
        <v>0</v>
      </c>
      <c r="BG211" s="98">
        <f t="shared" si="26"/>
        <v>0</v>
      </c>
      <c r="BH211" s="98">
        <f t="shared" si="27"/>
        <v>0</v>
      </c>
      <c r="BI211" s="98">
        <f t="shared" si="28"/>
        <v>0</v>
      </c>
      <c r="BJ211" s="10" t="s">
        <v>81</v>
      </c>
      <c r="BK211" s="98">
        <f t="shared" si="29"/>
        <v>0</v>
      </c>
      <c r="BL211" s="10" t="s">
        <v>190</v>
      </c>
      <c r="BM211" s="97" t="s">
        <v>3703</v>
      </c>
    </row>
    <row r="212" spans="2:65" s="1" customFormat="1" ht="44.25" customHeight="1">
      <c r="B212" s="20"/>
      <c r="C212" s="85" t="s">
        <v>1157</v>
      </c>
      <c r="D212" s="85" t="s">
        <v>186</v>
      </c>
      <c r="E212" s="86" t="s">
        <v>3532</v>
      </c>
      <c r="F212" s="87" t="s">
        <v>3533</v>
      </c>
      <c r="G212" s="88" t="s">
        <v>223</v>
      </c>
      <c r="H212" s="89">
        <v>16</v>
      </c>
      <c r="I212" s="90"/>
      <c r="J212" s="91">
        <f t="shared" si="20"/>
        <v>0</v>
      </c>
      <c r="K212" s="92"/>
      <c r="L212" s="20"/>
      <c r="M212" s="93" t="s">
        <v>1</v>
      </c>
      <c r="N212" s="94" t="s">
        <v>38</v>
      </c>
      <c r="P212" s="95">
        <f t="shared" si="21"/>
        <v>0</v>
      </c>
      <c r="Q212" s="95">
        <v>0</v>
      </c>
      <c r="R212" s="95">
        <f t="shared" si="22"/>
        <v>0</v>
      </c>
      <c r="S212" s="95">
        <v>0</v>
      </c>
      <c r="T212" s="96">
        <f t="shared" si="23"/>
        <v>0</v>
      </c>
      <c r="AR212" s="97" t="s">
        <v>190</v>
      </c>
      <c r="AT212" s="97" t="s">
        <v>186</v>
      </c>
      <c r="AU212" s="97" t="s">
        <v>83</v>
      </c>
      <c r="AY212" s="10" t="s">
        <v>184</v>
      </c>
      <c r="BE212" s="98">
        <f t="shared" si="24"/>
        <v>0</v>
      </c>
      <c r="BF212" s="98">
        <f t="shared" si="25"/>
        <v>0</v>
      </c>
      <c r="BG212" s="98">
        <f t="shared" si="26"/>
        <v>0</v>
      </c>
      <c r="BH212" s="98">
        <f t="shared" si="27"/>
        <v>0</v>
      </c>
      <c r="BI212" s="98">
        <f t="shared" si="28"/>
        <v>0</v>
      </c>
      <c r="BJ212" s="10" t="s">
        <v>81</v>
      </c>
      <c r="BK212" s="98">
        <f t="shared" si="29"/>
        <v>0</v>
      </c>
      <c r="BL212" s="10" t="s">
        <v>190</v>
      </c>
      <c r="BM212" s="97" t="s">
        <v>3704</v>
      </c>
    </row>
    <row r="213" spans="2:65" s="1" customFormat="1" ht="55.5" customHeight="1">
      <c r="B213" s="20"/>
      <c r="C213" s="85" t="s">
        <v>1191</v>
      </c>
      <c r="D213" s="85" t="s">
        <v>186</v>
      </c>
      <c r="E213" s="86" t="s">
        <v>3535</v>
      </c>
      <c r="F213" s="87" t="s">
        <v>3536</v>
      </c>
      <c r="G213" s="88" t="s">
        <v>223</v>
      </c>
      <c r="H213" s="89">
        <v>16</v>
      </c>
      <c r="I213" s="90"/>
      <c r="J213" s="91">
        <f t="shared" si="20"/>
        <v>0</v>
      </c>
      <c r="K213" s="92"/>
      <c r="L213" s="20"/>
      <c r="M213" s="93" t="s">
        <v>1</v>
      </c>
      <c r="N213" s="94" t="s">
        <v>38</v>
      </c>
      <c r="P213" s="95">
        <f t="shared" si="21"/>
        <v>0</v>
      </c>
      <c r="Q213" s="95">
        <v>5.9999999999999995E-4</v>
      </c>
      <c r="R213" s="95">
        <f t="shared" si="22"/>
        <v>9.5999999999999992E-3</v>
      </c>
      <c r="S213" s="95">
        <v>0</v>
      </c>
      <c r="T213" s="96">
        <f t="shared" si="23"/>
        <v>0</v>
      </c>
      <c r="AR213" s="97" t="s">
        <v>190</v>
      </c>
      <c r="AT213" s="97" t="s">
        <v>186</v>
      </c>
      <c r="AU213" s="97" t="s">
        <v>83</v>
      </c>
      <c r="AY213" s="10" t="s">
        <v>184</v>
      </c>
      <c r="BE213" s="98">
        <f t="shared" si="24"/>
        <v>0</v>
      </c>
      <c r="BF213" s="98">
        <f t="shared" si="25"/>
        <v>0</v>
      </c>
      <c r="BG213" s="98">
        <f t="shared" si="26"/>
        <v>0</v>
      </c>
      <c r="BH213" s="98">
        <f t="shared" si="27"/>
        <v>0</v>
      </c>
      <c r="BI213" s="98">
        <f t="shared" si="28"/>
        <v>0</v>
      </c>
      <c r="BJ213" s="10" t="s">
        <v>81</v>
      </c>
      <c r="BK213" s="98">
        <f t="shared" si="29"/>
        <v>0</v>
      </c>
      <c r="BL213" s="10" t="s">
        <v>190</v>
      </c>
      <c r="BM213" s="97" t="s">
        <v>3705</v>
      </c>
    </row>
    <row r="214" spans="2:65" s="1" customFormat="1" ht="24.15" customHeight="1">
      <c r="B214" s="20"/>
      <c r="C214" s="85" t="s">
        <v>1195</v>
      </c>
      <c r="D214" s="85" t="s">
        <v>186</v>
      </c>
      <c r="E214" s="86" t="s">
        <v>3538</v>
      </c>
      <c r="F214" s="87" t="s">
        <v>3539</v>
      </c>
      <c r="G214" s="88" t="s">
        <v>223</v>
      </c>
      <c r="H214" s="89">
        <v>16</v>
      </c>
      <c r="I214" s="90"/>
      <c r="J214" s="91">
        <f t="shared" si="20"/>
        <v>0</v>
      </c>
      <c r="K214" s="92"/>
      <c r="L214" s="20"/>
      <c r="M214" s="93" t="s">
        <v>1</v>
      </c>
      <c r="N214" s="94" t="s">
        <v>38</v>
      </c>
      <c r="P214" s="95">
        <f t="shared" si="21"/>
        <v>0</v>
      </c>
      <c r="Q214" s="95">
        <v>0</v>
      </c>
      <c r="R214" s="95">
        <f t="shared" si="22"/>
        <v>0</v>
      </c>
      <c r="S214" s="95">
        <v>0</v>
      </c>
      <c r="T214" s="96">
        <f t="shared" si="23"/>
        <v>0</v>
      </c>
      <c r="AR214" s="97" t="s">
        <v>190</v>
      </c>
      <c r="AT214" s="97" t="s">
        <v>186</v>
      </c>
      <c r="AU214" s="97" t="s">
        <v>83</v>
      </c>
      <c r="AY214" s="10" t="s">
        <v>184</v>
      </c>
      <c r="BE214" s="98">
        <f t="shared" si="24"/>
        <v>0</v>
      </c>
      <c r="BF214" s="98">
        <f t="shared" si="25"/>
        <v>0</v>
      </c>
      <c r="BG214" s="98">
        <f t="shared" si="26"/>
        <v>0</v>
      </c>
      <c r="BH214" s="98">
        <f t="shared" si="27"/>
        <v>0</v>
      </c>
      <c r="BI214" s="98">
        <f t="shared" si="28"/>
        <v>0</v>
      </c>
      <c r="BJ214" s="10" t="s">
        <v>81</v>
      </c>
      <c r="BK214" s="98">
        <f t="shared" si="29"/>
        <v>0</v>
      </c>
      <c r="BL214" s="10" t="s">
        <v>190</v>
      </c>
      <c r="BM214" s="97" t="s">
        <v>3706</v>
      </c>
    </row>
    <row r="215" spans="2:65" s="1" customFormat="1" ht="24.15" customHeight="1">
      <c r="B215" s="20"/>
      <c r="C215" s="85" t="s">
        <v>1199</v>
      </c>
      <c r="D215" s="85" t="s">
        <v>186</v>
      </c>
      <c r="E215" s="86" t="s">
        <v>3541</v>
      </c>
      <c r="F215" s="87" t="s">
        <v>3542</v>
      </c>
      <c r="G215" s="88" t="s">
        <v>223</v>
      </c>
      <c r="H215" s="89">
        <v>16</v>
      </c>
      <c r="I215" s="90"/>
      <c r="J215" s="91">
        <f t="shared" si="20"/>
        <v>0</v>
      </c>
      <c r="K215" s="92"/>
      <c r="L215" s="20"/>
      <c r="M215" s="93" t="s">
        <v>1</v>
      </c>
      <c r="N215" s="94" t="s">
        <v>38</v>
      </c>
      <c r="P215" s="95">
        <f t="shared" si="21"/>
        <v>0</v>
      </c>
      <c r="Q215" s="95">
        <v>3.0000000000000001E-5</v>
      </c>
      <c r="R215" s="95">
        <f t="shared" si="22"/>
        <v>4.8000000000000001E-4</v>
      </c>
      <c r="S215" s="95">
        <v>0</v>
      </c>
      <c r="T215" s="96">
        <f t="shared" si="23"/>
        <v>0</v>
      </c>
      <c r="AR215" s="97" t="s">
        <v>190</v>
      </c>
      <c r="AT215" s="97" t="s">
        <v>186</v>
      </c>
      <c r="AU215" s="97" t="s">
        <v>83</v>
      </c>
      <c r="AY215" s="10" t="s">
        <v>184</v>
      </c>
      <c r="BE215" s="98">
        <f t="shared" si="24"/>
        <v>0</v>
      </c>
      <c r="BF215" s="98">
        <f t="shared" si="25"/>
        <v>0</v>
      </c>
      <c r="BG215" s="98">
        <f t="shared" si="26"/>
        <v>0</v>
      </c>
      <c r="BH215" s="98">
        <f t="shared" si="27"/>
        <v>0</v>
      </c>
      <c r="BI215" s="98">
        <f t="shared" si="28"/>
        <v>0</v>
      </c>
      <c r="BJ215" s="10" t="s">
        <v>81</v>
      </c>
      <c r="BK215" s="98">
        <f t="shared" si="29"/>
        <v>0</v>
      </c>
      <c r="BL215" s="10" t="s">
        <v>190</v>
      </c>
      <c r="BM215" s="97" t="s">
        <v>3707</v>
      </c>
    </row>
    <row r="216" spans="2:65" s="1" customFormat="1" ht="66.75" customHeight="1">
      <c r="B216" s="20"/>
      <c r="C216" s="85" t="s">
        <v>1205</v>
      </c>
      <c r="D216" s="85" t="s">
        <v>186</v>
      </c>
      <c r="E216" s="86" t="s">
        <v>3544</v>
      </c>
      <c r="F216" s="87" t="s">
        <v>3545</v>
      </c>
      <c r="G216" s="88" t="s">
        <v>223</v>
      </c>
      <c r="H216" s="89">
        <v>1.5</v>
      </c>
      <c r="I216" s="90"/>
      <c r="J216" s="91">
        <f t="shared" si="20"/>
        <v>0</v>
      </c>
      <c r="K216" s="92"/>
      <c r="L216" s="20"/>
      <c r="M216" s="93" t="s">
        <v>1</v>
      </c>
      <c r="N216" s="94" t="s">
        <v>38</v>
      </c>
      <c r="P216" s="95">
        <f t="shared" si="21"/>
        <v>0</v>
      </c>
      <c r="Q216" s="95">
        <v>0</v>
      </c>
      <c r="R216" s="95">
        <f t="shared" si="22"/>
        <v>0</v>
      </c>
      <c r="S216" s="95">
        <v>0</v>
      </c>
      <c r="T216" s="96">
        <f t="shared" si="23"/>
        <v>0</v>
      </c>
      <c r="AR216" s="97" t="s">
        <v>190</v>
      </c>
      <c r="AT216" s="97" t="s">
        <v>186</v>
      </c>
      <c r="AU216" s="97" t="s">
        <v>83</v>
      </c>
      <c r="AY216" s="10" t="s">
        <v>184</v>
      </c>
      <c r="BE216" s="98">
        <f t="shared" si="24"/>
        <v>0</v>
      </c>
      <c r="BF216" s="98">
        <f t="shared" si="25"/>
        <v>0</v>
      </c>
      <c r="BG216" s="98">
        <f t="shared" si="26"/>
        <v>0</v>
      </c>
      <c r="BH216" s="98">
        <f t="shared" si="27"/>
        <v>0</v>
      </c>
      <c r="BI216" s="98">
        <f t="shared" si="28"/>
        <v>0</v>
      </c>
      <c r="BJ216" s="10" t="s">
        <v>81</v>
      </c>
      <c r="BK216" s="98">
        <f t="shared" si="29"/>
        <v>0</v>
      </c>
      <c r="BL216" s="10" t="s">
        <v>190</v>
      </c>
      <c r="BM216" s="97" t="s">
        <v>3708</v>
      </c>
    </row>
    <row r="217" spans="2:65" s="6" customFormat="1" ht="22.8" customHeight="1">
      <c r="B217" s="73"/>
      <c r="D217" s="74" t="s">
        <v>72</v>
      </c>
      <c r="E217" s="83" t="s">
        <v>393</v>
      </c>
      <c r="F217" s="83" t="s">
        <v>394</v>
      </c>
      <c r="I217" s="76"/>
      <c r="J217" s="84">
        <f>BK217</f>
        <v>0</v>
      </c>
      <c r="L217" s="73"/>
      <c r="M217" s="78"/>
      <c r="P217" s="79">
        <f>P218</f>
        <v>0</v>
      </c>
      <c r="R217" s="79">
        <f>R218</f>
        <v>0</v>
      </c>
      <c r="T217" s="80">
        <f>T218</f>
        <v>0</v>
      </c>
      <c r="AR217" s="74" t="s">
        <v>81</v>
      </c>
      <c r="AT217" s="81" t="s">
        <v>72</v>
      </c>
      <c r="AU217" s="81" t="s">
        <v>81</v>
      </c>
      <c r="AY217" s="74" t="s">
        <v>184</v>
      </c>
      <c r="BK217" s="82">
        <f>BK218</f>
        <v>0</v>
      </c>
    </row>
    <row r="218" spans="2:65" s="1" customFormat="1" ht="49.05" customHeight="1">
      <c r="B218" s="20"/>
      <c r="C218" s="85" t="s">
        <v>1209</v>
      </c>
      <c r="D218" s="85" t="s">
        <v>186</v>
      </c>
      <c r="E218" s="86" t="s">
        <v>2426</v>
      </c>
      <c r="F218" s="87" t="s">
        <v>2427</v>
      </c>
      <c r="G218" s="88" t="s">
        <v>278</v>
      </c>
      <c r="H218" s="89">
        <v>30.454000000000001</v>
      </c>
      <c r="I218" s="90"/>
      <c r="J218" s="91">
        <f>ROUND(I218*H218,2)</f>
        <v>0</v>
      </c>
      <c r="K218" s="92"/>
      <c r="L218" s="20"/>
      <c r="M218" s="93" t="s">
        <v>1</v>
      </c>
      <c r="N218" s="94" t="s">
        <v>38</v>
      </c>
      <c r="P218" s="95">
        <f>O218*H218</f>
        <v>0</v>
      </c>
      <c r="Q218" s="95">
        <v>0</v>
      </c>
      <c r="R218" s="95">
        <f>Q218*H218</f>
        <v>0</v>
      </c>
      <c r="S218" s="95">
        <v>0</v>
      </c>
      <c r="T218" s="96">
        <f>S218*H218</f>
        <v>0</v>
      </c>
      <c r="AR218" s="97" t="s">
        <v>190</v>
      </c>
      <c r="AT218" s="97" t="s">
        <v>186</v>
      </c>
      <c r="AU218" s="97" t="s">
        <v>83</v>
      </c>
      <c r="AY218" s="10" t="s">
        <v>184</v>
      </c>
      <c r="BE218" s="98">
        <f>IF(N218="základní",J218,0)</f>
        <v>0</v>
      </c>
      <c r="BF218" s="98">
        <f>IF(N218="snížená",J218,0)</f>
        <v>0</v>
      </c>
      <c r="BG218" s="98">
        <f>IF(N218="zákl. přenesená",J218,0)</f>
        <v>0</v>
      </c>
      <c r="BH218" s="98">
        <f>IF(N218="sníž. přenesená",J218,0)</f>
        <v>0</v>
      </c>
      <c r="BI218" s="98">
        <f>IF(N218="nulová",J218,0)</f>
        <v>0</v>
      </c>
      <c r="BJ218" s="10" t="s">
        <v>81</v>
      </c>
      <c r="BK218" s="98">
        <f>ROUND(I218*H218,2)</f>
        <v>0</v>
      </c>
      <c r="BL218" s="10" t="s">
        <v>190</v>
      </c>
      <c r="BM218" s="97" t="s">
        <v>3709</v>
      </c>
    </row>
    <row r="219" spans="2:65" s="6" customFormat="1" ht="25.95" customHeight="1">
      <c r="B219" s="73"/>
      <c r="D219" s="74" t="s">
        <v>72</v>
      </c>
      <c r="E219" s="75" t="s">
        <v>411</v>
      </c>
      <c r="F219" s="75" t="s">
        <v>412</v>
      </c>
      <c r="I219" s="76"/>
      <c r="J219" s="77">
        <f>BK219</f>
        <v>0</v>
      </c>
      <c r="L219" s="73"/>
      <c r="M219" s="78"/>
      <c r="P219" s="79">
        <f>P220+P222+P224+P226</f>
        <v>0</v>
      </c>
      <c r="R219" s="79">
        <f>R220+R222+R224+R226</f>
        <v>0</v>
      </c>
      <c r="T219" s="80">
        <f>T220+T222+T224+T226</f>
        <v>0</v>
      </c>
      <c r="AR219" s="74" t="s">
        <v>207</v>
      </c>
      <c r="AT219" s="81" t="s">
        <v>72</v>
      </c>
      <c r="AU219" s="81" t="s">
        <v>73</v>
      </c>
      <c r="AY219" s="74" t="s">
        <v>184</v>
      </c>
      <c r="BK219" s="82">
        <f>BK220+BK222+BK224+BK226</f>
        <v>0</v>
      </c>
    </row>
    <row r="220" spans="2:65" s="6" customFormat="1" ht="22.8" customHeight="1">
      <c r="B220" s="73"/>
      <c r="D220" s="74" t="s">
        <v>72</v>
      </c>
      <c r="E220" s="83" t="s">
        <v>413</v>
      </c>
      <c r="F220" s="83" t="s">
        <v>414</v>
      </c>
      <c r="I220" s="76"/>
      <c r="J220" s="84">
        <f>BK220</f>
        <v>0</v>
      </c>
      <c r="L220" s="73"/>
      <c r="M220" s="78"/>
      <c r="P220" s="79">
        <f>P221</f>
        <v>0</v>
      </c>
      <c r="R220" s="79">
        <f>R221</f>
        <v>0</v>
      </c>
      <c r="T220" s="80">
        <f>T221</f>
        <v>0</v>
      </c>
      <c r="AR220" s="74" t="s">
        <v>207</v>
      </c>
      <c r="AT220" s="81" t="s">
        <v>72</v>
      </c>
      <c r="AU220" s="81" t="s">
        <v>81</v>
      </c>
      <c r="AY220" s="74" t="s">
        <v>184</v>
      </c>
      <c r="BK220" s="82">
        <f>BK221</f>
        <v>0</v>
      </c>
    </row>
    <row r="221" spans="2:65" s="1" customFormat="1" ht="21.75" customHeight="1">
      <c r="B221" s="20"/>
      <c r="C221" s="85" t="s">
        <v>1221</v>
      </c>
      <c r="D221" s="85" t="s">
        <v>186</v>
      </c>
      <c r="E221" s="86" t="s">
        <v>416</v>
      </c>
      <c r="F221" s="87" t="s">
        <v>417</v>
      </c>
      <c r="G221" s="88" t="s">
        <v>418</v>
      </c>
      <c r="H221" s="89">
        <v>16</v>
      </c>
      <c r="I221" s="90"/>
      <c r="J221" s="91">
        <f>ROUND(I221*H221,2)</f>
        <v>0</v>
      </c>
      <c r="K221" s="92"/>
      <c r="L221" s="20"/>
      <c r="M221" s="93" t="s">
        <v>1</v>
      </c>
      <c r="N221" s="94" t="s">
        <v>38</v>
      </c>
      <c r="P221" s="95">
        <f>O221*H221</f>
        <v>0</v>
      </c>
      <c r="Q221" s="95">
        <v>0</v>
      </c>
      <c r="R221" s="95">
        <f>Q221*H221</f>
        <v>0</v>
      </c>
      <c r="S221" s="95">
        <v>0</v>
      </c>
      <c r="T221" s="96">
        <f>S221*H221</f>
        <v>0</v>
      </c>
      <c r="AR221" s="97" t="s">
        <v>419</v>
      </c>
      <c r="AT221" s="97" t="s">
        <v>186</v>
      </c>
      <c r="AU221" s="97" t="s">
        <v>83</v>
      </c>
      <c r="AY221" s="10" t="s">
        <v>184</v>
      </c>
      <c r="BE221" s="98">
        <f>IF(N221="základní",J221,0)</f>
        <v>0</v>
      </c>
      <c r="BF221" s="98">
        <f>IF(N221="snížená",J221,0)</f>
        <v>0</v>
      </c>
      <c r="BG221" s="98">
        <f>IF(N221="zákl. přenesená",J221,0)</f>
        <v>0</v>
      </c>
      <c r="BH221" s="98">
        <f>IF(N221="sníž. přenesená",J221,0)</f>
        <v>0</v>
      </c>
      <c r="BI221" s="98">
        <f>IF(N221="nulová",J221,0)</f>
        <v>0</v>
      </c>
      <c r="BJ221" s="10" t="s">
        <v>81</v>
      </c>
      <c r="BK221" s="98">
        <f>ROUND(I221*H221,2)</f>
        <v>0</v>
      </c>
      <c r="BL221" s="10" t="s">
        <v>419</v>
      </c>
      <c r="BM221" s="97" t="s">
        <v>3710</v>
      </c>
    </row>
    <row r="222" spans="2:65" s="6" customFormat="1" ht="22.8" customHeight="1">
      <c r="B222" s="73"/>
      <c r="D222" s="74" t="s">
        <v>72</v>
      </c>
      <c r="E222" s="83" t="s">
        <v>421</v>
      </c>
      <c r="F222" s="83" t="s">
        <v>422</v>
      </c>
      <c r="I222" s="76"/>
      <c r="J222" s="84">
        <f>BK222</f>
        <v>0</v>
      </c>
      <c r="L222" s="73"/>
      <c r="M222" s="78"/>
      <c r="P222" s="79">
        <f>P223</f>
        <v>0</v>
      </c>
      <c r="R222" s="79">
        <f>R223</f>
        <v>0</v>
      </c>
      <c r="T222" s="80">
        <f>T223</f>
        <v>0</v>
      </c>
      <c r="AR222" s="74" t="s">
        <v>207</v>
      </c>
      <c r="AT222" s="81" t="s">
        <v>72</v>
      </c>
      <c r="AU222" s="81" t="s">
        <v>81</v>
      </c>
      <c r="AY222" s="74" t="s">
        <v>184</v>
      </c>
      <c r="BK222" s="82">
        <f>BK223</f>
        <v>0</v>
      </c>
    </row>
    <row r="223" spans="2:65" s="1" customFormat="1" ht="16.5" customHeight="1">
      <c r="B223" s="20"/>
      <c r="C223" s="85" t="s">
        <v>1226</v>
      </c>
      <c r="D223" s="85" t="s">
        <v>186</v>
      </c>
      <c r="E223" s="86" t="s">
        <v>424</v>
      </c>
      <c r="F223" s="87" t="s">
        <v>422</v>
      </c>
      <c r="G223" s="88" t="s">
        <v>425</v>
      </c>
      <c r="H223" s="120"/>
      <c r="I223" s="90"/>
      <c r="J223" s="91">
        <f>ROUND(I223*H223,2)</f>
        <v>0</v>
      </c>
      <c r="K223" s="92"/>
      <c r="L223" s="20"/>
      <c r="M223" s="93" t="s">
        <v>1</v>
      </c>
      <c r="N223" s="94" t="s">
        <v>38</v>
      </c>
      <c r="P223" s="95">
        <f>O223*H223</f>
        <v>0</v>
      </c>
      <c r="Q223" s="95">
        <v>0</v>
      </c>
      <c r="R223" s="95">
        <f>Q223*H223</f>
        <v>0</v>
      </c>
      <c r="S223" s="95">
        <v>0</v>
      </c>
      <c r="T223" s="96">
        <f>S223*H223</f>
        <v>0</v>
      </c>
      <c r="AR223" s="97" t="s">
        <v>419</v>
      </c>
      <c r="AT223" s="97" t="s">
        <v>186</v>
      </c>
      <c r="AU223" s="97" t="s">
        <v>83</v>
      </c>
      <c r="AY223" s="10" t="s">
        <v>184</v>
      </c>
      <c r="BE223" s="98">
        <f>IF(N223="základní",J223,0)</f>
        <v>0</v>
      </c>
      <c r="BF223" s="98">
        <f>IF(N223="snížená",J223,0)</f>
        <v>0</v>
      </c>
      <c r="BG223" s="98">
        <f>IF(N223="zákl. přenesená",J223,0)</f>
        <v>0</v>
      </c>
      <c r="BH223" s="98">
        <f>IF(N223="sníž. přenesená",J223,0)</f>
        <v>0</v>
      </c>
      <c r="BI223" s="98">
        <f>IF(N223="nulová",J223,0)</f>
        <v>0</v>
      </c>
      <c r="BJ223" s="10" t="s">
        <v>81</v>
      </c>
      <c r="BK223" s="98">
        <f>ROUND(I223*H223,2)</f>
        <v>0</v>
      </c>
      <c r="BL223" s="10" t="s">
        <v>419</v>
      </c>
      <c r="BM223" s="97" t="s">
        <v>3711</v>
      </c>
    </row>
    <row r="224" spans="2:65" s="6" customFormat="1" ht="22.8" customHeight="1">
      <c r="B224" s="73"/>
      <c r="D224" s="74" t="s">
        <v>72</v>
      </c>
      <c r="E224" s="83" t="s">
        <v>427</v>
      </c>
      <c r="F224" s="83" t="s">
        <v>428</v>
      </c>
      <c r="I224" s="76"/>
      <c r="J224" s="84">
        <f>BK224</f>
        <v>0</v>
      </c>
      <c r="L224" s="73"/>
      <c r="M224" s="78"/>
      <c r="P224" s="79">
        <f>P225</f>
        <v>0</v>
      </c>
      <c r="R224" s="79">
        <f>R225</f>
        <v>0</v>
      </c>
      <c r="T224" s="80">
        <f>T225</f>
        <v>0</v>
      </c>
      <c r="AR224" s="74" t="s">
        <v>207</v>
      </c>
      <c r="AT224" s="81" t="s">
        <v>72</v>
      </c>
      <c r="AU224" s="81" t="s">
        <v>81</v>
      </c>
      <c r="AY224" s="74" t="s">
        <v>184</v>
      </c>
      <c r="BK224" s="82">
        <f>BK225</f>
        <v>0</v>
      </c>
    </row>
    <row r="225" spans="2:65" s="1" customFormat="1" ht="16.5" customHeight="1">
      <c r="B225" s="20"/>
      <c r="C225" s="85" t="s">
        <v>1230</v>
      </c>
      <c r="D225" s="85" t="s">
        <v>186</v>
      </c>
      <c r="E225" s="86" t="s">
        <v>430</v>
      </c>
      <c r="F225" s="87" t="s">
        <v>428</v>
      </c>
      <c r="G225" s="88" t="s">
        <v>425</v>
      </c>
      <c r="H225" s="120"/>
      <c r="I225" s="90"/>
      <c r="J225" s="91">
        <f>ROUND(I225*H225,2)</f>
        <v>0</v>
      </c>
      <c r="K225" s="92"/>
      <c r="L225" s="20"/>
      <c r="M225" s="93" t="s">
        <v>1</v>
      </c>
      <c r="N225" s="94" t="s">
        <v>38</v>
      </c>
      <c r="P225" s="95">
        <f>O225*H225</f>
        <v>0</v>
      </c>
      <c r="Q225" s="95">
        <v>0</v>
      </c>
      <c r="R225" s="95">
        <f>Q225*H225</f>
        <v>0</v>
      </c>
      <c r="S225" s="95">
        <v>0</v>
      </c>
      <c r="T225" s="96">
        <f>S225*H225</f>
        <v>0</v>
      </c>
      <c r="AR225" s="97" t="s">
        <v>419</v>
      </c>
      <c r="AT225" s="97" t="s">
        <v>186</v>
      </c>
      <c r="AU225" s="97" t="s">
        <v>83</v>
      </c>
      <c r="AY225" s="10" t="s">
        <v>184</v>
      </c>
      <c r="BE225" s="98">
        <f>IF(N225="základní",J225,0)</f>
        <v>0</v>
      </c>
      <c r="BF225" s="98">
        <f>IF(N225="snížená",J225,0)</f>
        <v>0</v>
      </c>
      <c r="BG225" s="98">
        <f>IF(N225="zákl. přenesená",J225,0)</f>
        <v>0</v>
      </c>
      <c r="BH225" s="98">
        <f>IF(N225="sníž. přenesená",J225,0)</f>
        <v>0</v>
      </c>
      <c r="BI225" s="98">
        <f>IF(N225="nulová",J225,0)</f>
        <v>0</v>
      </c>
      <c r="BJ225" s="10" t="s">
        <v>81</v>
      </c>
      <c r="BK225" s="98">
        <f>ROUND(I225*H225,2)</f>
        <v>0</v>
      </c>
      <c r="BL225" s="10" t="s">
        <v>419</v>
      </c>
      <c r="BM225" s="97" t="s">
        <v>3712</v>
      </c>
    </row>
    <row r="226" spans="2:65" s="6" customFormat="1" ht="22.8" customHeight="1">
      <c r="B226" s="73"/>
      <c r="D226" s="74" t="s">
        <v>72</v>
      </c>
      <c r="E226" s="83" t="s">
        <v>432</v>
      </c>
      <c r="F226" s="83" t="s">
        <v>433</v>
      </c>
      <c r="I226" s="76"/>
      <c r="J226" s="84">
        <f>BK226</f>
        <v>0</v>
      </c>
      <c r="L226" s="73"/>
      <c r="M226" s="78"/>
      <c r="P226" s="79">
        <f>P227</f>
        <v>0</v>
      </c>
      <c r="R226" s="79">
        <f>R227</f>
        <v>0</v>
      </c>
      <c r="T226" s="80">
        <f>T227</f>
        <v>0</v>
      </c>
      <c r="AR226" s="74" t="s">
        <v>207</v>
      </c>
      <c r="AT226" s="81" t="s">
        <v>72</v>
      </c>
      <c r="AU226" s="81" t="s">
        <v>81</v>
      </c>
      <c r="AY226" s="74" t="s">
        <v>184</v>
      </c>
      <c r="BK226" s="82">
        <f>BK227</f>
        <v>0</v>
      </c>
    </row>
    <row r="227" spans="2:65" s="1" customFormat="1" ht="16.5" customHeight="1">
      <c r="B227" s="20"/>
      <c r="C227" s="85" t="s">
        <v>1234</v>
      </c>
      <c r="D227" s="85" t="s">
        <v>186</v>
      </c>
      <c r="E227" s="86" t="s">
        <v>435</v>
      </c>
      <c r="F227" s="87" t="s">
        <v>436</v>
      </c>
      <c r="G227" s="88" t="s">
        <v>425</v>
      </c>
      <c r="H227" s="120"/>
      <c r="I227" s="90"/>
      <c r="J227" s="91">
        <f>ROUND(I227*H227,2)</f>
        <v>0</v>
      </c>
      <c r="K227" s="92"/>
      <c r="L227" s="20"/>
      <c r="M227" s="121" t="s">
        <v>1</v>
      </c>
      <c r="N227" s="122" t="s">
        <v>38</v>
      </c>
      <c r="O227" s="123"/>
      <c r="P227" s="124">
        <f>O227*H227</f>
        <v>0</v>
      </c>
      <c r="Q227" s="124">
        <v>0</v>
      </c>
      <c r="R227" s="124">
        <f>Q227*H227</f>
        <v>0</v>
      </c>
      <c r="S227" s="124">
        <v>0</v>
      </c>
      <c r="T227" s="125">
        <f>S227*H227</f>
        <v>0</v>
      </c>
      <c r="AR227" s="97" t="s">
        <v>419</v>
      </c>
      <c r="AT227" s="97" t="s">
        <v>186</v>
      </c>
      <c r="AU227" s="97" t="s">
        <v>83</v>
      </c>
      <c r="AY227" s="10" t="s">
        <v>184</v>
      </c>
      <c r="BE227" s="98">
        <f>IF(N227="základní",J227,0)</f>
        <v>0</v>
      </c>
      <c r="BF227" s="98">
        <f>IF(N227="snížená",J227,0)</f>
        <v>0</v>
      </c>
      <c r="BG227" s="98">
        <f>IF(N227="zákl. přenesená",J227,0)</f>
        <v>0</v>
      </c>
      <c r="BH227" s="98">
        <f>IF(N227="sníž. přenesená",J227,0)</f>
        <v>0</v>
      </c>
      <c r="BI227" s="98">
        <f>IF(N227="nulová",J227,0)</f>
        <v>0</v>
      </c>
      <c r="BJ227" s="10" t="s">
        <v>81</v>
      </c>
      <c r="BK227" s="98">
        <f>ROUND(I227*H227,2)</f>
        <v>0</v>
      </c>
      <c r="BL227" s="10" t="s">
        <v>419</v>
      </c>
      <c r="BM227" s="97" t="s">
        <v>3713</v>
      </c>
    </row>
    <row r="228" spans="2:65" s="1" customFormat="1" ht="7.05" customHeight="1">
      <c r="B228" s="26"/>
      <c r="C228" s="27"/>
      <c r="D228" s="27"/>
      <c r="E228" s="27"/>
      <c r="F228" s="27"/>
      <c r="G228" s="27"/>
      <c r="H228" s="27"/>
      <c r="I228" s="27"/>
      <c r="J228" s="27"/>
      <c r="K228" s="27"/>
      <c r="L228" s="20"/>
    </row>
  </sheetData>
  <sheetProtection algorithmName="SHA-512" hashValue="4fsmYVCk43yua8CKPpGiX0YHujbqU0Xuxckrn+ATGBQ7s5GOZe5Rp1x+6jvKw9GteN+LxaVXHjZdO/9KBdL0CQ==" saltValue="EAZKvUO/N8/O5i8YojOEnWLTVR2UNvrB7QYk7glAqTDjrynE0h5QvGi8Z+x4JTIoLNvVEwxa5hWKhYvQZnn8ig==" spinCount="100000" sheet="1" objects="1" scenarios="1" formatColumns="0" formatRows="0" autoFilter="0"/>
  <autoFilter ref="C127:K227" xr:uid="{00000000-0009-0000-0000-00000F000000}"/>
  <mergeCells count="9">
    <mergeCell ref="E87:H87"/>
    <mergeCell ref="E118:H118"/>
    <mergeCell ref="E120:H12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BM234"/>
  <sheetViews>
    <sheetView showGridLines="0" workbookViewId="0"/>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135</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3714</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ROUND(J127,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ROUND((SUM(BE127:BE233)),  2)</f>
        <v>0</v>
      </c>
      <c r="I33" s="44">
        <v>0.21</v>
      </c>
      <c r="J33" s="40">
        <f>ROUND(((SUM(BE127:BE233))*I33),  2)</f>
        <v>0</v>
      </c>
      <c r="L33" s="20"/>
    </row>
    <row r="34" spans="2:12" s="1" customFormat="1" ht="14.4" customHeight="1">
      <c r="B34" s="20"/>
      <c r="E34" s="16" t="s">
        <v>39</v>
      </c>
      <c r="F34" s="40">
        <f>ROUND((SUM(BF127:BF233)),  2)</f>
        <v>0</v>
      </c>
      <c r="I34" s="44">
        <v>0.12</v>
      </c>
      <c r="J34" s="40">
        <f>ROUND(((SUM(BF127:BF233))*I34),  2)</f>
        <v>0</v>
      </c>
      <c r="L34" s="20"/>
    </row>
    <row r="35" spans="2:12" s="1" customFormat="1" ht="14.4" hidden="1" customHeight="1">
      <c r="B35" s="20"/>
      <c r="E35" s="16" t="s">
        <v>40</v>
      </c>
      <c r="F35" s="40">
        <f>ROUND((SUM(BG127:BG233)),  2)</f>
        <v>0</v>
      </c>
      <c r="I35" s="44">
        <v>0.21</v>
      </c>
      <c r="J35" s="40">
        <f>0</f>
        <v>0</v>
      </c>
      <c r="L35" s="20"/>
    </row>
    <row r="36" spans="2:12" s="1" customFormat="1" ht="14.4" hidden="1" customHeight="1">
      <c r="B36" s="20"/>
      <c r="E36" s="16" t="s">
        <v>41</v>
      </c>
      <c r="F36" s="40">
        <f>ROUND((SUM(BH127:BH233)),  2)</f>
        <v>0</v>
      </c>
      <c r="I36" s="44">
        <v>0.12</v>
      </c>
      <c r="J36" s="40">
        <f>0</f>
        <v>0</v>
      </c>
      <c r="L36" s="20"/>
    </row>
    <row r="37" spans="2:12" s="1" customFormat="1" ht="14.4" hidden="1" customHeight="1">
      <c r="B37" s="20"/>
      <c r="E37" s="16" t="s">
        <v>42</v>
      </c>
      <c r="F37" s="40">
        <f>ROUND((SUM(BI127:BI233)),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IO-03 - Areálová kanalizace</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J127</f>
        <v>0</v>
      </c>
      <c r="L96" s="20"/>
      <c r="AU96" s="10" t="s">
        <v>155</v>
      </c>
    </row>
    <row r="97" spans="2:12" s="3" customFormat="1" ht="25.05" customHeight="1">
      <c r="B97" s="56"/>
      <c r="D97" s="57" t="s">
        <v>156</v>
      </c>
      <c r="E97" s="58"/>
      <c r="F97" s="58"/>
      <c r="G97" s="58"/>
      <c r="H97" s="58"/>
      <c r="I97" s="58"/>
      <c r="J97" s="59">
        <f>J128</f>
        <v>0</v>
      </c>
      <c r="L97" s="56"/>
    </row>
    <row r="98" spans="2:12" s="4" customFormat="1" ht="19.95" customHeight="1">
      <c r="B98" s="60"/>
      <c r="D98" s="61" t="s">
        <v>157</v>
      </c>
      <c r="E98" s="62"/>
      <c r="F98" s="62"/>
      <c r="G98" s="62"/>
      <c r="H98" s="62"/>
      <c r="I98" s="62"/>
      <c r="J98" s="63">
        <f>J129</f>
        <v>0</v>
      </c>
      <c r="L98" s="60"/>
    </row>
    <row r="99" spans="2:12" s="4" customFormat="1" ht="19.95" customHeight="1">
      <c r="B99" s="60"/>
      <c r="D99" s="61" t="s">
        <v>645</v>
      </c>
      <c r="E99" s="62"/>
      <c r="F99" s="62"/>
      <c r="G99" s="62"/>
      <c r="H99" s="62"/>
      <c r="I99" s="62"/>
      <c r="J99" s="63">
        <f>J168</f>
        <v>0</v>
      </c>
      <c r="L99" s="60"/>
    </row>
    <row r="100" spans="2:12" s="4" customFormat="1" ht="19.95" customHeight="1">
      <c r="B100" s="60"/>
      <c r="D100" s="61" t="s">
        <v>443</v>
      </c>
      <c r="E100" s="62"/>
      <c r="F100" s="62"/>
      <c r="G100" s="62"/>
      <c r="H100" s="62"/>
      <c r="I100" s="62"/>
      <c r="J100" s="63">
        <f>J170</f>
        <v>0</v>
      </c>
      <c r="L100" s="60"/>
    </row>
    <row r="101" spans="2:12" s="4" customFormat="1" ht="19.95" customHeight="1">
      <c r="B101" s="60"/>
      <c r="D101" s="61" t="s">
        <v>159</v>
      </c>
      <c r="E101" s="62"/>
      <c r="F101" s="62"/>
      <c r="G101" s="62"/>
      <c r="H101" s="62"/>
      <c r="I101" s="62"/>
      <c r="J101" s="63">
        <f>J220</f>
        <v>0</v>
      </c>
      <c r="L101" s="60"/>
    </row>
    <row r="102" spans="2:12" s="4" customFormat="1" ht="19.95" customHeight="1">
      <c r="B102" s="60"/>
      <c r="D102" s="61" t="s">
        <v>161</v>
      </c>
      <c r="E102" s="62"/>
      <c r="F102" s="62"/>
      <c r="G102" s="62"/>
      <c r="H102" s="62"/>
      <c r="I102" s="62"/>
      <c r="J102" s="63">
        <f>J223</f>
        <v>0</v>
      </c>
      <c r="L102" s="60"/>
    </row>
    <row r="103" spans="2:12" s="3" customFormat="1" ht="25.05" customHeight="1">
      <c r="B103" s="56"/>
      <c r="D103" s="57" t="s">
        <v>164</v>
      </c>
      <c r="E103" s="58"/>
      <c r="F103" s="58"/>
      <c r="G103" s="58"/>
      <c r="H103" s="58"/>
      <c r="I103" s="58"/>
      <c r="J103" s="59">
        <f>J225</f>
        <v>0</v>
      </c>
      <c r="L103" s="56"/>
    </row>
    <row r="104" spans="2:12" s="4" customFormat="1" ht="19.95" customHeight="1">
      <c r="B104" s="60"/>
      <c r="D104" s="61" t="s">
        <v>165</v>
      </c>
      <c r="E104" s="62"/>
      <c r="F104" s="62"/>
      <c r="G104" s="62"/>
      <c r="H104" s="62"/>
      <c r="I104" s="62"/>
      <c r="J104" s="63">
        <f>J226</f>
        <v>0</v>
      </c>
      <c r="L104" s="60"/>
    </row>
    <row r="105" spans="2:12" s="4" customFormat="1" ht="19.95" customHeight="1">
      <c r="B105" s="60"/>
      <c r="D105" s="61" t="s">
        <v>166</v>
      </c>
      <c r="E105" s="62"/>
      <c r="F105" s="62"/>
      <c r="G105" s="62"/>
      <c r="H105" s="62"/>
      <c r="I105" s="62"/>
      <c r="J105" s="63">
        <f>J228</f>
        <v>0</v>
      </c>
      <c r="L105" s="60"/>
    </row>
    <row r="106" spans="2:12" s="4" customFormat="1" ht="19.95" customHeight="1">
      <c r="B106" s="60"/>
      <c r="D106" s="61" t="s">
        <v>167</v>
      </c>
      <c r="E106" s="62"/>
      <c r="F106" s="62"/>
      <c r="G106" s="62"/>
      <c r="H106" s="62"/>
      <c r="I106" s="62"/>
      <c r="J106" s="63">
        <f>J230</f>
        <v>0</v>
      </c>
      <c r="L106" s="60"/>
    </row>
    <row r="107" spans="2:12" s="4" customFormat="1" ht="19.95" customHeight="1">
      <c r="B107" s="60"/>
      <c r="D107" s="61" t="s">
        <v>168</v>
      </c>
      <c r="E107" s="62"/>
      <c r="F107" s="62"/>
      <c r="G107" s="62"/>
      <c r="H107" s="62"/>
      <c r="I107" s="62"/>
      <c r="J107" s="63">
        <f>J232</f>
        <v>0</v>
      </c>
      <c r="L107" s="60"/>
    </row>
    <row r="108" spans="2:12" s="1" customFormat="1" ht="21.75" customHeight="1">
      <c r="B108" s="20"/>
      <c r="L108" s="20"/>
    </row>
    <row r="109" spans="2:12" s="1" customFormat="1" ht="7.05" customHeight="1">
      <c r="B109" s="26"/>
      <c r="C109" s="27"/>
      <c r="D109" s="27"/>
      <c r="E109" s="27"/>
      <c r="F109" s="27"/>
      <c r="G109" s="27"/>
      <c r="H109" s="27"/>
      <c r="I109" s="27"/>
      <c r="J109" s="27"/>
      <c r="K109" s="27"/>
      <c r="L109" s="20"/>
    </row>
    <row r="113" spans="2:63" s="1" customFormat="1" ht="7.05" customHeight="1">
      <c r="B113" s="28"/>
      <c r="C113" s="29"/>
      <c r="D113" s="29"/>
      <c r="E113" s="29"/>
      <c r="F113" s="29"/>
      <c r="G113" s="29"/>
      <c r="H113" s="29"/>
      <c r="I113" s="29"/>
      <c r="J113" s="29"/>
      <c r="K113" s="29"/>
      <c r="L113" s="20"/>
    </row>
    <row r="114" spans="2:63" s="1" customFormat="1" ht="25.05" customHeight="1">
      <c r="B114" s="20"/>
      <c r="C114" s="14" t="s">
        <v>169</v>
      </c>
      <c r="L114" s="20"/>
    </row>
    <row r="115" spans="2:63" s="1" customFormat="1" ht="7.05" customHeight="1">
      <c r="B115" s="20"/>
      <c r="L115" s="20"/>
    </row>
    <row r="116" spans="2:63" s="1" customFormat="1" ht="12" customHeight="1">
      <c r="B116" s="20"/>
      <c r="C116" s="16" t="s">
        <v>14</v>
      </c>
      <c r="L116" s="20"/>
    </row>
    <row r="117" spans="2:63" s="1" customFormat="1" ht="16.5" customHeight="1">
      <c r="B117" s="20"/>
      <c r="E117" s="865" t="str">
        <f>E7</f>
        <v xml:space="preserve">Rekonstrukce a modernizace fotbalového hřiště SK Union Břevnov </v>
      </c>
      <c r="F117" s="866"/>
      <c r="G117" s="866"/>
      <c r="H117" s="866"/>
      <c r="L117" s="20"/>
    </row>
    <row r="118" spans="2:63" s="1" customFormat="1" ht="12" customHeight="1">
      <c r="B118" s="20"/>
      <c r="C118" s="16" t="s">
        <v>149</v>
      </c>
      <c r="L118" s="20"/>
    </row>
    <row r="119" spans="2:63" s="1" customFormat="1" ht="16.5" customHeight="1">
      <c r="B119" s="20"/>
      <c r="E119" s="863" t="str">
        <f>E9</f>
        <v>IO-03 - Areálová kanalizace</v>
      </c>
      <c r="F119" s="864"/>
      <c r="G119" s="864"/>
      <c r="H119" s="864"/>
      <c r="L119" s="20"/>
    </row>
    <row r="120" spans="2:63" s="1" customFormat="1" ht="7.05" customHeight="1">
      <c r="B120" s="20"/>
      <c r="L120" s="20"/>
    </row>
    <row r="121" spans="2:63" s="1" customFormat="1" ht="12" customHeight="1">
      <c r="B121" s="20"/>
      <c r="C121" s="16" t="s">
        <v>17</v>
      </c>
      <c r="F121" s="15" t="str">
        <f>F12</f>
        <v>Praha 6</v>
      </c>
      <c r="I121" s="16" t="s">
        <v>19</v>
      </c>
      <c r="J121" s="30">
        <f>IF(J12="","",J12)</f>
        <v>46065</v>
      </c>
      <c r="L121" s="20"/>
    </row>
    <row r="122" spans="2:63" s="1" customFormat="1" ht="7.05" customHeight="1">
      <c r="B122" s="20"/>
      <c r="L122" s="20"/>
    </row>
    <row r="123" spans="2:63" s="1" customFormat="1" ht="25.65" customHeight="1">
      <c r="B123" s="20"/>
      <c r="C123" s="16" t="s">
        <v>20</v>
      </c>
      <c r="F123" s="15" t="str">
        <f>E15</f>
        <v>Městská část Praha 6</v>
      </c>
      <c r="I123" s="16" t="s">
        <v>26</v>
      </c>
      <c r="J123" s="19" t="str">
        <f>E21</f>
        <v>Sportovní projekty s.r.o.</v>
      </c>
      <c r="L123" s="20"/>
    </row>
    <row r="124" spans="2:63" s="1" customFormat="1" ht="15.15" customHeight="1">
      <c r="B124" s="20"/>
      <c r="C124" s="16" t="s">
        <v>24</v>
      </c>
      <c r="F124" s="15" t="str">
        <f>IF(E18="","",E18)</f>
        <v xml:space="preserve">Vyplň údaj </v>
      </c>
      <c r="I124" s="16" t="s">
        <v>29</v>
      </c>
      <c r="J124" s="19" t="str">
        <f>E24</f>
        <v>F.Pecka</v>
      </c>
      <c r="L124" s="20"/>
    </row>
    <row r="125" spans="2:63" s="1" customFormat="1" ht="10.199999999999999" customHeight="1">
      <c r="B125" s="20"/>
      <c r="L125" s="20"/>
    </row>
    <row r="126" spans="2:63" s="5" customFormat="1" ht="29.25" customHeight="1">
      <c r="B126" s="64"/>
      <c r="C126" s="65" t="s">
        <v>170</v>
      </c>
      <c r="D126" s="66" t="s">
        <v>58</v>
      </c>
      <c r="E126" s="66" t="s">
        <v>54</v>
      </c>
      <c r="F126" s="66" t="s">
        <v>55</v>
      </c>
      <c r="G126" s="66" t="s">
        <v>171</v>
      </c>
      <c r="H126" s="66" t="s">
        <v>172</v>
      </c>
      <c r="I126" s="66" t="s">
        <v>173</v>
      </c>
      <c r="J126" s="67" t="s">
        <v>153</v>
      </c>
      <c r="K126" s="68" t="s">
        <v>174</v>
      </c>
      <c r="L126" s="64"/>
      <c r="M126" s="34" t="s">
        <v>1</v>
      </c>
      <c r="N126" s="35" t="s">
        <v>37</v>
      </c>
      <c r="O126" s="35" t="s">
        <v>175</v>
      </c>
      <c r="P126" s="35" t="s">
        <v>176</v>
      </c>
      <c r="Q126" s="35" t="s">
        <v>177</v>
      </c>
      <c r="R126" s="35" t="s">
        <v>178</v>
      </c>
      <c r="S126" s="35" t="s">
        <v>179</v>
      </c>
      <c r="T126" s="36" t="s">
        <v>180</v>
      </c>
    </row>
    <row r="127" spans="2:63" s="1" customFormat="1" ht="22.8" customHeight="1">
      <c r="B127" s="20"/>
      <c r="C127" s="38" t="s">
        <v>181</v>
      </c>
      <c r="J127" s="69">
        <f>BK127</f>
        <v>0</v>
      </c>
      <c r="L127" s="20"/>
      <c r="M127" s="37"/>
      <c r="N127" s="31"/>
      <c r="O127" s="31"/>
      <c r="P127" s="70">
        <f>P128+P225</f>
        <v>0</v>
      </c>
      <c r="Q127" s="31"/>
      <c r="R127" s="70">
        <f>R128+R225</f>
        <v>391.96236090000002</v>
      </c>
      <c r="S127" s="31"/>
      <c r="T127" s="71">
        <f>T128+T225</f>
        <v>0</v>
      </c>
      <c r="AT127" s="10" t="s">
        <v>72</v>
      </c>
      <c r="AU127" s="10" t="s">
        <v>155</v>
      </c>
      <c r="BK127" s="72">
        <f>BK128+BK225</f>
        <v>0</v>
      </c>
    </row>
    <row r="128" spans="2:63" s="6" customFormat="1" ht="25.95" customHeight="1">
      <c r="B128" s="73"/>
      <c r="D128" s="74" t="s">
        <v>72</v>
      </c>
      <c r="E128" s="75" t="s">
        <v>182</v>
      </c>
      <c r="F128" s="75" t="s">
        <v>183</v>
      </c>
      <c r="I128" s="76"/>
      <c r="J128" s="77">
        <f>BK128</f>
        <v>0</v>
      </c>
      <c r="L128" s="73"/>
      <c r="M128" s="78"/>
      <c r="P128" s="79">
        <f>P129+P168+P170+P220+P223</f>
        <v>0</v>
      </c>
      <c r="R128" s="79">
        <f>R129+R168+R170+R220+R223</f>
        <v>391.96236090000002</v>
      </c>
      <c r="T128" s="80">
        <f>T129+T168+T170+T220+T223</f>
        <v>0</v>
      </c>
      <c r="AR128" s="74" t="s">
        <v>81</v>
      </c>
      <c r="AT128" s="81" t="s">
        <v>72</v>
      </c>
      <c r="AU128" s="81" t="s">
        <v>73</v>
      </c>
      <c r="AY128" s="74" t="s">
        <v>184</v>
      </c>
      <c r="BK128" s="82">
        <f>BK129+BK168+BK170+BK220+BK223</f>
        <v>0</v>
      </c>
    </row>
    <row r="129" spans="2:65" s="6" customFormat="1" ht="22.8" customHeight="1">
      <c r="B129" s="73"/>
      <c r="D129" s="74" t="s">
        <v>72</v>
      </c>
      <c r="E129" s="83" t="s">
        <v>81</v>
      </c>
      <c r="F129" s="83" t="s">
        <v>185</v>
      </c>
      <c r="I129" s="76"/>
      <c r="J129" s="84">
        <f>BK129</f>
        <v>0</v>
      </c>
      <c r="L129" s="73"/>
      <c r="M129" s="78"/>
      <c r="P129" s="79">
        <f>SUM(P130:P167)</f>
        <v>0</v>
      </c>
      <c r="R129" s="79">
        <f>SUM(R130:R167)</f>
        <v>251.85516999999999</v>
      </c>
      <c r="T129" s="80">
        <f>SUM(T130:T167)</f>
        <v>0</v>
      </c>
      <c r="AR129" s="74" t="s">
        <v>81</v>
      </c>
      <c r="AT129" s="81" t="s">
        <v>72</v>
      </c>
      <c r="AU129" s="81" t="s">
        <v>81</v>
      </c>
      <c r="AY129" s="74" t="s">
        <v>184</v>
      </c>
      <c r="BK129" s="82">
        <f>SUM(BK130:BK167)</f>
        <v>0</v>
      </c>
    </row>
    <row r="130" spans="2:65" s="1" customFormat="1" ht="37.799999999999997" customHeight="1">
      <c r="B130" s="20"/>
      <c r="C130" s="85" t="s">
        <v>81</v>
      </c>
      <c r="D130" s="85" t="s">
        <v>186</v>
      </c>
      <c r="E130" s="86" t="s">
        <v>3395</v>
      </c>
      <c r="F130" s="87" t="s">
        <v>3396</v>
      </c>
      <c r="G130" s="88" t="s">
        <v>223</v>
      </c>
      <c r="H130" s="89">
        <v>480</v>
      </c>
      <c r="I130" s="90"/>
      <c r="J130" s="91">
        <f t="shared" ref="J130:J152" si="0">ROUND(I130*H130,2)</f>
        <v>0</v>
      </c>
      <c r="K130" s="92"/>
      <c r="L130" s="20"/>
      <c r="M130" s="93" t="s">
        <v>1</v>
      </c>
      <c r="N130" s="94" t="s">
        <v>38</v>
      </c>
      <c r="P130" s="95">
        <f t="shared" ref="P130:P152" si="1">O130*H130</f>
        <v>0</v>
      </c>
      <c r="Q130" s="95">
        <v>4.2000000000000002E-4</v>
      </c>
      <c r="R130" s="95">
        <f t="shared" ref="R130:R152" si="2">Q130*H130</f>
        <v>0.2016</v>
      </c>
      <c r="S130" s="95">
        <v>0</v>
      </c>
      <c r="T130" s="96">
        <f t="shared" ref="T130:T152" si="3">S130*H130</f>
        <v>0</v>
      </c>
      <c r="AR130" s="97" t="s">
        <v>190</v>
      </c>
      <c r="AT130" s="97" t="s">
        <v>186</v>
      </c>
      <c r="AU130" s="97" t="s">
        <v>83</v>
      </c>
      <c r="AY130" s="10" t="s">
        <v>184</v>
      </c>
      <c r="BE130" s="98">
        <f t="shared" ref="BE130:BE152" si="4">IF(N130="základní",J130,0)</f>
        <v>0</v>
      </c>
      <c r="BF130" s="98">
        <f t="shared" ref="BF130:BF152" si="5">IF(N130="snížená",J130,0)</f>
        <v>0</v>
      </c>
      <c r="BG130" s="98">
        <f t="shared" ref="BG130:BG152" si="6">IF(N130="zákl. přenesená",J130,0)</f>
        <v>0</v>
      </c>
      <c r="BH130" s="98">
        <f t="shared" ref="BH130:BH152" si="7">IF(N130="sníž. přenesená",J130,0)</f>
        <v>0</v>
      </c>
      <c r="BI130" s="98">
        <f t="shared" ref="BI130:BI152" si="8">IF(N130="nulová",J130,0)</f>
        <v>0</v>
      </c>
      <c r="BJ130" s="10" t="s">
        <v>81</v>
      </c>
      <c r="BK130" s="98">
        <f t="shared" ref="BK130:BK152" si="9">ROUND(I130*H130,2)</f>
        <v>0</v>
      </c>
      <c r="BL130" s="10" t="s">
        <v>190</v>
      </c>
      <c r="BM130" s="97" t="s">
        <v>3715</v>
      </c>
    </row>
    <row r="131" spans="2:65" s="1" customFormat="1" ht="44.25" customHeight="1">
      <c r="B131" s="20"/>
      <c r="C131" s="85" t="s">
        <v>83</v>
      </c>
      <c r="D131" s="85" t="s">
        <v>186</v>
      </c>
      <c r="E131" s="86" t="s">
        <v>3398</v>
      </c>
      <c r="F131" s="87" t="s">
        <v>3399</v>
      </c>
      <c r="G131" s="88" t="s">
        <v>223</v>
      </c>
      <c r="H131" s="89">
        <v>480</v>
      </c>
      <c r="I131" s="90"/>
      <c r="J131" s="91">
        <f t="shared" si="0"/>
        <v>0</v>
      </c>
      <c r="K131" s="92"/>
      <c r="L131" s="20"/>
      <c r="M131" s="93" t="s">
        <v>1</v>
      </c>
      <c r="N131" s="94" t="s">
        <v>38</v>
      </c>
      <c r="P131" s="95">
        <f t="shared" si="1"/>
        <v>0</v>
      </c>
      <c r="Q131" s="95">
        <v>0</v>
      </c>
      <c r="R131" s="95">
        <f t="shared" si="2"/>
        <v>0</v>
      </c>
      <c r="S131" s="95">
        <v>0</v>
      </c>
      <c r="T131" s="96">
        <f t="shared" si="3"/>
        <v>0</v>
      </c>
      <c r="AR131" s="97" t="s">
        <v>190</v>
      </c>
      <c r="AT131" s="97" t="s">
        <v>186</v>
      </c>
      <c r="AU131" s="97" t="s">
        <v>83</v>
      </c>
      <c r="AY131" s="10" t="s">
        <v>184</v>
      </c>
      <c r="BE131" s="98">
        <f t="shared" si="4"/>
        <v>0</v>
      </c>
      <c r="BF131" s="98">
        <f t="shared" si="5"/>
        <v>0</v>
      </c>
      <c r="BG131" s="98">
        <f t="shared" si="6"/>
        <v>0</v>
      </c>
      <c r="BH131" s="98">
        <f t="shared" si="7"/>
        <v>0</v>
      </c>
      <c r="BI131" s="98">
        <f t="shared" si="8"/>
        <v>0</v>
      </c>
      <c r="BJ131" s="10" t="s">
        <v>81</v>
      </c>
      <c r="BK131" s="98">
        <f t="shared" si="9"/>
        <v>0</v>
      </c>
      <c r="BL131" s="10" t="s">
        <v>190</v>
      </c>
      <c r="BM131" s="97" t="s">
        <v>3716</v>
      </c>
    </row>
    <row r="132" spans="2:65" s="1" customFormat="1" ht="24.15" customHeight="1">
      <c r="B132" s="20"/>
      <c r="C132" s="85" t="s">
        <v>195</v>
      </c>
      <c r="D132" s="85" t="s">
        <v>186</v>
      </c>
      <c r="E132" s="86" t="s">
        <v>3041</v>
      </c>
      <c r="F132" s="87" t="s">
        <v>3042</v>
      </c>
      <c r="G132" s="88" t="s">
        <v>201</v>
      </c>
      <c r="H132" s="89">
        <v>400</v>
      </c>
      <c r="I132" s="90"/>
      <c r="J132" s="91">
        <f t="shared" si="0"/>
        <v>0</v>
      </c>
      <c r="K132" s="92"/>
      <c r="L132" s="20"/>
      <c r="M132" s="93" t="s">
        <v>1</v>
      </c>
      <c r="N132" s="94" t="s">
        <v>38</v>
      </c>
      <c r="P132" s="95">
        <f t="shared" si="1"/>
        <v>0</v>
      </c>
      <c r="Q132" s="95">
        <v>0</v>
      </c>
      <c r="R132" s="95">
        <f t="shared" si="2"/>
        <v>0</v>
      </c>
      <c r="S132" s="95">
        <v>0</v>
      </c>
      <c r="T132" s="96">
        <f t="shared" si="3"/>
        <v>0</v>
      </c>
      <c r="AR132" s="97" t="s">
        <v>190</v>
      </c>
      <c r="AT132" s="97" t="s">
        <v>186</v>
      </c>
      <c r="AU132" s="97" t="s">
        <v>83</v>
      </c>
      <c r="AY132" s="10" t="s">
        <v>184</v>
      </c>
      <c r="BE132" s="98">
        <f t="shared" si="4"/>
        <v>0</v>
      </c>
      <c r="BF132" s="98">
        <f t="shared" si="5"/>
        <v>0</v>
      </c>
      <c r="BG132" s="98">
        <f t="shared" si="6"/>
        <v>0</v>
      </c>
      <c r="BH132" s="98">
        <f t="shared" si="7"/>
        <v>0</v>
      </c>
      <c r="BI132" s="98">
        <f t="shared" si="8"/>
        <v>0</v>
      </c>
      <c r="BJ132" s="10" t="s">
        <v>81</v>
      </c>
      <c r="BK132" s="98">
        <f t="shared" si="9"/>
        <v>0</v>
      </c>
      <c r="BL132" s="10" t="s">
        <v>190</v>
      </c>
      <c r="BM132" s="97" t="s">
        <v>3717</v>
      </c>
    </row>
    <row r="133" spans="2:65" s="1" customFormat="1" ht="44.25" customHeight="1">
      <c r="B133" s="20"/>
      <c r="C133" s="85" t="s">
        <v>190</v>
      </c>
      <c r="D133" s="85" t="s">
        <v>186</v>
      </c>
      <c r="E133" s="86" t="s">
        <v>3718</v>
      </c>
      <c r="F133" s="87" t="s">
        <v>3719</v>
      </c>
      <c r="G133" s="88" t="s">
        <v>267</v>
      </c>
      <c r="H133" s="89">
        <v>520</v>
      </c>
      <c r="I133" s="90"/>
      <c r="J133" s="91">
        <f t="shared" si="0"/>
        <v>0</v>
      </c>
      <c r="K133" s="92"/>
      <c r="L133" s="20"/>
      <c r="M133" s="93" t="s">
        <v>1</v>
      </c>
      <c r="N133" s="94" t="s">
        <v>38</v>
      </c>
      <c r="P133" s="95">
        <f t="shared" si="1"/>
        <v>0</v>
      </c>
      <c r="Q133" s="95">
        <v>0</v>
      </c>
      <c r="R133" s="95">
        <f t="shared" si="2"/>
        <v>0</v>
      </c>
      <c r="S133" s="95">
        <v>0</v>
      </c>
      <c r="T133" s="96">
        <f t="shared" si="3"/>
        <v>0</v>
      </c>
      <c r="AR133" s="97" t="s">
        <v>190</v>
      </c>
      <c r="AT133" s="97" t="s">
        <v>186</v>
      </c>
      <c r="AU133" s="97" t="s">
        <v>83</v>
      </c>
      <c r="AY133" s="10" t="s">
        <v>184</v>
      </c>
      <c r="BE133" s="98">
        <f t="shared" si="4"/>
        <v>0</v>
      </c>
      <c r="BF133" s="98">
        <f t="shared" si="5"/>
        <v>0</v>
      </c>
      <c r="BG133" s="98">
        <f t="shared" si="6"/>
        <v>0</v>
      </c>
      <c r="BH133" s="98">
        <f t="shared" si="7"/>
        <v>0</v>
      </c>
      <c r="BI133" s="98">
        <f t="shared" si="8"/>
        <v>0</v>
      </c>
      <c r="BJ133" s="10" t="s">
        <v>81</v>
      </c>
      <c r="BK133" s="98">
        <f t="shared" si="9"/>
        <v>0</v>
      </c>
      <c r="BL133" s="10" t="s">
        <v>190</v>
      </c>
      <c r="BM133" s="97" t="s">
        <v>3720</v>
      </c>
    </row>
    <row r="134" spans="2:65" s="1" customFormat="1" ht="49.05" customHeight="1">
      <c r="B134" s="20"/>
      <c r="C134" s="85" t="s">
        <v>207</v>
      </c>
      <c r="D134" s="85" t="s">
        <v>186</v>
      </c>
      <c r="E134" s="86" t="s">
        <v>2380</v>
      </c>
      <c r="F134" s="87" t="s">
        <v>2381</v>
      </c>
      <c r="G134" s="88" t="s">
        <v>267</v>
      </c>
      <c r="H134" s="89">
        <v>317</v>
      </c>
      <c r="I134" s="90"/>
      <c r="J134" s="91">
        <f t="shared" si="0"/>
        <v>0</v>
      </c>
      <c r="K134" s="92"/>
      <c r="L134" s="20"/>
      <c r="M134" s="93" t="s">
        <v>1</v>
      </c>
      <c r="N134" s="94" t="s">
        <v>38</v>
      </c>
      <c r="P134" s="95">
        <f t="shared" si="1"/>
        <v>0</v>
      </c>
      <c r="Q134" s="95">
        <v>0</v>
      </c>
      <c r="R134" s="95">
        <f t="shared" si="2"/>
        <v>0</v>
      </c>
      <c r="S134" s="95">
        <v>0</v>
      </c>
      <c r="T134" s="96">
        <f t="shared" si="3"/>
        <v>0</v>
      </c>
      <c r="AR134" s="97" t="s">
        <v>190</v>
      </c>
      <c r="AT134" s="97" t="s">
        <v>186</v>
      </c>
      <c r="AU134" s="97" t="s">
        <v>83</v>
      </c>
      <c r="AY134" s="10" t="s">
        <v>184</v>
      </c>
      <c r="BE134" s="98">
        <f t="shared" si="4"/>
        <v>0</v>
      </c>
      <c r="BF134" s="98">
        <f t="shared" si="5"/>
        <v>0</v>
      </c>
      <c r="BG134" s="98">
        <f t="shared" si="6"/>
        <v>0</v>
      </c>
      <c r="BH134" s="98">
        <f t="shared" si="7"/>
        <v>0</v>
      </c>
      <c r="BI134" s="98">
        <f t="shared" si="8"/>
        <v>0</v>
      </c>
      <c r="BJ134" s="10" t="s">
        <v>81</v>
      </c>
      <c r="BK134" s="98">
        <f t="shared" si="9"/>
        <v>0</v>
      </c>
      <c r="BL134" s="10" t="s">
        <v>190</v>
      </c>
      <c r="BM134" s="97" t="s">
        <v>3721</v>
      </c>
    </row>
    <row r="135" spans="2:65" s="1" customFormat="1" ht="37.799999999999997" customHeight="1">
      <c r="B135" s="20"/>
      <c r="C135" s="85" t="s">
        <v>214</v>
      </c>
      <c r="D135" s="85" t="s">
        <v>186</v>
      </c>
      <c r="E135" s="86" t="s">
        <v>2383</v>
      </c>
      <c r="F135" s="87" t="s">
        <v>2384</v>
      </c>
      <c r="G135" s="88" t="s">
        <v>201</v>
      </c>
      <c r="H135" s="89">
        <v>478</v>
      </c>
      <c r="I135" s="90"/>
      <c r="J135" s="91">
        <f t="shared" si="0"/>
        <v>0</v>
      </c>
      <c r="K135" s="92"/>
      <c r="L135" s="20"/>
      <c r="M135" s="93" t="s">
        <v>1</v>
      </c>
      <c r="N135" s="94" t="s">
        <v>38</v>
      </c>
      <c r="P135" s="95">
        <f t="shared" si="1"/>
        <v>0</v>
      </c>
      <c r="Q135" s="95">
        <v>8.4000000000000003E-4</v>
      </c>
      <c r="R135" s="95">
        <f t="shared" si="2"/>
        <v>0.40152000000000004</v>
      </c>
      <c r="S135" s="95">
        <v>0</v>
      </c>
      <c r="T135" s="96">
        <f t="shared" si="3"/>
        <v>0</v>
      </c>
      <c r="AR135" s="97" t="s">
        <v>190</v>
      </c>
      <c r="AT135" s="97" t="s">
        <v>186</v>
      </c>
      <c r="AU135" s="97" t="s">
        <v>83</v>
      </c>
      <c r="AY135" s="10" t="s">
        <v>184</v>
      </c>
      <c r="BE135" s="98">
        <f t="shared" si="4"/>
        <v>0</v>
      </c>
      <c r="BF135" s="98">
        <f t="shared" si="5"/>
        <v>0</v>
      </c>
      <c r="BG135" s="98">
        <f t="shared" si="6"/>
        <v>0</v>
      </c>
      <c r="BH135" s="98">
        <f t="shared" si="7"/>
        <v>0</v>
      </c>
      <c r="BI135" s="98">
        <f t="shared" si="8"/>
        <v>0</v>
      </c>
      <c r="BJ135" s="10" t="s">
        <v>81</v>
      </c>
      <c r="BK135" s="98">
        <f t="shared" si="9"/>
        <v>0</v>
      </c>
      <c r="BL135" s="10" t="s">
        <v>190</v>
      </c>
      <c r="BM135" s="97" t="s">
        <v>3722</v>
      </c>
    </row>
    <row r="136" spans="2:65" s="1" customFormat="1" ht="37.799999999999997" customHeight="1">
      <c r="B136" s="20"/>
      <c r="C136" s="85" t="s">
        <v>220</v>
      </c>
      <c r="D136" s="85" t="s">
        <v>186</v>
      </c>
      <c r="E136" s="86" t="s">
        <v>3567</v>
      </c>
      <c r="F136" s="87" t="s">
        <v>3568</v>
      </c>
      <c r="G136" s="88" t="s">
        <v>201</v>
      </c>
      <c r="H136" s="89">
        <v>12</v>
      </c>
      <c r="I136" s="90"/>
      <c r="J136" s="91">
        <f t="shared" si="0"/>
        <v>0</v>
      </c>
      <c r="K136" s="92"/>
      <c r="L136" s="20"/>
      <c r="M136" s="93" t="s">
        <v>1</v>
      </c>
      <c r="N136" s="94" t="s">
        <v>38</v>
      </c>
      <c r="P136" s="95">
        <f t="shared" si="1"/>
        <v>0</v>
      </c>
      <c r="Q136" s="95">
        <v>8.4999999999999995E-4</v>
      </c>
      <c r="R136" s="95">
        <f t="shared" si="2"/>
        <v>1.0199999999999999E-2</v>
      </c>
      <c r="S136" s="95">
        <v>0</v>
      </c>
      <c r="T136" s="96">
        <f t="shared" si="3"/>
        <v>0</v>
      </c>
      <c r="AR136" s="97" t="s">
        <v>190</v>
      </c>
      <c r="AT136" s="97" t="s">
        <v>186</v>
      </c>
      <c r="AU136" s="97" t="s">
        <v>83</v>
      </c>
      <c r="AY136" s="10" t="s">
        <v>184</v>
      </c>
      <c r="BE136" s="98">
        <f t="shared" si="4"/>
        <v>0</v>
      </c>
      <c r="BF136" s="98">
        <f t="shared" si="5"/>
        <v>0</v>
      </c>
      <c r="BG136" s="98">
        <f t="shared" si="6"/>
        <v>0</v>
      </c>
      <c r="BH136" s="98">
        <f t="shared" si="7"/>
        <v>0</v>
      </c>
      <c r="BI136" s="98">
        <f t="shared" si="8"/>
        <v>0</v>
      </c>
      <c r="BJ136" s="10" t="s">
        <v>81</v>
      </c>
      <c r="BK136" s="98">
        <f t="shared" si="9"/>
        <v>0</v>
      </c>
      <c r="BL136" s="10" t="s">
        <v>190</v>
      </c>
      <c r="BM136" s="97" t="s">
        <v>3723</v>
      </c>
    </row>
    <row r="137" spans="2:65" s="1" customFormat="1" ht="44.25" customHeight="1">
      <c r="B137" s="20"/>
      <c r="C137" s="85" t="s">
        <v>226</v>
      </c>
      <c r="D137" s="85" t="s">
        <v>186</v>
      </c>
      <c r="E137" s="86" t="s">
        <v>2386</v>
      </c>
      <c r="F137" s="87" t="s">
        <v>2387</v>
      </c>
      <c r="G137" s="88" t="s">
        <v>201</v>
      </c>
      <c r="H137" s="89">
        <v>478</v>
      </c>
      <c r="I137" s="90"/>
      <c r="J137" s="91">
        <f t="shared" si="0"/>
        <v>0</v>
      </c>
      <c r="K137" s="92"/>
      <c r="L137" s="20"/>
      <c r="M137" s="93" t="s">
        <v>1</v>
      </c>
      <c r="N137" s="94" t="s">
        <v>38</v>
      </c>
      <c r="P137" s="95">
        <f t="shared" si="1"/>
        <v>0</v>
      </c>
      <c r="Q137" s="95">
        <v>0</v>
      </c>
      <c r="R137" s="95">
        <f t="shared" si="2"/>
        <v>0</v>
      </c>
      <c r="S137" s="95">
        <v>0</v>
      </c>
      <c r="T137" s="96">
        <f t="shared" si="3"/>
        <v>0</v>
      </c>
      <c r="AR137" s="97" t="s">
        <v>190</v>
      </c>
      <c r="AT137" s="97" t="s">
        <v>186</v>
      </c>
      <c r="AU137" s="97" t="s">
        <v>83</v>
      </c>
      <c r="AY137" s="10" t="s">
        <v>184</v>
      </c>
      <c r="BE137" s="98">
        <f t="shared" si="4"/>
        <v>0</v>
      </c>
      <c r="BF137" s="98">
        <f t="shared" si="5"/>
        <v>0</v>
      </c>
      <c r="BG137" s="98">
        <f t="shared" si="6"/>
        <v>0</v>
      </c>
      <c r="BH137" s="98">
        <f t="shared" si="7"/>
        <v>0</v>
      </c>
      <c r="BI137" s="98">
        <f t="shared" si="8"/>
        <v>0</v>
      </c>
      <c r="BJ137" s="10" t="s">
        <v>81</v>
      </c>
      <c r="BK137" s="98">
        <f t="shared" si="9"/>
        <v>0</v>
      </c>
      <c r="BL137" s="10" t="s">
        <v>190</v>
      </c>
      <c r="BM137" s="97" t="s">
        <v>3724</v>
      </c>
    </row>
    <row r="138" spans="2:65" s="1" customFormat="1" ht="44.25" customHeight="1">
      <c r="B138" s="20"/>
      <c r="C138" s="85" t="s">
        <v>231</v>
      </c>
      <c r="D138" s="85" t="s">
        <v>186</v>
      </c>
      <c r="E138" s="86" t="s">
        <v>3571</v>
      </c>
      <c r="F138" s="87" t="s">
        <v>3572</v>
      </c>
      <c r="G138" s="88" t="s">
        <v>201</v>
      </c>
      <c r="H138" s="89">
        <v>12</v>
      </c>
      <c r="I138" s="90"/>
      <c r="J138" s="91">
        <f t="shared" si="0"/>
        <v>0</v>
      </c>
      <c r="K138" s="92"/>
      <c r="L138" s="20"/>
      <c r="M138" s="93" t="s">
        <v>1</v>
      </c>
      <c r="N138" s="94" t="s">
        <v>38</v>
      </c>
      <c r="P138" s="95">
        <f t="shared" si="1"/>
        <v>0</v>
      </c>
      <c r="Q138" s="95">
        <v>0</v>
      </c>
      <c r="R138" s="95">
        <f t="shared" si="2"/>
        <v>0</v>
      </c>
      <c r="S138" s="95">
        <v>0</v>
      </c>
      <c r="T138" s="96">
        <f t="shared" si="3"/>
        <v>0</v>
      </c>
      <c r="AR138" s="97" t="s">
        <v>190</v>
      </c>
      <c r="AT138" s="97" t="s">
        <v>186</v>
      </c>
      <c r="AU138" s="97" t="s">
        <v>83</v>
      </c>
      <c r="AY138" s="10" t="s">
        <v>184</v>
      </c>
      <c r="BE138" s="98">
        <f t="shared" si="4"/>
        <v>0</v>
      </c>
      <c r="BF138" s="98">
        <f t="shared" si="5"/>
        <v>0</v>
      </c>
      <c r="BG138" s="98">
        <f t="shared" si="6"/>
        <v>0</v>
      </c>
      <c r="BH138" s="98">
        <f t="shared" si="7"/>
        <v>0</v>
      </c>
      <c r="BI138" s="98">
        <f t="shared" si="8"/>
        <v>0</v>
      </c>
      <c r="BJ138" s="10" t="s">
        <v>81</v>
      </c>
      <c r="BK138" s="98">
        <f t="shared" si="9"/>
        <v>0</v>
      </c>
      <c r="BL138" s="10" t="s">
        <v>190</v>
      </c>
      <c r="BM138" s="97" t="s">
        <v>3725</v>
      </c>
    </row>
    <row r="139" spans="2:65" s="1" customFormat="1" ht="24.15" customHeight="1">
      <c r="B139" s="20"/>
      <c r="C139" s="85" t="s">
        <v>235</v>
      </c>
      <c r="D139" s="85" t="s">
        <v>186</v>
      </c>
      <c r="E139" s="86" t="s">
        <v>3574</v>
      </c>
      <c r="F139" s="87" t="s">
        <v>3575</v>
      </c>
      <c r="G139" s="88" t="s">
        <v>201</v>
      </c>
      <c r="H139" s="89">
        <v>272</v>
      </c>
      <c r="I139" s="90"/>
      <c r="J139" s="91">
        <f t="shared" si="0"/>
        <v>0</v>
      </c>
      <c r="K139" s="92"/>
      <c r="L139" s="20"/>
      <c r="M139" s="93" t="s">
        <v>1</v>
      </c>
      <c r="N139" s="94" t="s">
        <v>38</v>
      </c>
      <c r="P139" s="95">
        <f t="shared" si="1"/>
        <v>0</v>
      </c>
      <c r="Q139" s="95">
        <v>6.9999999999999999E-4</v>
      </c>
      <c r="R139" s="95">
        <f t="shared" si="2"/>
        <v>0.19039999999999999</v>
      </c>
      <c r="S139" s="95">
        <v>0</v>
      </c>
      <c r="T139" s="96">
        <f t="shared" si="3"/>
        <v>0</v>
      </c>
      <c r="AR139" s="97" t="s">
        <v>190</v>
      </c>
      <c r="AT139" s="97" t="s">
        <v>186</v>
      </c>
      <c r="AU139" s="97" t="s">
        <v>83</v>
      </c>
      <c r="AY139" s="10" t="s">
        <v>184</v>
      </c>
      <c r="BE139" s="98">
        <f t="shared" si="4"/>
        <v>0</v>
      </c>
      <c r="BF139" s="98">
        <f t="shared" si="5"/>
        <v>0</v>
      </c>
      <c r="BG139" s="98">
        <f t="shared" si="6"/>
        <v>0</v>
      </c>
      <c r="BH139" s="98">
        <f t="shared" si="7"/>
        <v>0</v>
      </c>
      <c r="BI139" s="98">
        <f t="shared" si="8"/>
        <v>0</v>
      </c>
      <c r="BJ139" s="10" t="s">
        <v>81</v>
      </c>
      <c r="BK139" s="98">
        <f t="shared" si="9"/>
        <v>0</v>
      </c>
      <c r="BL139" s="10" t="s">
        <v>190</v>
      </c>
      <c r="BM139" s="97" t="s">
        <v>3726</v>
      </c>
    </row>
    <row r="140" spans="2:65" s="1" customFormat="1" ht="24.15" customHeight="1">
      <c r="B140" s="20"/>
      <c r="C140" s="85" t="s">
        <v>239</v>
      </c>
      <c r="D140" s="85" t="s">
        <v>186</v>
      </c>
      <c r="E140" s="86" t="s">
        <v>3727</v>
      </c>
      <c r="F140" s="87" t="s">
        <v>3728</v>
      </c>
      <c r="G140" s="88" t="s">
        <v>201</v>
      </c>
      <c r="H140" s="89">
        <v>18</v>
      </c>
      <c r="I140" s="90"/>
      <c r="J140" s="91">
        <f t="shared" si="0"/>
        <v>0</v>
      </c>
      <c r="K140" s="92"/>
      <c r="L140" s="20"/>
      <c r="M140" s="93" t="s">
        <v>1</v>
      </c>
      <c r="N140" s="94" t="s">
        <v>38</v>
      </c>
      <c r="P140" s="95">
        <f t="shared" si="1"/>
        <v>0</v>
      </c>
      <c r="Q140" s="95">
        <v>7.2000000000000005E-4</v>
      </c>
      <c r="R140" s="95">
        <f t="shared" si="2"/>
        <v>1.2960000000000001E-2</v>
      </c>
      <c r="S140" s="95">
        <v>0</v>
      </c>
      <c r="T140" s="96">
        <f t="shared" si="3"/>
        <v>0</v>
      </c>
      <c r="AR140" s="97" t="s">
        <v>190</v>
      </c>
      <c r="AT140" s="97" t="s">
        <v>186</v>
      </c>
      <c r="AU140" s="97" t="s">
        <v>83</v>
      </c>
      <c r="AY140" s="10" t="s">
        <v>184</v>
      </c>
      <c r="BE140" s="98">
        <f t="shared" si="4"/>
        <v>0</v>
      </c>
      <c r="BF140" s="98">
        <f t="shared" si="5"/>
        <v>0</v>
      </c>
      <c r="BG140" s="98">
        <f t="shared" si="6"/>
        <v>0</v>
      </c>
      <c r="BH140" s="98">
        <f t="shared" si="7"/>
        <v>0</v>
      </c>
      <c r="BI140" s="98">
        <f t="shared" si="8"/>
        <v>0</v>
      </c>
      <c r="BJ140" s="10" t="s">
        <v>81</v>
      </c>
      <c r="BK140" s="98">
        <f t="shared" si="9"/>
        <v>0</v>
      </c>
      <c r="BL140" s="10" t="s">
        <v>190</v>
      </c>
      <c r="BM140" s="97" t="s">
        <v>3729</v>
      </c>
    </row>
    <row r="141" spans="2:65" s="1" customFormat="1" ht="44.25" customHeight="1">
      <c r="B141" s="20"/>
      <c r="C141" s="85" t="s">
        <v>8</v>
      </c>
      <c r="D141" s="85" t="s">
        <v>186</v>
      </c>
      <c r="E141" s="86" t="s">
        <v>3577</v>
      </c>
      <c r="F141" s="87" t="s">
        <v>3578</v>
      </c>
      <c r="G141" s="88" t="s">
        <v>201</v>
      </c>
      <c r="H141" s="89">
        <v>272</v>
      </c>
      <c r="I141" s="90"/>
      <c r="J141" s="91">
        <f t="shared" si="0"/>
        <v>0</v>
      </c>
      <c r="K141" s="92"/>
      <c r="L141" s="20"/>
      <c r="M141" s="93" t="s">
        <v>1</v>
      </c>
      <c r="N141" s="94" t="s">
        <v>38</v>
      </c>
      <c r="P141" s="95">
        <f t="shared" si="1"/>
        <v>0</v>
      </c>
      <c r="Q141" s="95">
        <v>0</v>
      </c>
      <c r="R141" s="95">
        <f t="shared" si="2"/>
        <v>0</v>
      </c>
      <c r="S141" s="95">
        <v>0</v>
      </c>
      <c r="T141" s="96">
        <f t="shared" si="3"/>
        <v>0</v>
      </c>
      <c r="AR141" s="97" t="s">
        <v>190</v>
      </c>
      <c r="AT141" s="97" t="s">
        <v>186</v>
      </c>
      <c r="AU141" s="97" t="s">
        <v>83</v>
      </c>
      <c r="AY141" s="10" t="s">
        <v>184</v>
      </c>
      <c r="BE141" s="98">
        <f t="shared" si="4"/>
        <v>0</v>
      </c>
      <c r="BF141" s="98">
        <f t="shared" si="5"/>
        <v>0</v>
      </c>
      <c r="BG141" s="98">
        <f t="shared" si="6"/>
        <v>0</v>
      </c>
      <c r="BH141" s="98">
        <f t="shared" si="7"/>
        <v>0</v>
      </c>
      <c r="BI141" s="98">
        <f t="shared" si="8"/>
        <v>0</v>
      </c>
      <c r="BJ141" s="10" t="s">
        <v>81</v>
      </c>
      <c r="BK141" s="98">
        <f t="shared" si="9"/>
        <v>0</v>
      </c>
      <c r="BL141" s="10" t="s">
        <v>190</v>
      </c>
      <c r="BM141" s="97" t="s">
        <v>3730</v>
      </c>
    </row>
    <row r="142" spans="2:65" s="1" customFormat="1" ht="44.25" customHeight="1">
      <c r="B142" s="20"/>
      <c r="C142" s="85" t="s">
        <v>246</v>
      </c>
      <c r="D142" s="85" t="s">
        <v>186</v>
      </c>
      <c r="E142" s="86" t="s">
        <v>3731</v>
      </c>
      <c r="F142" s="87" t="s">
        <v>3732</v>
      </c>
      <c r="G142" s="88" t="s">
        <v>201</v>
      </c>
      <c r="H142" s="89">
        <v>18</v>
      </c>
      <c r="I142" s="90"/>
      <c r="J142" s="91">
        <f t="shared" si="0"/>
        <v>0</v>
      </c>
      <c r="K142" s="92"/>
      <c r="L142" s="20"/>
      <c r="M142" s="93" t="s">
        <v>1</v>
      </c>
      <c r="N142" s="94" t="s">
        <v>38</v>
      </c>
      <c r="P142" s="95">
        <f t="shared" si="1"/>
        <v>0</v>
      </c>
      <c r="Q142" s="95">
        <v>0</v>
      </c>
      <c r="R142" s="95">
        <f t="shared" si="2"/>
        <v>0</v>
      </c>
      <c r="S142" s="95">
        <v>0</v>
      </c>
      <c r="T142" s="96">
        <f t="shared" si="3"/>
        <v>0</v>
      </c>
      <c r="AR142" s="97" t="s">
        <v>190</v>
      </c>
      <c r="AT142" s="97" t="s">
        <v>186</v>
      </c>
      <c r="AU142" s="97" t="s">
        <v>83</v>
      </c>
      <c r="AY142" s="10" t="s">
        <v>184</v>
      </c>
      <c r="BE142" s="98">
        <f t="shared" si="4"/>
        <v>0</v>
      </c>
      <c r="BF142" s="98">
        <f t="shared" si="5"/>
        <v>0</v>
      </c>
      <c r="BG142" s="98">
        <f t="shared" si="6"/>
        <v>0</v>
      </c>
      <c r="BH142" s="98">
        <f t="shared" si="7"/>
        <v>0</v>
      </c>
      <c r="BI142" s="98">
        <f t="shared" si="8"/>
        <v>0</v>
      </c>
      <c r="BJ142" s="10" t="s">
        <v>81</v>
      </c>
      <c r="BK142" s="98">
        <f t="shared" si="9"/>
        <v>0</v>
      </c>
      <c r="BL142" s="10" t="s">
        <v>190</v>
      </c>
      <c r="BM142" s="97" t="s">
        <v>3733</v>
      </c>
    </row>
    <row r="143" spans="2:65" s="1" customFormat="1" ht="33" customHeight="1">
      <c r="B143" s="20"/>
      <c r="C143" s="85" t="s">
        <v>251</v>
      </c>
      <c r="D143" s="85" t="s">
        <v>186</v>
      </c>
      <c r="E143" s="86" t="s">
        <v>3580</v>
      </c>
      <c r="F143" s="87" t="s">
        <v>3581</v>
      </c>
      <c r="G143" s="88" t="s">
        <v>201</v>
      </c>
      <c r="H143" s="89">
        <v>272</v>
      </c>
      <c r="I143" s="90"/>
      <c r="J143" s="91">
        <f t="shared" si="0"/>
        <v>0</v>
      </c>
      <c r="K143" s="92"/>
      <c r="L143" s="20"/>
      <c r="M143" s="93" t="s">
        <v>1</v>
      </c>
      <c r="N143" s="94" t="s">
        <v>38</v>
      </c>
      <c r="P143" s="95">
        <f t="shared" si="1"/>
        <v>0</v>
      </c>
      <c r="Q143" s="95">
        <v>7.9000000000000001E-4</v>
      </c>
      <c r="R143" s="95">
        <f t="shared" si="2"/>
        <v>0.21488000000000002</v>
      </c>
      <c r="S143" s="95">
        <v>0</v>
      </c>
      <c r="T143" s="96">
        <f t="shared" si="3"/>
        <v>0</v>
      </c>
      <c r="AR143" s="97" t="s">
        <v>190</v>
      </c>
      <c r="AT143" s="97" t="s">
        <v>186</v>
      </c>
      <c r="AU143" s="97" t="s">
        <v>83</v>
      </c>
      <c r="AY143" s="10" t="s">
        <v>184</v>
      </c>
      <c r="BE143" s="98">
        <f t="shared" si="4"/>
        <v>0</v>
      </c>
      <c r="BF143" s="98">
        <f t="shared" si="5"/>
        <v>0</v>
      </c>
      <c r="BG143" s="98">
        <f t="shared" si="6"/>
        <v>0</v>
      </c>
      <c r="BH143" s="98">
        <f t="shared" si="7"/>
        <v>0</v>
      </c>
      <c r="BI143" s="98">
        <f t="shared" si="8"/>
        <v>0</v>
      </c>
      <c r="BJ143" s="10" t="s">
        <v>81</v>
      </c>
      <c r="BK143" s="98">
        <f t="shared" si="9"/>
        <v>0</v>
      </c>
      <c r="BL143" s="10" t="s">
        <v>190</v>
      </c>
      <c r="BM143" s="97" t="s">
        <v>3734</v>
      </c>
    </row>
    <row r="144" spans="2:65" s="1" customFormat="1" ht="37.799999999999997" customHeight="1">
      <c r="B144" s="20"/>
      <c r="C144" s="85" t="s">
        <v>255</v>
      </c>
      <c r="D144" s="85" t="s">
        <v>186</v>
      </c>
      <c r="E144" s="86" t="s">
        <v>3735</v>
      </c>
      <c r="F144" s="87" t="s">
        <v>3736</v>
      </c>
      <c r="G144" s="88" t="s">
        <v>201</v>
      </c>
      <c r="H144" s="89">
        <v>18</v>
      </c>
      <c r="I144" s="90"/>
      <c r="J144" s="91">
        <f t="shared" si="0"/>
        <v>0</v>
      </c>
      <c r="K144" s="92"/>
      <c r="L144" s="20"/>
      <c r="M144" s="93" t="s">
        <v>1</v>
      </c>
      <c r="N144" s="94" t="s">
        <v>38</v>
      </c>
      <c r="P144" s="95">
        <f t="shared" si="1"/>
        <v>0</v>
      </c>
      <c r="Q144" s="95">
        <v>1.1199999999999999E-3</v>
      </c>
      <c r="R144" s="95">
        <f t="shared" si="2"/>
        <v>2.0159999999999997E-2</v>
      </c>
      <c r="S144" s="95">
        <v>0</v>
      </c>
      <c r="T144" s="96">
        <f t="shared" si="3"/>
        <v>0</v>
      </c>
      <c r="AR144" s="97" t="s">
        <v>190</v>
      </c>
      <c r="AT144" s="97" t="s">
        <v>186</v>
      </c>
      <c r="AU144" s="97" t="s">
        <v>83</v>
      </c>
      <c r="AY144" s="10" t="s">
        <v>184</v>
      </c>
      <c r="BE144" s="98">
        <f t="shared" si="4"/>
        <v>0</v>
      </c>
      <c r="BF144" s="98">
        <f t="shared" si="5"/>
        <v>0</v>
      </c>
      <c r="BG144" s="98">
        <f t="shared" si="6"/>
        <v>0</v>
      </c>
      <c r="BH144" s="98">
        <f t="shared" si="7"/>
        <v>0</v>
      </c>
      <c r="BI144" s="98">
        <f t="shared" si="8"/>
        <v>0</v>
      </c>
      <c r="BJ144" s="10" t="s">
        <v>81</v>
      </c>
      <c r="BK144" s="98">
        <f t="shared" si="9"/>
        <v>0</v>
      </c>
      <c r="BL144" s="10" t="s">
        <v>190</v>
      </c>
      <c r="BM144" s="97" t="s">
        <v>3737</v>
      </c>
    </row>
    <row r="145" spans="2:65" s="1" customFormat="1" ht="37.799999999999997" customHeight="1">
      <c r="B145" s="20"/>
      <c r="C145" s="85" t="s">
        <v>259</v>
      </c>
      <c r="D145" s="85" t="s">
        <v>186</v>
      </c>
      <c r="E145" s="86" t="s">
        <v>3583</v>
      </c>
      <c r="F145" s="87" t="s">
        <v>3584</v>
      </c>
      <c r="G145" s="88" t="s">
        <v>201</v>
      </c>
      <c r="H145" s="89">
        <v>272</v>
      </c>
      <c r="I145" s="90"/>
      <c r="J145" s="91">
        <f t="shared" si="0"/>
        <v>0</v>
      </c>
      <c r="K145" s="92"/>
      <c r="L145" s="20"/>
      <c r="M145" s="93" t="s">
        <v>1</v>
      </c>
      <c r="N145" s="94" t="s">
        <v>38</v>
      </c>
      <c r="P145" s="95">
        <f t="shared" si="1"/>
        <v>0</v>
      </c>
      <c r="Q145" s="95">
        <v>0</v>
      </c>
      <c r="R145" s="95">
        <f t="shared" si="2"/>
        <v>0</v>
      </c>
      <c r="S145" s="95">
        <v>0</v>
      </c>
      <c r="T145" s="96">
        <f t="shared" si="3"/>
        <v>0</v>
      </c>
      <c r="AR145" s="97" t="s">
        <v>190</v>
      </c>
      <c r="AT145" s="97" t="s">
        <v>186</v>
      </c>
      <c r="AU145" s="97" t="s">
        <v>83</v>
      </c>
      <c r="AY145" s="10" t="s">
        <v>184</v>
      </c>
      <c r="BE145" s="98">
        <f t="shared" si="4"/>
        <v>0</v>
      </c>
      <c r="BF145" s="98">
        <f t="shared" si="5"/>
        <v>0</v>
      </c>
      <c r="BG145" s="98">
        <f t="shared" si="6"/>
        <v>0</v>
      </c>
      <c r="BH145" s="98">
        <f t="shared" si="7"/>
        <v>0</v>
      </c>
      <c r="BI145" s="98">
        <f t="shared" si="8"/>
        <v>0</v>
      </c>
      <c r="BJ145" s="10" t="s">
        <v>81</v>
      </c>
      <c r="BK145" s="98">
        <f t="shared" si="9"/>
        <v>0</v>
      </c>
      <c r="BL145" s="10" t="s">
        <v>190</v>
      </c>
      <c r="BM145" s="97" t="s">
        <v>3738</v>
      </c>
    </row>
    <row r="146" spans="2:65" s="1" customFormat="1" ht="44.25" customHeight="1">
      <c r="B146" s="20"/>
      <c r="C146" s="85" t="s">
        <v>264</v>
      </c>
      <c r="D146" s="85" t="s">
        <v>186</v>
      </c>
      <c r="E146" s="86" t="s">
        <v>3739</v>
      </c>
      <c r="F146" s="87" t="s">
        <v>3740</v>
      </c>
      <c r="G146" s="88" t="s">
        <v>201</v>
      </c>
      <c r="H146" s="89">
        <v>18</v>
      </c>
      <c r="I146" s="90"/>
      <c r="J146" s="91">
        <f t="shared" si="0"/>
        <v>0</v>
      </c>
      <c r="K146" s="92"/>
      <c r="L146" s="20"/>
      <c r="M146" s="93" t="s">
        <v>1</v>
      </c>
      <c r="N146" s="94" t="s">
        <v>38</v>
      </c>
      <c r="P146" s="95">
        <f t="shared" si="1"/>
        <v>0</v>
      </c>
      <c r="Q146" s="95">
        <v>0</v>
      </c>
      <c r="R146" s="95">
        <f t="shared" si="2"/>
        <v>0</v>
      </c>
      <c r="S146" s="95">
        <v>0</v>
      </c>
      <c r="T146" s="96">
        <f t="shared" si="3"/>
        <v>0</v>
      </c>
      <c r="AR146" s="97" t="s">
        <v>190</v>
      </c>
      <c r="AT146" s="97" t="s">
        <v>186</v>
      </c>
      <c r="AU146" s="97" t="s">
        <v>83</v>
      </c>
      <c r="AY146" s="10" t="s">
        <v>184</v>
      </c>
      <c r="BE146" s="98">
        <f t="shared" si="4"/>
        <v>0</v>
      </c>
      <c r="BF146" s="98">
        <f t="shared" si="5"/>
        <v>0</v>
      </c>
      <c r="BG146" s="98">
        <f t="shared" si="6"/>
        <v>0</v>
      </c>
      <c r="BH146" s="98">
        <f t="shared" si="7"/>
        <v>0</v>
      </c>
      <c r="BI146" s="98">
        <f t="shared" si="8"/>
        <v>0</v>
      </c>
      <c r="BJ146" s="10" t="s">
        <v>81</v>
      </c>
      <c r="BK146" s="98">
        <f t="shared" si="9"/>
        <v>0</v>
      </c>
      <c r="BL146" s="10" t="s">
        <v>190</v>
      </c>
      <c r="BM146" s="97" t="s">
        <v>3741</v>
      </c>
    </row>
    <row r="147" spans="2:65" s="1" customFormat="1" ht="55.5" customHeight="1">
      <c r="B147" s="20"/>
      <c r="C147" s="85" t="s">
        <v>270</v>
      </c>
      <c r="D147" s="85" t="s">
        <v>186</v>
      </c>
      <c r="E147" s="86" t="s">
        <v>2389</v>
      </c>
      <c r="F147" s="87" t="s">
        <v>2390</v>
      </c>
      <c r="G147" s="88" t="s">
        <v>267</v>
      </c>
      <c r="H147" s="89">
        <v>301</v>
      </c>
      <c r="I147" s="90"/>
      <c r="J147" s="91">
        <f t="shared" si="0"/>
        <v>0</v>
      </c>
      <c r="K147" s="92"/>
      <c r="L147" s="20"/>
      <c r="M147" s="93" t="s">
        <v>1</v>
      </c>
      <c r="N147" s="94" t="s">
        <v>38</v>
      </c>
      <c r="P147" s="95">
        <f t="shared" si="1"/>
        <v>0</v>
      </c>
      <c r="Q147" s="95">
        <v>0</v>
      </c>
      <c r="R147" s="95">
        <f t="shared" si="2"/>
        <v>0</v>
      </c>
      <c r="S147" s="95">
        <v>0</v>
      </c>
      <c r="T147" s="96">
        <f t="shared" si="3"/>
        <v>0</v>
      </c>
      <c r="AR147" s="97" t="s">
        <v>190</v>
      </c>
      <c r="AT147" s="97" t="s">
        <v>186</v>
      </c>
      <c r="AU147" s="97" t="s">
        <v>83</v>
      </c>
      <c r="AY147" s="10" t="s">
        <v>184</v>
      </c>
      <c r="BE147" s="98">
        <f t="shared" si="4"/>
        <v>0</v>
      </c>
      <c r="BF147" s="98">
        <f t="shared" si="5"/>
        <v>0</v>
      </c>
      <c r="BG147" s="98">
        <f t="shared" si="6"/>
        <v>0</v>
      </c>
      <c r="BH147" s="98">
        <f t="shared" si="7"/>
        <v>0</v>
      </c>
      <c r="BI147" s="98">
        <f t="shared" si="8"/>
        <v>0</v>
      </c>
      <c r="BJ147" s="10" t="s">
        <v>81</v>
      </c>
      <c r="BK147" s="98">
        <f t="shared" si="9"/>
        <v>0</v>
      </c>
      <c r="BL147" s="10" t="s">
        <v>190</v>
      </c>
      <c r="BM147" s="97" t="s">
        <v>3742</v>
      </c>
    </row>
    <row r="148" spans="2:65" s="1" customFormat="1" ht="62.7" customHeight="1">
      <c r="B148" s="20"/>
      <c r="C148" s="85" t="s">
        <v>275</v>
      </c>
      <c r="D148" s="85" t="s">
        <v>186</v>
      </c>
      <c r="E148" s="86" t="s">
        <v>693</v>
      </c>
      <c r="F148" s="87" t="s">
        <v>3743</v>
      </c>
      <c r="G148" s="88" t="s">
        <v>267</v>
      </c>
      <c r="H148" s="89">
        <v>301</v>
      </c>
      <c r="I148" s="90"/>
      <c r="J148" s="91">
        <f t="shared" si="0"/>
        <v>0</v>
      </c>
      <c r="K148" s="92"/>
      <c r="L148" s="20"/>
      <c r="M148" s="93" t="s">
        <v>1</v>
      </c>
      <c r="N148" s="94" t="s">
        <v>38</v>
      </c>
      <c r="P148" s="95">
        <f t="shared" si="1"/>
        <v>0</v>
      </c>
      <c r="Q148" s="95">
        <v>0</v>
      </c>
      <c r="R148" s="95">
        <f t="shared" si="2"/>
        <v>0</v>
      </c>
      <c r="S148" s="95">
        <v>0</v>
      </c>
      <c r="T148" s="96">
        <f t="shared" si="3"/>
        <v>0</v>
      </c>
      <c r="AR148" s="97" t="s">
        <v>190</v>
      </c>
      <c r="AT148" s="97" t="s">
        <v>186</v>
      </c>
      <c r="AU148" s="97" t="s">
        <v>83</v>
      </c>
      <c r="AY148" s="10" t="s">
        <v>184</v>
      </c>
      <c r="BE148" s="98">
        <f t="shared" si="4"/>
        <v>0</v>
      </c>
      <c r="BF148" s="98">
        <f t="shared" si="5"/>
        <v>0</v>
      </c>
      <c r="BG148" s="98">
        <f t="shared" si="6"/>
        <v>0</v>
      </c>
      <c r="BH148" s="98">
        <f t="shared" si="7"/>
        <v>0</v>
      </c>
      <c r="BI148" s="98">
        <f t="shared" si="8"/>
        <v>0</v>
      </c>
      <c r="BJ148" s="10" t="s">
        <v>81</v>
      </c>
      <c r="BK148" s="98">
        <f t="shared" si="9"/>
        <v>0</v>
      </c>
      <c r="BL148" s="10" t="s">
        <v>190</v>
      </c>
      <c r="BM148" s="97" t="s">
        <v>3744</v>
      </c>
    </row>
    <row r="149" spans="2:65" s="1" customFormat="1" ht="62.7" customHeight="1">
      <c r="B149" s="20"/>
      <c r="C149" s="85" t="s">
        <v>281</v>
      </c>
      <c r="D149" s="85" t="s">
        <v>186</v>
      </c>
      <c r="E149" s="86" t="s">
        <v>265</v>
      </c>
      <c r="F149" s="87" t="s">
        <v>2392</v>
      </c>
      <c r="G149" s="88" t="s">
        <v>267</v>
      </c>
      <c r="H149" s="89">
        <v>301</v>
      </c>
      <c r="I149" s="90"/>
      <c r="J149" s="91">
        <f t="shared" si="0"/>
        <v>0</v>
      </c>
      <c r="K149" s="92"/>
      <c r="L149" s="20"/>
      <c r="M149" s="93" t="s">
        <v>1</v>
      </c>
      <c r="N149" s="94" t="s">
        <v>38</v>
      </c>
      <c r="P149" s="95">
        <f t="shared" si="1"/>
        <v>0</v>
      </c>
      <c r="Q149" s="95">
        <v>0</v>
      </c>
      <c r="R149" s="95">
        <f t="shared" si="2"/>
        <v>0</v>
      </c>
      <c r="S149" s="95">
        <v>0</v>
      </c>
      <c r="T149" s="96">
        <f t="shared" si="3"/>
        <v>0</v>
      </c>
      <c r="AR149" s="97" t="s">
        <v>190</v>
      </c>
      <c r="AT149" s="97" t="s">
        <v>186</v>
      </c>
      <c r="AU149" s="97" t="s">
        <v>83</v>
      </c>
      <c r="AY149" s="10" t="s">
        <v>184</v>
      </c>
      <c r="BE149" s="98">
        <f t="shared" si="4"/>
        <v>0</v>
      </c>
      <c r="BF149" s="98">
        <f t="shared" si="5"/>
        <v>0</v>
      </c>
      <c r="BG149" s="98">
        <f t="shared" si="6"/>
        <v>0</v>
      </c>
      <c r="BH149" s="98">
        <f t="shared" si="7"/>
        <v>0</v>
      </c>
      <c r="BI149" s="98">
        <f t="shared" si="8"/>
        <v>0</v>
      </c>
      <c r="BJ149" s="10" t="s">
        <v>81</v>
      </c>
      <c r="BK149" s="98">
        <f t="shared" si="9"/>
        <v>0</v>
      </c>
      <c r="BL149" s="10" t="s">
        <v>190</v>
      </c>
      <c r="BM149" s="97" t="s">
        <v>3745</v>
      </c>
    </row>
    <row r="150" spans="2:65" s="1" customFormat="1" ht="66.75" customHeight="1">
      <c r="B150" s="20"/>
      <c r="C150" s="85" t="s">
        <v>7</v>
      </c>
      <c r="D150" s="85" t="s">
        <v>186</v>
      </c>
      <c r="E150" s="86" t="s">
        <v>271</v>
      </c>
      <c r="F150" s="87" t="s">
        <v>2394</v>
      </c>
      <c r="G150" s="88" t="s">
        <v>267</v>
      </c>
      <c r="H150" s="89">
        <v>3010</v>
      </c>
      <c r="I150" s="90"/>
      <c r="J150" s="91">
        <f t="shared" si="0"/>
        <v>0</v>
      </c>
      <c r="K150" s="92"/>
      <c r="L150" s="20"/>
      <c r="M150" s="93" t="s">
        <v>1</v>
      </c>
      <c r="N150" s="94" t="s">
        <v>38</v>
      </c>
      <c r="P150" s="95">
        <f t="shared" si="1"/>
        <v>0</v>
      </c>
      <c r="Q150" s="95">
        <v>0</v>
      </c>
      <c r="R150" s="95">
        <f t="shared" si="2"/>
        <v>0</v>
      </c>
      <c r="S150" s="95">
        <v>0</v>
      </c>
      <c r="T150" s="96">
        <f t="shared" si="3"/>
        <v>0</v>
      </c>
      <c r="AR150" s="97" t="s">
        <v>190</v>
      </c>
      <c r="AT150" s="97" t="s">
        <v>186</v>
      </c>
      <c r="AU150" s="97" t="s">
        <v>83</v>
      </c>
      <c r="AY150" s="10" t="s">
        <v>184</v>
      </c>
      <c r="BE150" s="98">
        <f t="shared" si="4"/>
        <v>0</v>
      </c>
      <c r="BF150" s="98">
        <f t="shared" si="5"/>
        <v>0</v>
      </c>
      <c r="BG150" s="98">
        <f t="shared" si="6"/>
        <v>0</v>
      </c>
      <c r="BH150" s="98">
        <f t="shared" si="7"/>
        <v>0</v>
      </c>
      <c r="BI150" s="98">
        <f t="shared" si="8"/>
        <v>0</v>
      </c>
      <c r="BJ150" s="10" t="s">
        <v>81</v>
      </c>
      <c r="BK150" s="98">
        <f t="shared" si="9"/>
        <v>0</v>
      </c>
      <c r="BL150" s="10" t="s">
        <v>190</v>
      </c>
      <c r="BM150" s="97" t="s">
        <v>3746</v>
      </c>
    </row>
    <row r="151" spans="2:65" s="1" customFormat="1" ht="44.25" customHeight="1">
      <c r="B151" s="20"/>
      <c r="C151" s="85" t="s">
        <v>290</v>
      </c>
      <c r="D151" s="85" t="s">
        <v>186</v>
      </c>
      <c r="E151" s="86" t="s">
        <v>3747</v>
      </c>
      <c r="F151" s="87" t="s">
        <v>3748</v>
      </c>
      <c r="G151" s="88" t="s">
        <v>267</v>
      </c>
      <c r="H151" s="89">
        <v>301</v>
      </c>
      <c r="I151" s="90"/>
      <c r="J151" s="91">
        <f t="shared" si="0"/>
        <v>0</v>
      </c>
      <c r="K151" s="92"/>
      <c r="L151" s="20"/>
      <c r="M151" s="93" t="s">
        <v>1</v>
      </c>
      <c r="N151" s="94" t="s">
        <v>38</v>
      </c>
      <c r="P151" s="95">
        <f t="shared" si="1"/>
        <v>0</v>
      </c>
      <c r="Q151" s="95">
        <v>0</v>
      </c>
      <c r="R151" s="95">
        <f t="shared" si="2"/>
        <v>0</v>
      </c>
      <c r="S151" s="95">
        <v>0</v>
      </c>
      <c r="T151" s="96">
        <f t="shared" si="3"/>
        <v>0</v>
      </c>
      <c r="AR151" s="97" t="s">
        <v>190</v>
      </c>
      <c r="AT151" s="97" t="s">
        <v>186</v>
      </c>
      <c r="AU151" s="97" t="s">
        <v>83</v>
      </c>
      <c r="AY151" s="10" t="s">
        <v>184</v>
      </c>
      <c r="BE151" s="98">
        <f t="shared" si="4"/>
        <v>0</v>
      </c>
      <c r="BF151" s="98">
        <f t="shared" si="5"/>
        <v>0</v>
      </c>
      <c r="BG151" s="98">
        <f t="shared" si="6"/>
        <v>0</v>
      </c>
      <c r="BH151" s="98">
        <f t="shared" si="7"/>
        <v>0</v>
      </c>
      <c r="BI151" s="98">
        <f t="shared" si="8"/>
        <v>0</v>
      </c>
      <c r="BJ151" s="10" t="s">
        <v>81</v>
      </c>
      <c r="BK151" s="98">
        <f t="shared" si="9"/>
        <v>0</v>
      </c>
      <c r="BL151" s="10" t="s">
        <v>190</v>
      </c>
      <c r="BM151" s="97" t="s">
        <v>3749</v>
      </c>
    </row>
    <row r="152" spans="2:65" s="1" customFormat="1" ht="44.25" customHeight="1">
      <c r="B152" s="20"/>
      <c r="C152" s="85" t="s">
        <v>295</v>
      </c>
      <c r="D152" s="85" t="s">
        <v>186</v>
      </c>
      <c r="E152" s="86" t="s">
        <v>276</v>
      </c>
      <c r="F152" s="87" t="s">
        <v>379</v>
      </c>
      <c r="G152" s="88" t="s">
        <v>278</v>
      </c>
      <c r="H152" s="89">
        <v>602</v>
      </c>
      <c r="I152" s="90"/>
      <c r="J152" s="91">
        <f t="shared" si="0"/>
        <v>0</v>
      </c>
      <c r="K152" s="92"/>
      <c r="L152" s="20"/>
      <c r="M152" s="93" t="s">
        <v>1</v>
      </c>
      <c r="N152" s="94" t="s">
        <v>38</v>
      </c>
      <c r="P152" s="95">
        <f t="shared" si="1"/>
        <v>0</v>
      </c>
      <c r="Q152" s="95">
        <v>0</v>
      </c>
      <c r="R152" s="95">
        <f t="shared" si="2"/>
        <v>0</v>
      </c>
      <c r="S152" s="95">
        <v>0</v>
      </c>
      <c r="T152" s="96">
        <f t="shared" si="3"/>
        <v>0</v>
      </c>
      <c r="AR152" s="97" t="s">
        <v>190</v>
      </c>
      <c r="AT152" s="97" t="s">
        <v>186</v>
      </c>
      <c r="AU152" s="97" t="s">
        <v>83</v>
      </c>
      <c r="AY152" s="10" t="s">
        <v>184</v>
      </c>
      <c r="BE152" s="98">
        <f t="shared" si="4"/>
        <v>0</v>
      </c>
      <c r="BF152" s="98">
        <f t="shared" si="5"/>
        <v>0</v>
      </c>
      <c r="BG152" s="98">
        <f t="shared" si="6"/>
        <v>0</v>
      </c>
      <c r="BH152" s="98">
        <f t="shared" si="7"/>
        <v>0</v>
      </c>
      <c r="BI152" s="98">
        <f t="shared" si="8"/>
        <v>0</v>
      </c>
      <c r="BJ152" s="10" t="s">
        <v>81</v>
      </c>
      <c r="BK152" s="98">
        <f t="shared" si="9"/>
        <v>0</v>
      </c>
      <c r="BL152" s="10" t="s">
        <v>190</v>
      </c>
      <c r="BM152" s="97" t="s">
        <v>3750</v>
      </c>
    </row>
    <row r="153" spans="2:65" s="7" customFormat="1">
      <c r="B153" s="99"/>
      <c r="D153" s="100" t="s">
        <v>203</v>
      </c>
      <c r="E153" s="101" t="s">
        <v>1</v>
      </c>
      <c r="F153" s="102" t="s">
        <v>3751</v>
      </c>
      <c r="H153" s="103">
        <v>602</v>
      </c>
      <c r="I153" s="104"/>
      <c r="L153" s="99"/>
      <c r="M153" s="105"/>
      <c r="T153" s="106"/>
      <c r="AT153" s="101" t="s">
        <v>203</v>
      </c>
      <c r="AU153" s="101" t="s">
        <v>83</v>
      </c>
      <c r="AV153" s="7" t="s">
        <v>83</v>
      </c>
      <c r="AW153" s="7" t="s">
        <v>28</v>
      </c>
      <c r="AX153" s="7" t="s">
        <v>73</v>
      </c>
      <c r="AY153" s="101" t="s">
        <v>184</v>
      </c>
    </row>
    <row r="154" spans="2:65" s="8" customFormat="1">
      <c r="B154" s="107"/>
      <c r="D154" s="100" t="s">
        <v>203</v>
      </c>
      <c r="E154" s="108" t="s">
        <v>1</v>
      </c>
      <c r="F154" s="109" t="s">
        <v>206</v>
      </c>
      <c r="H154" s="110">
        <v>602</v>
      </c>
      <c r="I154" s="111"/>
      <c r="L154" s="107"/>
      <c r="M154" s="112"/>
      <c r="T154" s="113"/>
      <c r="AT154" s="108" t="s">
        <v>203</v>
      </c>
      <c r="AU154" s="108" t="s">
        <v>83</v>
      </c>
      <c r="AV154" s="8" t="s">
        <v>190</v>
      </c>
      <c r="AW154" s="8" t="s">
        <v>28</v>
      </c>
      <c r="AX154" s="8" t="s">
        <v>81</v>
      </c>
      <c r="AY154" s="108" t="s">
        <v>184</v>
      </c>
    </row>
    <row r="155" spans="2:65" s="1" customFormat="1" ht="44.25" customHeight="1">
      <c r="B155" s="20"/>
      <c r="C155" s="85" t="s">
        <v>300</v>
      </c>
      <c r="D155" s="85" t="s">
        <v>186</v>
      </c>
      <c r="E155" s="86" t="s">
        <v>2400</v>
      </c>
      <c r="F155" s="87" t="s">
        <v>2401</v>
      </c>
      <c r="G155" s="88" t="s">
        <v>267</v>
      </c>
      <c r="H155" s="89">
        <v>536</v>
      </c>
      <c r="I155" s="90"/>
      <c r="J155" s="91">
        <f>ROUND(I155*H155,2)</f>
        <v>0</v>
      </c>
      <c r="K155" s="92"/>
      <c r="L155" s="20"/>
      <c r="M155" s="93" t="s">
        <v>1</v>
      </c>
      <c r="N155" s="94" t="s">
        <v>38</v>
      </c>
      <c r="P155" s="95">
        <f>O155*H155</f>
        <v>0</v>
      </c>
      <c r="Q155" s="95">
        <v>0</v>
      </c>
      <c r="R155" s="95">
        <f>Q155*H155</f>
        <v>0</v>
      </c>
      <c r="S155" s="95">
        <v>0</v>
      </c>
      <c r="T155" s="96">
        <f>S155*H155</f>
        <v>0</v>
      </c>
      <c r="AR155" s="97" t="s">
        <v>190</v>
      </c>
      <c r="AT155" s="97" t="s">
        <v>186</v>
      </c>
      <c r="AU155" s="97" t="s">
        <v>83</v>
      </c>
      <c r="AY155" s="10" t="s">
        <v>184</v>
      </c>
      <c r="BE155" s="98">
        <f>IF(N155="základní",J155,0)</f>
        <v>0</v>
      </c>
      <c r="BF155" s="98">
        <f>IF(N155="snížená",J155,0)</f>
        <v>0</v>
      </c>
      <c r="BG155" s="98">
        <f>IF(N155="zákl. přenesená",J155,0)</f>
        <v>0</v>
      </c>
      <c r="BH155" s="98">
        <f>IF(N155="sníž. přenesená",J155,0)</f>
        <v>0</v>
      </c>
      <c r="BI155" s="98">
        <f>IF(N155="nulová",J155,0)</f>
        <v>0</v>
      </c>
      <c r="BJ155" s="10" t="s">
        <v>81</v>
      </c>
      <c r="BK155" s="98">
        <f>ROUND(I155*H155,2)</f>
        <v>0</v>
      </c>
      <c r="BL155" s="10" t="s">
        <v>190</v>
      </c>
      <c r="BM155" s="97" t="s">
        <v>3752</v>
      </c>
    </row>
    <row r="156" spans="2:65" s="1" customFormat="1" ht="66.75" customHeight="1">
      <c r="B156" s="20"/>
      <c r="C156" s="85" t="s">
        <v>307</v>
      </c>
      <c r="D156" s="85" t="s">
        <v>186</v>
      </c>
      <c r="E156" s="86" t="s">
        <v>2406</v>
      </c>
      <c r="F156" s="87" t="s">
        <v>2407</v>
      </c>
      <c r="G156" s="88" t="s">
        <v>267</v>
      </c>
      <c r="H156" s="89">
        <v>132</v>
      </c>
      <c r="I156" s="90"/>
      <c r="J156" s="91">
        <f>ROUND(I156*H156,2)</f>
        <v>0</v>
      </c>
      <c r="K156" s="92"/>
      <c r="L156" s="20"/>
      <c r="M156" s="93" t="s">
        <v>1</v>
      </c>
      <c r="N156" s="94" t="s">
        <v>38</v>
      </c>
      <c r="P156" s="95">
        <f>O156*H156</f>
        <v>0</v>
      </c>
      <c r="Q156" s="95">
        <v>0</v>
      </c>
      <c r="R156" s="95">
        <f>Q156*H156</f>
        <v>0</v>
      </c>
      <c r="S156" s="95">
        <v>0</v>
      </c>
      <c r="T156" s="96">
        <f>S156*H156</f>
        <v>0</v>
      </c>
      <c r="AR156" s="97" t="s">
        <v>190</v>
      </c>
      <c r="AT156" s="97" t="s">
        <v>186</v>
      </c>
      <c r="AU156" s="97" t="s">
        <v>83</v>
      </c>
      <c r="AY156" s="10" t="s">
        <v>184</v>
      </c>
      <c r="BE156" s="98">
        <f>IF(N156="základní",J156,0)</f>
        <v>0</v>
      </c>
      <c r="BF156" s="98">
        <f>IF(N156="snížená",J156,0)</f>
        <v>0</v>
      </c>
      <c r="BG156" s="98">
        <f>IF(N156="zákl. přenesená",J156,0)</f>
        <v>0</v>
      </c>
      <c r="BH156" s="98">
        <f>IF(N156="sníž. přenesená",J156,0)</f>
        <v>0</v>
      </c>
      <c r="BI156" s="98">
        <f>IF(N156="nulová",J156,0)</f>
        <v>0</v>
      </c>
      <c r="BJ156" s="10" t="s">
        <v>81</v>
      </c>
      <c r="BK156" s="98">
        <f>ROUND(I156*H156,2)</f>
        <v>0</v>
      </c>
      <c r="BL156" s="10" t="s">
        <v>190</v>
      </c>
      <c r="BM156" s="97" t="s">
        <v>3753</v>
      </c>
    </row>
    <row r="157" spans="2:65" s="1" customFormat="1" ht="16.5" customHeight="1">
      <c r="B157" s="20"/>
      <c r="C157" s="126" t="s">
        <v>312</v>
      </c>
      <c r="D157" s="126" t="s">
        <v>480</v>
      </c>
      <c r="E157" s="127" t="s">
        <v>2409</v>
      </c>
      <c r="F157" s="128" t="s">
        <v>2410</v>
      </c>
      <c r="G157" s="129" t="s">
        <v>278</v>
      </c>
      <c r="H157" s="130">
        <v>250.8</v>
      </c>
      <c r="I157" s="131"/>
      <c r="J157" s="132">
        <f>ROUND(I157*H157,2)</f>
        <v>0</v>
      </c>
      <c r="K157" s="133"/>
      <c r="L157" s="134"/>
      <c r="M157" s="135" t="s">
        <v>1</v>
      </c>
      <c r="N157" s="136" t="s">
        <v>38</v>
      </c>
      <c r="P157" s="95">
        <f>O157*H157</f>
        <v>0</v>
      </c>
      <c r="Q157" s="95">
        <v>1</v>
      </c>
      <c r="R157" s="95">
        <f>Q157*H157</f>
        <v>250.8</v>
      </c>
      <c r="S157" s="95">
        <v>0</v>
      </c>
      <c r="T157" s="96">
        <f>S157*H157</f>
        <v>0</v>
      </c>
      <c r="AR157" s="97" t="s">
        <v>226</v>
      </c>
      <c r="AT157" s="97" t="s">
        <v>480</v>
      </c>
      <c r="AU157" s="97" t="s">
        <v>83</v>
      </c>
      <c r="AY157" s="10" t="s">
        <v>184</v>
      </c>
      <c r="BE157" s="98">
        <f>IF(N157="základní",J157,0)</f>
        <v>0</v>
      </c>
      <c r="BF157" s="98">
        <f>IF(N157="snížená",J157,0)</f>
        <v>0</v>
      </c>
      <c r="BG157" s="98">
        <f>IF(N157="zákl. přenesená",J157,0)</f>
        <v>0</v>
      </c>
      <c r="BH157" s="98">
        <f>IF(N157="sníž. přenesená",J157,0)</f>
        <v>0</v>
      </c>
      <c r="BI157" s="98">
        <f>IF(N157="nulová",J157,0)</f>
        <v>0</v>
      </c>
      <c r="BJ157" s="10" t="s">
        <v>81</v>
      </c>
      <c r="BK157" s="98">
        <f>ROUND(I157*H157,2)</f>
        <v>0</v>
      </c>
      <c r="BL157" s="10" t="s">
        <v>190</v>
      </c>
      <c r="BM157" s="97" t="s">
        <v>3754</v>
      </c>
    </row>
    <row r="158" spans="2:65" s="7" customFormat="1">
      <c r="B158" s="99"/>
      <c r="D158" s="100" t="s">
        <v>203</v>
      </c>
      <c r="E158" s="101" t="s">
        <v>1</v>
      </c>
      <c r="F158" s="102" t="s">
        <v>3755</v>
      </c>
      <c r="H158" s="103">
        <v>250.8</v>
      </c>
      <c r="I158" s="104"/>
      <c r="L158" s="99"/>
      <c r="M158" s="105"/>
      <c r="T158" s="106"/>
      <c r="AT158" s="101" t="s">
        <v>203</v>
      </c>
      <c r="AU158" s="101" t="s">
        <v>83</v>
      </c>
      <c r="AV158" s="7" t="s">
        <v>83</v>
      </c>
      <c r="AW158" s="7" t="s">
        <v>28</v>
      </c>
      <c r="AX158" s="7" t="s">
        <v>73</v>
      </c>
      <c r="AY158" s="101" t="s">
        <v>184</v>
      </c>
    </row>
    <row r="159" spans="2:65" s="8" customFormat="1">
      <c r="B159" s="107"/>
      <c r="D159" s="100" t="s">
        <v>203</v>
      </c>
      <c r="E159" s="108" t="s">
        <v>1</v>
      </c>
      <c r="F159" s="109" t="s">
        <v>206</v>
      </c>
      <c r="H159" s="110">
        <v>250.8</v>
      </c>
      <c r="I159" s="111"/>
      <c r="L159" s="107"/>
      <c r="M159" s="112"/>
      <c r="T159" s="113"/>
      <c r="AT159" s="108" t="s">
        <v>203</v>
      </c>
      <c r="AU159" s="108" t="s">
        <v>83</v>
      </c>
      <c r="AV159" s="8" t="s">
        <v>190</v>
      </c>
      <c r="AW159" s="8" t="s">
        <v>28</v>
      </c>
      <c r="AX159" s="8" t="s">
        <v>81</v>
      </c>
      <c r="AY159" s="108" t="s">
        <v>184</v>
      </c>
    </row>
    <row r="160" spans="2:65" s="1" customFormat="1" ht="55.5" customHeight="1">
      <c r="B160" s="20"/>
      <c r="C160" s="85" t="s">
        <v>317</v>
      </c>
      <c r="D160" s="85" t="s">
        <v>186</v>
      </c>
      <c r="E160" s="86" t="s">
        <v>2413</v>
      </c>
      <c r="F160" s="87" t="s">
        <v>2414</v>
      </c>
      <c r="G160" s="88" t="s">
        <v>201</v>
      </c>
      <c r="H160" s="89">
        <v>115</v>
      </c>
      <c r="I160" s="90"/>
      <c r="J160" s="91">
        <f>ROUND(I160*H160,2)</f>
        <v>0</v>
      </c>
      <c r="K160" s="92"/>
      <c r="L160" s="20"/>
      <c r="M160" s="93" t="s">
        <v>1</v>
      </c>
      <c r="N160" s="94" t="s">
        <v>38</v>
      </c>
      <c r="P160" s="95">
        <f>O160*H160</f>
        <v>0</v>
      </c>
      <c r="Q160" s="95">
        <v>0</v>
      </c>
      <c r="R160" s="95">
        <f>Q160*H160</f>
        <v>0</v>
      </c>
      <c r="S160" s="95">
        <v>0</v>
      </c>
      <c r="T160" s="96">
        <f>S160*H160</f>
        <v>0</v>
      </c>
      <c r="AR160" s="97" t="s">
        <v>190</v>
      </c>
      <c r="AT160" s="97" t="s">
        <v>186</v>
      </c>
      <c r="AU160" s="97" t="s">
        <v>83</v>
      </c>
      <c r="AY160" s="10" t="s">
        <v>184</v>
      </c>
      <c r="BE160" s="98">
        <f>IF(N160="základní",J160,0)</f>
        <v>0</v>
      </c>
      <c r="BF160" s="98">
        <f>IF(N160="snížená",J160,0)</f>
        <v>0</v>
      </c>
      <c r="BG160" s="98">
        <f>IF(N160="zákl. přenesená",J160,0)</f>
        <v>0</v>
      </c>
      <c r="BH160" s="98">
        <f>IF(N160="sníž. přenesená",J160,0)</f>
        <v>0</v>
      </c>
      <c r="BI160" s="98">
        <f>IF(N160="nulová",J160,0)</f>
        <v>0</v>
      </c>
      <c r="BJ160" s="10" t="s">
        <v>81</v>
      </c>
      <c r="BK160" s="98">
        <f>ROUND(I160*H160,2)</f>
        <v>0</v>
      </c>
      <c r="BL160" s="10" t="s">
        <v>190</v>
      </c>
      <c r="BM160" s="97" t="s">
        <v>3756</v>
      </c>
    </row>
    <row r="161" spans="2:65" s="1" customFormat="1" ht="37.799999999999997" customHeight="1">
      <c r="B161" s="20"/>
      <c r="C161" s="85" t="s">
        <v>321</v>
      </c>
      <c r="D161" s="85" t="s">
        <v>186</v>
      </c>
      <c r="E161" s="86" t="s">
        <v>3757</v>
      </c>
      <c r="F161" s="87" t="s">
        <v>3758</v>
      </c>
      <c r="G161" s="88" t="s">
        <v>201</v>
      </c>
      <c r="H161" s="89">
        <v>115</v>
      </c>
      <c r="I161" s="90"/>
      <c r="J161" s="91">
        <f>ROUND(I161*H161,2)</f>
        <v>0</v>
      </c>
      <c r="K161" s="92"/>
      <c r="L161" s="20"/>
      <c r="M161" s="93" t="s">
        <v>1</v>
      </c>
      <c r="N161" s="94" t="s">
        <v>38</v>
      </c>
      <c r="P161" s="95">
        <f>O161*H161</f>
        <v>0</v>
      </c>
      <c r="Q161" s="95">
        <v>0</v>
      </c>
      <c r="R161" s="95">
        <f>Q161*H161</f>
        <v>0</v>
      </c>
      <c r="S161" s="95">
        <v>0</v>
      </c>
      <c r="T161" s="96">
        <f>S161*H161</f>
        <v>0</v>
      </c>
      <c r="AR161" s="97" t="s">
        <v>190</v>
      </c>
      <c r="AT161" s="97" t="s">
        <v>186</v>
      </c>
      <c r="AU161" s="97" t="s">
        <v>83</v>
      </c>
      <c r="AY161" s="10" t="s">
        <v>184</v>
      </c>
      <c r="BE161" s="98">
        <f>IF(N161="základní",J161,0)</f>
        <v>0</v>
      </c>
      <c r="BF161" s="98">
        <f>IF(N161="snížená",J161,0)</f>
        <v>0</v>
      </c>
      <c r="BG161" s="98">
        <f>IF(N161="zákl. přenesená",J161,0)</f>
        <v>0</v>
      </c>
      <c r="BH161" s="98">
        <f>IF(N161="sníž. přenesená",J161,0)</f>
        <v>0</v>
      </c>
      <c r="BI161" s="98">
        <f>IF(N161="nulová",J161,0)</f>
        <v>0</v>
      </c>
      <c r="BJ161" s="10" t="s">
        <v>81</v>
      </c>
      <c r="BK161" s="98">
        <f>ROUND(I161*H161,2)</f>
        <v>0</v>
      </c>
      <c r="BL161" s="10" t="s">
        <v>190</v>
      </c>
      <c r="BM161" s="97" t="s">
        <v>3759</v>
      </c>
    </row>
    <row r="162" spans="2:65" s="1" customFormat="1" ht="37.799999999999997" customHeight="1">
      <c r="B162" s="20"/>
      <c r="C162" s="85" t="s">
        <v>325</v>
      </c>
      <c r="D162" s="85" t="s">
        <v>186</v>
      </c>
      <c r="E162" s="86" t="s">
        <v>3067</v>
      </c>
      <c r="F162" s="87" t="s">
        <v>3068</v>
      </c>
      <c r="G162" s="88" t="s">
        <v>201</v>
      </c>
      <c r="H162" s="89">
        <v>115</v>
      </c>
      <c r="I162" s="90"/>
      <c r="J162" s="91">
        <f>ROUND(I162*H162,2)</f>
        <v>0</v>
      </c>
      <c r="K162" s="92"/>
      <c r="L162" s="20"/>
      <c r="M162" s="93" t="s">
        <v>1</v>
      </c>
      <c r="N162" s="94" t="s">
        <v>38</v>
      </c>
      <c r="P162" s="95">
        <f>O162*H162</f>
        <v>0</v>
      </c>
      <c r="Q162" s="95">
        <v>0</v>
      </c>
      <c r="R162" s="95">
        <f>Q162*H162</f>
        <v>0</v>
      </c>
      <c r="S162" s="95">
        <v>0</v>
      </c>
      <c r="T162" s="96">
        <f>S162*H162</f>
        <v>0</v>
      </c>
      <c r="AR162" s="97" t="s">
        <v>190</v>
      </c>
      <c r="AT162" s="97" t="s">
        <v>186</v>
      </c>
      <c r="AU162" s="97" t="s">
        <v>83</v>
      </c>
      <c r="AY162" s="10" t="s">
        <v>184</v>
      </c>
      <c r="BE162" s="98">
        <f>IF(N162="základní",J162,0)</f>
        <v>0</v>
      </c>
      <c r="BF162" s="98">
        <f>IF(N162="snížená",J162,0)</f>
        <v>0</v>
      </c>
      <c r="BG162" s="98">
        <f>IF(N162="zákl. přenesená",J162,0)</f>
        <v>0</v>
      </c>
      <c r="BH162" s="98">
        <f>IF(N162="sníž. přenesená",J162,0)</f>
        <v>0</v>
      </c>
      <c r="BI162" s="98">
        <f>IF(N162="nulová",J162,0)</f>
        <v>0</v>
      </c>
      <c r="BJ162" s="10" t="s">
        <v>81</v>
      </c>
      <c r="BK162" s="98">
        <f>ROUND(I162*H162,2)</f>
        <v>0</v>
      </c>
      <c r="BL162" s="10" t="s">
        <v>190</v>
      </c>
      <c r="BM162" s="97" t="s">
        <v>3760</v>
      </c>
    </row>
    <row r="163" spans="2:65" s="1" customFormat="1" ht="16.5" customHeight="1">
      <c r="B163" s="20"/>
      <c r="C163" s="126" t="s">
        <v>329</v>
      </c>
      <c r="D163" s="126" t="s">
        <v>480</v>
      </c>
      <c r="E163" s="127" t="s">
        <v>3070</v>
      </c>
      <c r="F163" s="128" t="s">
        <v>3071</v>
      </c>
      <c r="G163" s="129" t="s">
        <v>406</v>
      </c>
      <c r="H163" s="130">
        <v>3.45</v>
      </c>
      <c r="I163" s="131"/>
      <c r="J163" s="132">
        <f>ROUND(I163*H163,2)</f>
        <v>0</v>
      </c>
      <c r="K163" s="133"/>
      <c r="L163" s="134"/>
      <c r="M163" s="135" t="s">
        <v>1</v>
      </c>
      <c r="N163" s="136" t="s">
        <v>38</v>
      </c>
      <c r="P163" s="95">
        <f>O163*H163</f>
        <v>0</v>
      </c>
      <c r="Q163" s="95">
        <v>1E-3</v>
      </c>
      <c r="R163" s="95">
        <f>Q163*H163</f>
        <v>3.4500000000000004E-3</v>
      </c>
      <c r="S163" s="95">
        <v>0</v>
      </c>
      <c r="T163" s="96">
        <f>S163*H163</f>
        <v>0</v>
      </c>
      <c r="AR163" s="97" t="s">
        <v>226</v>
      </c>
      <c r="AT163" s="97" t="s">
        <v>480</v>
      </c>
      <c r="AU163" s="97" t="s">
        <v>83</v>
      </c>
      <c r="AY163" s="10" t="s">
        <v>184</v>
      </c>
      <c r="BE163" s="98">
        <f>IF(N163="základní",J163,0)</f>
        <v>0</v>
      </c>
      <c r="BF163" s="98">
        <f>IF(N163="snížená",J163,0)</f>
        <v>0</v>
      </c>
      <c r="BG163" s="98">
        <f>IF(N163="zákl. přenesená",J163,0)</f>
        <v>0</v>
      </c>
      <c r="BH163" s="98">
        <f>IF(N163="sníž. přenesená",J163,0)</f>
        <v>0</v>
      </c>
      <c r="BI163" s="98">
        <f>IF(N163="nulová",J163,0)</f>
        <v>0</v>
      </c>
      <c r="BJ163" s="10" t="s">
        <v>81</v>
      </c>
      <c r="BK163" s="98">
        <f>ROUND(I163*H163,2)</f>
        <v>0</v>
      </c>
      <c r="BL163" s="10" t="s">
        <v>190</v>
      </c>
      <c r="BM163" s="97" t="s">
        <v>3761</v>
      </c>
    </row>
    <row r="164" spans="2:65" s="7" customFormat="1">
      <c r="B164" s="99"/>
      <c r="D164" s="100" t="s">
        <v>203</v>
      </c>
      <c r="E164" s="101" t="s">
        <v>1</v>
      </c>
      <c r="F164" s="102" t="s">
        <v>3762</v>
      </c>
      <c r="H164" s="103">
        <v>3.45</v>
      </c>
      <c r="I164" s="104"/>
      <c r="L164" s="99"/>
      <c r="M164" s="105"/>
      <c r="T164" s="106"/>
      <c r="AT164" s="101" t="s">
        <v>203</v>
      </c>
      <c r="AU164" s="101" t="s">
        <v>83</v>
      </c>
      <c r="AV164" s="7" t="s">
        <v>83</v>
      </c>
      <c r="AW164" s="7" t="s">
        <v>28</v>
      </c>
      <c r="AX164" s="7" t="s">
        <v>73</v>
      </c>
      <c r="AY164" s="101" t="s">
        <v>184</v>
      </c>
    </row>
    <row r="165" spans="2:65" s="8" customFormat="1">
      <c r="B165" s="107"/>
      <c r="D165" s="100" t="s">
        <v>203</v>
      </c>
      <c r="E165" s="108" t="s">
        <v>1</v>
      </c>
      <c r="F165" s="109" t="s">
        <v>206</v>
      </c>
      <c r="H165" s="110">
        <v>3.45</v>
      </c>
      <c r="I165" s="111"/>
      <c r="L165" s="107"/>
      <c r="M165" s="112"/>
      <c r="T165" s="113"/>
      <c r="AT165" s="108" t="s">
        <v>203</v>
      </c>
      <c r="AU165" s="108" t="s">
        <v>83</v>
      </c>
      <c r="AV165" s="8" t="s">
        <v>190</v>
      </c>
      <c r="AW165" s="8" t="s">
        <v>28</v>
      </c>
      <c r="AX165" s="8" t="s">
        <v>81</v>
      </c>
      <c r="AY165" s="108" t="s">
        <v>184</v>
      </c>
    </row>
    <row r="166" spans="2:65" s="1" customFormat="1" ht="21.75" customHeight="1">
      <c r="B166" s="20"/>
      <c r="C166" s="85" t="s">
        <v>334</v>
      </c>
      <c r="D166" s="85" t="s">
        <v>186</v>
      </c>
      <c r="E166" s="86" t="s">
        <v>3425</v>
      </c>
      <c r="F166" s="87" t="s">
        <v>3426</v>
      </c>
      <c r="G166" s="88" t="s">
        <v>201</v>
      </c>
      <c r="H166" s="89">
        <v>115</v>
      </c>
      <c r="I166" s="90"/>
      <c r="J166" s="91">
        <f>ROUND(I166*H166,2)</f>
        <v>0</v>
      </c>
      <c r="K166" s="92"/>
      <c r="L166" s="20"/>
      <c r="M166" s="93" t="s">
        <v>1</v>
      </c>
      <c r="N166" s="94" t="s">
        <v>38</v>
      </c>
      <c r="P166" s="95">
        <f>O166*H166</f>
        <v>0</v>
      </c>
      <c r="Q166" s="95">
        <v>0</v>
      </c>
      <c r="R166" s="95">
        <f>Q166*H166</f>
        <v>0</v>
      </c>
      <c r="S166" s="95">
        <v>0</v>
      </c>
      <c r="T166" s="96">
        <f>S166*H166</f>
        <v>0</v>
      </c>
      <c r="AR166" s="97" t="s">
        <v>190</v>
      </c>
      <c r="AT166" s="97" t="s">
        <v>186</v>
      </c>
      <c r="AU166" s="97" t="s">
        <v>83</v>
      </c>
      <c r="AY166" s="10" t="s">
        <v>184</v>
      </c>
      <c r="BE166" s="98">
        <f>IF(N166="základní",J166,0)</f>
        <v>0</v>
      </c>
      <c r="BF166" s="98">
        <f>IF(N166="snížená",J166,0)</f>
        <v>0</v>
      </c>
      <c r="BG166" s="98">
        <f>IF(N166="zákl. přenesená",J166,0)</f>
        <v>0</v>
      </c>
      <c r="BH166" s="98">
        <f>IF(N166="sníž. přenesená",J166,0)</f>
        <v>0</v>
      </c>
      <c r="BI166" s="98">
        <f>IF(N166="nulová",J166,0)</f>
        <v>0</v>
      </c>
      <c r="BJ166" s="10" t="s">
        <v>81</v>
      </c>
      <c r="BK166" s="98">
        <f>ROUND(I166*H166,2)</f>
        <v>0</v>
      </c>
      <c r="BL166" s="10" t="s">
        <v>190</v>
      </c>
      <c r="BM166" s="97" t="s">
        <v>3763</v>
      </c>
    </row>
    <row r="167" spans="2:65" s="1" customFormat="1" ht="49.05" customHeight="1">
      <c r="B167" s="20"/>
      <c r="C167" s="85" t="s">
        <v>338</v>
      </c>
      <c r="D167" s="85" t="s">
        <v>186</v>
      </c>
      <c r="E167" s="86" t="s">
        <v>3353</v>
      </c>
      <c r="F167" s="87" t="s">
        <v>3428</v>
      </c>
      <c r="G167" s="88" t="s">
        <v>201</v>
      </c>
      <c r="H167" s="89">
        <v>115</v>
      </c>
      <c r="I167" s="90"/>
      <c r="J167" s="91">
        <f>ROUND(I167*H167,2)</f>
        <v>0</v>
      </c>
      <c r="K167" s="92"/>
      <c r="L167" s="20"/>
      <c r="M167" s="93" t="s">
        <v>1</v>
      </c>
      <c r="N167" s="94" t="s">
        <v>38</v>
      </c>
      <c r="P167" s="95">
        <f>O167*H167</f>
        <v>0</v>
      </c>
      <c r="Q167" s="95">
        <v>0</v>
      </c>
      <c r="R167" s="95">
        <f>Q167*H167</f>
        <v>0</v>
      </c>
      <c r="S167" s="95">
        <v>0</v>
      </c>
      <c r="T167" s="96">
        <f>S167*H167</f>
        <v>0</v>
      </c>
      <c r="AR167" s="97" t="s">
        <v>190</v>
      </c>
      <c r="AT167" s="97" t="s">
        <v>186</v>
      </c>
      <c r="AU167" s="97" t="s">
        <v>83</v>
      </c>
      <c r="AY167" s="10" t="s">
        <v>184</v>
      </c>
      <c r="BE167" s="98">
        <f>IF(N167="základní",J167,0)</f>
        <v>0</v>
      </c>
      <c r="BF167" s="98">
        <f>IF(N167="snížená",J167,0)</f>
        <v>0</v>
      </c>
      <c r="BG167" s="98">
        <f>IF(N167="zákl. přenesená",J167,0)</f>
        <v>0</v>
      </c>
      <c r="BH167" s="98">
        <f>IF(N167="sníž. přenesená",J167,0)</f>
        <v>0</v>
      </c>
      <c r="BI167" s="98">
        <f>IF(N167="nulová",J167,0)</f>
        <v>0</v>
      </c>
      <c r="BJ167" s="10" t="s">
        <v>81</v>
      </c>
      <c r="BK167" s="98">
        <f>ROUND(I167*H167,2)</f>
        <v>0</v>
      </c>
      <c r="BL167" s="10" t="s">
        <v>190</v>
      </c>
      <c r="BM167" s="97" t="s">
        <v>3764</v>
      </c>
    </row>
    <row r="168" spans="2:65" s="6" customFormat="1" ht="22.8" customHeight="1">
      <c r="B168" s="73"/>
      <c r="D168" s="74" t="s">
        <v>72</v>
      </c>
      <c r="E168" s="83" t="s">
        <v>190</v>
      </c>
      <c r="F168" s="83" t="s">
        <v>942</v>
      </c>
      <c r="I168" s="76"/>
      <c r="J168" s="84">
        <f>BK168</f>
        <v>0</v>
      </c>
      <c r="L168" s="73"/>
      <c r="M168" s="78"/>
      <c r="P168" s="79">
        <f>P169</f>
        <v>0</v>
      </c>
      <c r="R168" s="79">
        <f>R169</f>
        <v>121.76558800000001</v>
      </c>
      <c r="T168" s="80">
        <f>T169</f>
        <v>0</v>
      </c>
      <c r="AR168" s="74" t="s">
        <v>81</v>
      </c>
      <c r="AT168" s="81" t="s">
        <v>72</v>
      </c>
      <c r="AU168" s="81" t="s">
        <v>81</v>
      </c>
      <c r="AY168" s="74" t="s">
        <v>184</v>
      </c>
      <c r="BK168" s="82">
        <f>BK169</f>
        <v>0</v>
      </c>
    </row>
    <row r="169" spans="2:65" s="1" customFormat="1" ht="33" customHeight="1">
      <c r="B169" s="20"/>
      <c r="C169" s="85" t="s">
        <v>344</v>
      </c>
      <c r="D169" s="85" t="s">
        <v>186</v>
      </c>
      <c r="E169" s="86" t="s">
        <v>2416</v>
      </c>
      <c r="F169" s="87" t="s">
        <v>2417</v>
      </c>
      <c r="G169" s="88" t="s">
        <v>267</v>
      </c>
      <c r="H169" s="89">
        <v>64.400000000000006</v>
      </c>
      <c r="I169" s="90"/>
      <c r="J169" s="91">
        <f>ROUND(I169*H169,2)</f>
        <v>0</v>
      </c>
      <c r="K169" s="92"/>
      <c r="L169" s="20"/>
      <c r="M169" s="93" t="s">
        <v>1</v>
      </c>
      <c r="N169" s="94" t="s">
        <v>38</v>
      </c>
      <c r="P169" s="95">
        <f>O169*H169</f>
        <v>0</v>
      </c>
      <c r="Q169" s="95">
        <v>1.8907700000000001</v>
      </c>
      <c r="R169" s="95">
        <f>Q169*H169</f>
        <v>121.76558800000001</v>
      </c>
      <c r="S169" s="95">
        <v>0</v>
      </c>
      <c r="T169" s="96">
        <f>S169*H169</f>
        <v>0</v>
      </c>
      <c r="AR169" s="97" t="s">
        <v>190</v>
      </c>
      <c r="AT169" s="97" t="s">
        <v>186</v>
      </c>
      <c r="AU169" s="97" t="s">
        <v>83</v>
      </c>
      <c r="AY169" s="10" t="s">
        <v>184</v>
      </c>
      <c r="BE169" s="98">
        <f>IF(N169="základní",J169,0)</f>
        <v>0</v>
      </c>
      <c r="BF169" s="98">
        <f>IF(N169="snížená",J169,0)</f>
        <v>0</v>
      </c>
      <c r="BG169" s="98">
        <f>IF(N169="zákl. přenesená",J169,0)</f>
        <v>0</v>
      </c>
      <c r="BH169" s="98">
        <f>IF(N169="sníž. přenesená",J169,0)</f>
        <v>0</v>
      </c>
      <c r="BI169" s="98">
        <f>IF(N169="nulová",J169,0)</f>
        <v>0</v>
      </c>
      <c r="BJ169" s="10" t="s">
        <v>81</v>
      </c>
      <c r="BK169" s="98">
        <f>ROUND(I169*H169,2)</f>
        <v>0</v>
      </c>
      <c r="BL169" s="10" t="s">
        <v>190</v>
      </c>
      <c r="BM169" s="97" t="s">
        <v>3765</v>
      </c>
    </row>
    <row r="170" spans="2:65" s="6" customFormat="1" ht="22.8" customHeight="1">
      <c r="B170" s="73"/>
      <c r="D170" s="74" t="s">
        <v>72</v>
      </c>
      <c r="E170" s="83" t="s">
        <v>226</v>
      </c>
      <c r="F170" s="83" t="s">
        <v>535</v>
      </c>
      <c r="I170" s="76"/>
      <c r="J170" s="84">
        <f>BK170</f>
        <v>0</v>
      </c>
      <c r="L170" s="73"/>
      <c r="M170" s="78"/>
      <c r="P170" s="79">
        <f>SUM(P171:P219)</f>
        <v>0</v>
      </c>
      <c r="R170" s="79">
        <f>SUM(R171:R219)</f>
        <v>10.175374900000001</v>
      </c>
      <c r="T170" s="80">
        <f>SUM(T171:T219)</f>
        <v>0</v>
      </c>
      <c r="AR170" s="74" t="s">
        <v>81</v>
      </c>
      <c r="AT170" s="81" t="s">
        <v>72</v>
      </c>
      <c r="AU170" s="81" t="s">
        <v>81</v>
      </c>
      <c r="AY170" s="74" t="s">
        <v>184</v>
      </c>
      <c r="BK170" s="82">
        <f>SUM(BK171:BK219)</f>
        <v>0</v>
      </c>
    </row>
    <row r="171" spans="2:65" s="1" customFormat="1" ht="24.15" customHeight="1">
      <c r="B171" s="20"/>
      <c r="C171" s="85" t="s">
        <v>348</v>
      </c>
      <c r="D171" s="85" t="s">
        <v>186</v>
      </c>
      <c r="E171" s="86" t="s">
        <v>3766</v>
      </c>
      <c r="F171" s="87" t="s">
        <v>3767</v>
      </c>
      <c r="G171" s="88" t="s">
        <v>223</v>
      </c>
      <c r="H171" s="89">
        <v>7</v>
      </c>
      <c r="I171" s="90"/>
      <c r="J171" s="91">
        <f>ROUND(I171*H171,2)</f>
        <v>0</v>
      </c>
      <c r="K171" s="92"/>
      <c r="L171" s="20"/>
      <c r="M171" s="93" t="s">
        <v>1</v>
      </c>
      <c r="N171" s="94" t="s">
        <v>38</v>
      </c>
      <c r="P171" s="95">
        <f>O171*H171</f>
        <v>0</v>
      </c>
      <c r="Q171" s="95">
        <v>1.0000000000000001E-5</v>
      </c>
      <c r="R171" s="95">
        <f>Q171*H171</f>
        <v>7.0000000000000007E-5</v>
      </c>
      <c r="S171" s="95">
        <v>0</v>
      </c>
      <c r="T171" s="96">
        <f>S171*H171</f>
        <v>0</v>
      </c>
      <c r="AR171" s="97" t="s">
        <v>190</v>
      </c>
      <c r="AT171" s="97" t="s">
        <v>186</v>
      </c>
      <c r="AU171" s="97" t="s">
        <v>83</v>
      </c>
      <c r="AY171" s="10" t="s">
        <v>184</v>
      </c>
      <c r="BE171" s="98">
        <f>IF(N171="základní",J171,0)</f>
        <v>0</v>
      </c>
      <c r="BF171" s="98">
        <f>IF(N171="snížená",J171,0)</f>
        <v>0</v>
      </c>
      <c r="BG171" s="98">
        <f>IF(N171="zákl. přenesená",J171,0)</f>
        <v>0</v>
      </c>
      <c r="BH171" s="98">
        <f>IF(N171="sníž. přenesená",J171,0)</f>
        <v>0</v>
      </c>
      <c r="BI171" s="98">
        <f>IF(N171="nulová",J171,0)</f>
        <v>0</v>
      </c>
      <c r="BJ171" s="10" t="s">
        <v>81</v>
      </c>
      <c r="BK171" s="98">
        <f>ROUND(I171*H171,2)</f>
        <v>0</v>
      </c>
      <c r="BL171" s="10" t="s">
        <v>190</v>
      </c>
      <c r="BM171" s="97" t="s">
        <v>3768</v>
      </c>
    </row>
    <row r="172" spans="2:65" s="1" customFormat="1" ht="24.15" customHeight="1">
      <c r="B172" s="20"/>
      <c r="C172" s="126" t="s">
        <v>352</v>
      </c>
      <c r="D172" s="126" t="s">
        <v>480</v>
      </c>
      <c r="E172" s="127" t="s">
        <v>3769</v>
      </c>
      <c r="F172" s="128" t="s">
        <v>3770</v>
      </c>
      <c r="G172" s="129" t="s">
        <v>223</v>
      </c>
      <c r="H172" s="130">
        <v>7.21</v>
      </c>
      <c r="I172" s="131"/>
      <c r="J172" s="132">
        <f>ROUND(I172*H172,2)</f>
        <v>0</v>
      </c>
      <c r="K172" s="133"/>
      <c r="L172" s="134"/>
      <c r="M172" s="135" t="s">
        <v>1</v>
      </c>
      <c r="N172" s="136" t="s">
        <v>38</v>
      </c>
      <c r="P172" s="95">
        <f>O172*H172</f>
        <v>0</v>
      </c>
      <c r="Q172" s="95">
        <v>1.4499999999999999E-3</v>
      </c>
      <c r="R172" s="95">
        <f>Q172*H172</f>
        <v>1.0454499999999999E-2</v>
      </c>
      <c r="S172" s="95">
        <v>0</v>
      </c>
      <c r="T172" s="96">
        <f>S172*H172</f>
        <v>0</v>
      </c>
      <c r="AR172" s="97" t="s">
        <v>226</v>
      </c>
      <c r="AT172" s="97" t="s">
        <v>480</v>
      </c>
      <c r="AU172" s="97" t="s">
        <v>83</v>
      </c>
      <c r="AY172" s="10" t="s">
        <v>184</v>
      </c>
      <c r="BE172" s="98">
        <f>IF(N172="základní",J172,0)</f>
        <v>0</v>
      </c>
      <c r="BF172" s="98">
        <f>IF(N172="snížená",J172,0)</f>
        <v>0</v>
      </c>
      <c r="BG172" s="98">
        <f>IF(N172="zákl. přenesená",J172,0)</f>
        <v>0</v>
      </c>
      <c r="BH172" s="98">
        <f>IF(N172="sníž. přenesená",J172,0)</f>
        <v>0</v>
      </c>
      <c r="BI172" s="98">
        <f>IF(N172="nulová",J172,0)</f>
        <v>0</v>
      </c>
      <c r="BJ172" s="10" t="s">
        <v>81</v>
      </c>
      <c r="BK172" s="98">
        <f>ROUND(I172*H172,2)</f>
        <v>0</v>
      </c>
      <c r="BL172" s="10" t="s">
        <v>190</v>
      </c>
      <c r="BM172" s="97" t="s">
        <v>3771</v>
      </c>
    </row>
    <row r="173" spans="2:65" s="7" customFormat="1">
      <c r="B173" s="99"/>
      <c r="D173" s="100" t="s">
        <v>203</v>
      </c>
      <c r="E173" s="101" t="s">
        <v>1</v>
      </c>
      <c r="F173" s="102" t="s">
        <v>3772</v>
      </c>
      <c r="H173" s="103">
        <v>7.21</v>
      </c>
      <c r="I173" s="104"/>
      <c r="L173" s="99"/>
      <c r="M173" s="105"/>
      <c r="T173" s="106"/>
      <c r="AT173" s="101" t="s">
        <v>203</v>
      </c>
      <c r="AU173" s="101" t="s">
        <v>83</v>
      </c>
      <c r="AV173" s="7" t="s">
        <v>83</v>
      </c>
      <c r="AW173" s="7" t="s">
        <v>28</v>
      </c>
      <c r="AX173" s="7" t="s">
        <v>81</v>
      </c>
      <c r="AY173" s="101" t="s">
        <v>184</v>
      </c>
    </row>
    <row r="174" spans="2:65" s="1" customFormat="1" ht="24.15" customHeight="1">
      <c r="B174" s="20"/>
      <c r="C174" s="85" t="s">
        <v>357</v>
      </c>
      <c r="D174" s="85" t="s">
        <v>186</v>
      </c>
      <c r="E174" s="86" t="s">
        <v>3773</v>
      </c>
      <c r="F174" s="87" t="s">
        <v>3774</v>
      </c>
      <c r="G174" s="88" t="s">
        <v>223</v>
      </c>
      <c r="H174" s="89">
        <v>7</v>
      </c>
      <c r="I174" s="90"/>
      <c r="J174" s="91">
        <f>ROUND(I174*H174,2)</f>
        <v>0</v>
      </c>
      <c r="K174" s="92"/>
      <c r="L174" s="20"/>
      <c r="M174" s="93" t="s">
        <v>1</v>
      </c>
      <c r="N174" s="94" t="s">
        <v>38</v>
      </c>
      <c r="P174" s="95">
        <f>O174*H174</f>
        <v>0</v>
      </c>
      <c r="Q174" s="95">
        <v>1.0000000000000001E-5</v>
      </c>
      <c r="R174" s="95">
        <f>Q174*H174</f>
        <v>7.0000000000000007E-5</v>
      </c>
      <c r="S174" s="95">
        <v>0</v>
      </c>
      <c r="T174" s="96">
        <f>S174*H174</f>
        <v>0</v>
      </c>
      <c r="AR174" s="97" t="s">
        <v>190</v>
      </c>
      <c r="AT174" s="97" t="s">
        <v>186</v>
      </c>
      <c r="AU174" s="97" t="s">
        <v>83</v>
      </c>
      <c r="AY174" s="10" t="s">
        <v>184</v>
      </c>
      <c r="BE174" s="98">
        <f>IF(N174="základní",J174,0)</f>
        <v>0</v>
      </c>
      <c r="BF174" s="98">
        <f>IF(N174="snížená",J174,0)</f>
        <v>0</v>
      </c>
      <c r="BG174" s="98">
        <f>IF(N174="zákl. přenesená",J174,0)</f>
        <v>0</v>
      </c>
      <c r="BH174" s="98">
        <f>IF(N174="sníž. přenesená",J174,0)</f>
        <v>0</v>
      </c>
      <c r="BI174" s="98">
        <f>IF(N174="nulová",J174,0)</f>
        <v>0</v>
      </c>
      <c r="BJ174" s="10" t="s">
        <v>81</v>
      </c>
      <c r="BK174" s="98">
        <f>ROUND(I174*H174,2)</f>
        <v>0</v>
      </c>
      <c r="BL174" s="10" t="s">
        <v>190</v>
      </c>
      <c r="BM174" s="97" t="s">
        <v>3775</v>
      </c>
    </row>
    <row r="175" spans="2:65" s="1" customFormat="1" ht="16.5" customHeight="1">
      <c r="B175" s="20"/>
      <c r="C175" s="126" t="s">
        <v>362</v>
      </c>
      <c r="D175" s="126" t="s">
        <v>480</v>
      </c>
      <c r="E175" s="127" t="s">
        <v>3776</v>
      </c>
      <c r="F175" s="128" t="s">
        <v>3777</v>
      </c>
      <c r="G175" s="129" t="s">
        <v>223</v>
      </c>
      <c r="H175" s="130">
        <v>7.21</v>
      </c>
      <c r="I175" s="131"/>
      <c r="J175" s="132">
        <f>ROUND(I175*H175,2)</f>
        <v>0</v>
      </c>
      <c r="K175" s="133"/>
      <c r="L175" s="134"/>
      <c r="M175" s="135" t="s">
        <v>1</v>
      </c>
      <c r="N175" s="136" t="s">
        <v>38</v>
      </c>
      <c r="P175" s="95">
        <f>O175*H175</f>
        <v>0</v>
      </c>
      <c r="Q175" s="95">
        <v>1.5399999999999999E-3</v>
      </c>
      <c r="R175" s="95">
        <f>Q175*H175</f>
        <v>1.1103399999999999E-2</v>
      </c>
      <c r="S175" s="95">
        <v>0</v>
      </c>
      <c r="T175" s="96">
        <f>S175*H175</f>
        <v>0</v>
      </c>
      <c r="AR175" s="97" t="s">
        <v>226</v>
      </c>
      <c r="AT175" s="97" t="s">
        <v>480</v>
      </c>
      <c r="AU175" s="97" t="s">
        <v>83</v>
      </c>
      <c r="AY175" s="10" t="s">
        <v>184</v>
      </c>
      <c r="BE175" s="98">
        <f>IF(N175="základní",J175,0)</f>
        <v>0</v>
      </c>
      <c r="BF175" s="98">
        <f>IF(N175="snížená",J175,0)</f>
        <v>0</v>
      </c>
      <c r="BG175" s="98">
        <f>IF(N175="zákl. přenesená",J175,0)</f>
        <v>0</v>
      </c>
      <c r="BH175" s="98">
        <f>IF(N175="sníž. přenesená",J175,0)</f>
        <v>0</v>
      </c>
      <c r="BI175" s="98">
        <f>IF(N175="nulová",J175,0)</f>
        <v>0</v>
      </c>
      <c r="BJ175" s="10" t="s">
        <v>81</v>
      </c>
      <c r="BK175" s="98">
        <f>ROUND(I175*H175,2)</f>
        <v>0</v>
      </c>
      <c r="BL175" s="10" t="s">
        <v>190</v>
      </c>
      <c r="BM175" s="97" t="s">
        <v>3778</v>
      </c>
    </row>
    <row r="176" spans="2:65" s="7" customFormat="1">
      <c r="B176" s="99"/>
      <c r="D176" s="100" t="s">
        <v>203</v>
      </c>
      <c r="E176" s="101" t="s">
        <v>1</v>
      </c>
      <c r="F176" s="102" t="s">
        <v>3772</v>
      </c>
      <c r="H176" s="103">
        <v>7.21</v>
      </c>
      <c r="I176" s="104"/>
      <c r="L176" s="99"/>
      <c r="M176" s="105"/>
      <c r="T176" s="106"/>
      <c r="AT176" s="101" t="s">
        <v>203</v>
      </c>
      <c r="AU176" s="101" t="s">
        <v>83</v>
      </c>
      <c r="AV176" s="7" t="s">
        <v>83</v>
      </c>
      <c r="AW176" s="7" t="s">
        <v>28</v>
      </c>
      <c r="AX176" s="7" t="s">
        <v>81</v>
      </c>
      <c r="AY176" s="101" t="s">
        <v>184</v>
      </c>
    </row>
    <row r="177" spans="2:65" s="1" customFormat="1" ht="24.15" customHeight="1">
      <c r="B177" s="20"/>
      <c r="C177" s="85" t="s">
        <v>367</v>
      </c>
      <c r="D177" s="85" t="s">
        <v>186</v>
      </c>
      <c r="E177" s="86" t="s">
        <v>3779</v>
      </c>
      <c r="F177" s="87" t="s">
        <v>3780</v>
      </c>
      <c r="G177" s="88" t="s">
        <v>223</v>
      </c>
      <c r="H177" s="89">
        <v>66</v>
      </c>
      <c r="I177" s="90"/>
      <c r="J177" s="91">
        <f>ROUND(I177*H177,2)</f>
        <v>0</v>
      </c>
      <c r="K177" s="92"/>
      <c r="L177" s="20"/>
      <c r="M177" s="93" t="s">
        <v>1</v>
      </c>
      <c r="N177" s="94" t="s">
        <v>38</v>
      </c>
      <c r="P177" s="95">
        <f>O177*H177</f>
        <v>0</v>
      </c>
      <c r="Q177" s="95">
        <v>1.0000000000000001E-5</v>
      </c>
      <c r="R177" s="95">
        <f>Q177*H177</f>
        <v>6.600000000000001E-4</v>
      </c>
      <c r="S177" s="95">
        <v>0</v>
      </c>
      <c r="T177" s="96">
        <f>S177*H177</f>
        <v>0</v>
      </c>
      <c r="AR177" s="97" t="s">
        <v>190</v>
      </c>
      <c r="AT177" s="97" t="s">
        <v>186</v>
      </c>
      <c r="AU177" s="97" t="s">
        <v>83</v>
      </c>
      <c r="AY177" s="10" t="s">
        <v>184</v>
      </c>
      <c r="BE177" s="98">
        <f>IF(N177="základní",J177,0)</f>
        <v>0</v>
      </c>
      <c r="BF177" s="98">
        <f>IF(N177="snížená",J177,0)</f>
        <v>0</v>
      </c>
      <c r="BG177" s="98">
        <f>IF(N177="zákl. přenesená",J177,0)</f>
        <v>0</v>
      </c>
      <c r="BH177" s="98">
        <f>IF(N177="sníž. přenesená",J177,0)</f>
        <v>0</v>
      </c>
      <c r="BI177" s="98">
        <f>IF(N177="nulová",J177,0)</f>
        <v>0</v>
      </c>
      <c r="BJ177" s="10" t="s">
        <v>81</v>
      </c>
      <c r="BK177" s="98">
        <f>ROUND(I177*H177,2)</f>
        <v>0</v>
      </c>
      <c r="BL177" s="10" t="s">
        <v>190</v>
      </c>
      <c r="BM177" s="97" t="s">
        <v>3781</v>
      </c>
    </row>
    <row r="178" spans="2:65" s="1" customFormat="1" ht="24.15" customHeight="1">
      <c r="B178" s="20"/>
      <c r="C178" s="126" t="s">
        <v>372</v>
      </c>
      <c r="D178" s="126" t="s">
        <v>480</v>
      </c>
      <c r="E178" s="127" t="s">
        <v>3782</v>
      </c>
      <c r="F178" s="128" t="s">
        <v>3783</v>
      </c>
      <c r="G178" s="129" t="s">
        <v>223</v>
      </c>
      <c r="H178" s="130">
        <v>67.98</v>
      </c>
      <c r="I178" s="131"/>
      <c r="J178" s="132">
        <f>ROUND(I178*H178,2)</f>
        <v>0</v>
      </c>
      <c r="K178" s="133"/>
      <c r="L178" s="134"/>
      <c r="M178" s="135" t="s">
        <v>1</v>
      </c>
      <c r="N178" s="136" t="s">
        <v>38</v>
      </c>
      <c r="P178" s="95">
        <f>O178*H178</f>
        <v>0</v>
      </c>
      <c r="Q178" s="95">
        <v>2.6700000000000001E-3</v>
      </c>
      <c r="R178" s="95">
        <f>Q178*H178</f>
        <v>0.18150660000000002</v>
      </c>
      <c r="S178" s="95">
        <v>0</v>
      </c>
      <c r="T178" s="96">
        <f>S178*H178</f>
        <v>0</v>
      </c>
      <c r="AR178" s="97" t="s">
        <v>226</v>
      </c>
      <c r="AT178" s="97" t="s">
        <v>480</v>
      </c>
      <c r="AU178" s="97" t="s">
        <v>83</v>
      </c>
      <c r="AY178" s="10" t="s">
        <v>184</v>
      </c>
      <c r="BE178" s="98">
        <f>IF(N178="základní",J178,0)</f>
        <v>0</v>
      </c>
      <c r="BF178" s="98">
        <f>IF(N178="snížená",J178,0)</f>
        <v>0</v>
      </c>
      <c r="BG178" s="98">
        <f>IF(N178="zákl. přenesená",J178,0)</f>
        <v>0</v>
      </c>
      <c r="BH178" s="98">
        <f>IF(N178="sníž. přenesená",J178,0)</f>
        <v>0</v>
      </c>
      <c r="BI178" s="98">
        <f>IF(N178="nulová",J178,0)</f>
        <v>0</v>
      </c>
      <c r="BJ178" s="10" t="s">
        <v>81</v>
      </c>
      <c r="BK178" s="98">
        <f>ROUND(I178*H178,2)</f>
        <v>0</v>
      </c>
      <c r="BL178" s="10" t="s">
        <v>190</v>
      </c>
      <c r="BM178" s="97" t="s">
        <v>3784</v>
      </c>
    </row>
    <row r="179" spans="2:65" s="7" customFormat="1">
      <c r="B179" s="99"/>
      <c r="D179" s="100" t="s">
        <v>203</v>
      </c>
      <c r="E179" s="101" t="s">
        <v>1</v>
      </c>
      <c r="F179" s="102" t="s">
        <v>3785</v>
      </c>
      <c r="H179" s="103">
        <v>67.98</v>
      </c>
      <c r="I179" s="104"/>
      <c r="L179" s="99"/>
      <c r="M179" s="105"/>
      <c r="T179" s="106"/>
      <c r="AT179" s="101" t="s">
        <v>203</v>
      </c>
      <c r="AU179" s="101" t="s">
        <v>83</v>
      </c>
      <c r="AV179" s="7" t="s">
        <v>83</v>
      </c>
      <c r="AW179" s="7" t="s">
        <v>28</v>
      </c>
      <c r="AX179" s="7" t="s">
        <v>81</v>
      </c>
      <c r="AY179" s="101" t="s">
        <v>184</v>
      </c>
    </row>
    <row r="180" spans="2:65" s="1" customFormat="1" ht="24.15" customHeight="1">
      <c r="B180" s="20"/>
      <c r="C180" s="85" t="s">
        <v>377</v>
      </c>
      <c r="D180" s="85" t="s">
        <v>186</v>
      </c>
      <c r="E180" s="86" t="s">
        <v>3786</v>
      </c>
      <c r="F180" s="87" t="s">
        <v>3787</v>
      </c>
      <c r="G180" s="88" t="s">
        <v>223</v>
      </c>
      <c r="H180" s="89">
        <v>125</v>
      </c>
      <c r="I180" s="90"/>
      <c r="J180" s="91">
        <f>ROUND(I180*H180,2)</f>
        <v>0</v>
      </c>
      <c r="K180" s="92"/>
      <c r="L180" s="20"/>
      <c r="M180" s="93" t="s">
        <v>1</v>
      </c>
      <c r="N180" s="94" t="s">
        <v>38</v>
      </c>
      <c r="P180" s="95">
        <f>O180*H180</f>
        <v>0</v>
      </c>
      <c r="Q180" s="95">
        <v>1.0000000000000001E-5</v>
      </c>
      <c r="R180" s="95">
        <f>Q180*H180</f>
        <v>1.25E-3</v>
      </c>
      <c r="S180" s="95">
        <v>0</v>
      </c>
      <c r="T180" s="96">
        <f>S180*H180</f>
        <v>0</v>
      </c>
      <c r="AR180" s="97" t="s">
        <v>190</v>
      </c>
      <c r="AT180" s="97" t="s">
        <v>186</v>
      </c>
      <c r="AU180" s="97" t="s">
        <v>83</v>
      </c>
      <c r="AY180" s="10" t="s">
        <v>184</v>
      </c>
      <c r="BE180" s="98">
        <f>IF(N180="základní",J180,0)</f>
        <v>0</v>
      </c>
      <c r="BF180" s="98">
        <f>IF(N180="snížená",J180,0)</f>
        <v>0</v>
      </c>
      <c r="BG180" s="98">
        <f>IF(N180="zákl. přenesená",J180,0)</f>
        <v>0</v>
      </c>
      <c r="BH180" s="98">
        <f>IF(N180="sníž. přenesená",J180,0)</f>
        <v>0</v>
      </c>
      <c r="BI180" s="98">
        <f>IF(N180="nulová",J180,0)</f>
        <v>0</v>
      </c>
      <c r="BJ180" s="10" t="s">
        <v>81</v>
      </c>
      <c r="BK180" s="98">
        <f>ROUND(I180*H180,2)</f>
        <v>0</v>
      </c>
      <c r="BL180" s="10" t="s">
        <v>190</v>
      </c>
      <c r="BM180" s="97" t="s">
        <v>3788</v>
      </c>
    </row>
    <row r="181" spans="2:65" s="1" customFormat="1" ht="24.15" customHeight="1">
      <c r="B181" s="20"/>
      <c r="C181" s="126" t="s">
        <v>382</v>
      </c>
      <c r="D181" s="126" t="s">
        <v>480</v>
      </c>
      <c r="E181" s="127" t="s">
        <v>3789</v>
      </c>
      <c r="F181" s="128" t="s">
        <v>3790</v>
      </c>
      <c r="G181" s="129" t="s">
        <v>223</v>
      </c>
      <c r="H181" s="130">
        <v>128.75</v>
      </c>
      <c r="I181" s="131"/>
      <c r="J181" s="132">
        <f>ROUND(I181*H181,2)</f>
        <v>0</v>
      </c>
      <c r="K181" s="133"/>
      <c r="L181" s="134"/>
      <c r="M181" s="135" t="s">
        <v>1</v>
      </c>
      <c r="N181" s="136" t="s">
        <v>38</v>
      </c>
      <c r="P181" s="95">
        <f>O181*H181</f>
        <v>0</v>
      </c>
      <c r="Q181" s="95">
        <v>4.2599999999999999E-3</v>
      </c>
      <c r="R181" s="95">
        <f>Q181*H181</f>
        <v>0.54847499999999993</v>
      </c>
      <c r="S181" s="95">
        <v>0</v>
      </c>
      <c r="T181" s="96">
        <f>S181*H181</f>
        <v>0</v>
      </c>
      <c r="AR181" s="97" t="s">
        <v>226</v>
      </c>
      <c r="AT181" s="97" t="s">
        <v>480</v>
      </c>
      <c r="AU181" s="97" t="s">
        <v>83</v>
      </c>
      <c r="AY181" s="10" t="s">
        <v>184</v>
      </c>
      <c r="BE181" s="98">
        <f>IF(N181="základní",J181,0)</f>
        <v>0</v>
      </c>
      <c r="BF181" s="98">
        <f>IF(N181="snížená",J181,0)</f>
        <v>0</v>
      </c>
      <c r="BG181" s="98">
        <f>IF(N181="zákl. přenesená",J181,0)</f>
        <v>0</v>
      </c>
      <c r="BH181" s="98">
        <f>IF(N181="sníž. přenesená",J181,0)</f>
        <v>0</v>
      </c>
      <c r="BI181" s="98">
        <f>IF(N181="nulová",J181,0)</f>
        <v>0</v>
      </c>
      <c r="BJ181" s="10" t="s">
        <v>81</v>
      </c>
      <c r="BK181" s="98">
        <f>ROUND(I181*H181,2)</f>
        <v>0</v>
      </c>
      <c r="BL181" s="10" t="s">
        <v>190</v>
      </c>
      <c r="BM181" s="97" t="s">
        <v>3791</v>
      </c>
    </row>
    <row r="182" spans="2:65" s="7" customFormat="1">
      <c r="B182" s="99"/>
      <c r="D182" s="100" t="s">
        <v>203</v>
      </c>
      <c r="E182" s="101" t="s">
        <v>1</v>
      </c>
      <c r="F182" s="102" t="s">
        <v>3792</v>
      </c>
      <c r="H182" s="103">
        <v>128.75</v>
      </c>
      <c r="I182" s="104"/>
      <c r="L182" s="99"/>
      <c r="M182" s="105"/>
      <c r="T182" s="106"/>
      <c r="AT182" s="101" t="s">
        <v>203</v>
      </c>
      <c r="AU182" s="101" t="s">
        <v>83</v>
      </c>
      <c r="AV182" s="7" t="s">
        <v>83</v>
      </c>
      <c r="AW182" s="7" t="s">
        <v>28</v>
      </c>
      <c r="AX182" s="7" t="s">
        <v>81</v>
      </c>
      <c r="AY182" s="101" t="s">
        <v>184</v>
      </c>
    </row>
    <row r="183" spans="2:65" s="1" customFormat="1" ht="44.25" customHeight="1">
      <c r="B183" s="20"/>
      <c r="C183" s="85" t="s">
        <v>387</v>
      </c>
      <c r="D183" s="85" t="s">
        <v>186</v>
      </c>
      <c r="E183" s="86" t="s">
        <v>3793</v>
      </c>
      <c r="F183" s="87" t="s">
        <v>3794</v>
      </c>
      <c r="G183" s="88" t="s">
        <v>189</v>
      </c>
      <c r="H183" s="89">
        <v>13</v>
      </c>
      <c r="I183" s="90"/>
      <c r="J183" s="91">
        <f t="shared" ref="J183:J219" si="10">ROUND(I183*H183,2)</f>
        <v>0</v>
      </c>
      <c r="K183" s="92"/>
      <c r="L183" s="20"/>
      <c r="M183" s="93" t="s">
        <v>1</v>
      </c>
      <c r="N183" s="94" t="s">
        <v>38</v>
      </c>
      <c r="P183" s="95">
        <f t="shared" ref="P183:P219" si="11">O183*H183</f>
        <v>0</v>
      </c>
      <c r="Q183" s="95">
        <v>0</v>
      </c>
      <c r="R183" s="95">
        <f t="shared" ref="R183:R219" si="12">Q183*H183</f>
        <v>0</v>
      </c>
      <c r="S183" s="95">
        <v>0</v>
      </c>
      <c r="T183" s="96">
        <f t="shared" ref="T183:T219" si="13">S183*H183</f>
        <v>0</v>
      </c>
      <c r="AR183" s="97" t="s">
        <v>190</v>
      </c>
      <c r="AT183" s="97" t="s">
        <v>186</v>
      </c>
      <c r="AU183" s="97" t="s">
        <v>83</v>
      </c>
      <c r="AY183" s="10" t="s">
        <v>184</v>
      </c>
      <c r="BE183" s="98">
        <f t="shared" ref="BE183:BE219" si="14">IF(N183="základní",J183,0)</f>
        <v>0</v>
      </c>
      <c r="BF183" s="98">
        <f t="shared" ref="BF183:BF219" si="15">IF(N183="snížená",J183,0)</f>
        <v>0</v>
      </c>
      <c r="BG183" s="98">
        <f t="shared" ref="BG183:BG219" si="16">IF(N183="zákl. přenesená",J183,0)</f>
        <v>0</v>
      </c>
      <c r="BH183" s="98">
        <f t="shared" ref="BH183:BH219" si="17">IF(N183="sníž. přenesená",J183,0)</f>
        <v>0</v>
      </c>
      <c r="BI183" s="98">
        <f t="shared" ref="BI183:BI219" si="18">IF(N183="nulová",J183,0)</f>
        <v>0</v>
      </c>
      <c r="BJ183" s="10" t="s">
        <v>81</v>
      </c>
      <c r="BK183" s="98">
        <f t="shared" ref="BK183:BK219" si="19">ROUND(I183*H183,2)</f>
        <v>0</v>
      </c>
      <c r="BL183" s="10" t="s">
        <v>190</v>
      </c>
      <c r="BM183" s="97" t="s">
        <v>3795</v>
      </c>
    </row>
    <row r="184" spans="2:65" s="1" customFormat="1" ht="16.5" customHeight="1">
      <c r="B184" s="20"/>
      <c r="C184" s="126" t="s">
        <v>395</v>
      </c>
      <c r="D184" s="126" t="s">
        <v>480</v>
      </c>
      <c r="E184" s="127" t="s">
        <v>3796</v>
      </c>
      <c r="F184" s="128" t="s">
        <v>3797</v>
      </c>
      <c r="G184" s="129" t="s">
        <v>189</v>
      </c>
      <c r="H184" s="130">
        <v>7</v>
      </c>
      <c r="I184" s="131"/>
      <c r="J184" s="132">
        <f t="shared" si="10"/>
        <v>0</v>
      </c>
      <c r="K184" s="133"/>
      <c r="L184" s="134"/>
      <c r="M184" s="135" t="s">
        <v>1</v>
      </c>
      <c r="N184" s="136" t="s">
        <v>38</v>
      </c>
      <c r="P184" s="95">
        <f t="shared" si="11"/>
        <v>0</v>
      </c>
      <c r="Q184" s="95">
        <v>3.5E-4</v>
      </c>
      <c r="R184" s="95">
        <f t="shared" si="12"/>
        <v>2.4499999999999999E-3</v>
      </c>
      <c r="S184" s="95">
        <v>0</v>
      </c>
      <c r="T184" s="96">
        <f t="shared" si="13"/>
        <v>0</v>
      </c>
      <c r="AR184" s="97" t="s">
        <v>226</v>
      </c>
      <c r="AT184" s="97" t="s">
        <v>480</v>
      </c>
      <c r="AU184" s="97" t="s">
        <v>83</v>
      </c>
      <c r="AY184" s="10" t="s">
        <v>184</v>
      </c>
      <c r="BE184" s="98">
        <f t="shared" si="14"/>
        <v>0</v>
      </c>
      <c r="BF184" s="98">
        <f t="shared" si="15"/>
        <v>0</v>
      </c>
      <c r="BG184" s="98">
        <f t="shared" si="16"/>
        <v>0</v>
      </c>
      <c r="BH184" s="98">
        <f t="shared" si="17"/>
        <v>0</v>
      </c>
      <c r="BI184" s="98">
        <f t="shared" si="18"/>
        <v>0</v>
      </c>
      <c r="BJ184" s="10" t="s">
        <v>81</v>
      </c>
      <c r="BK184" s="98">
        <f t="shared" si="19"/>
        <v>0</v>
      </c>
      <c r="BL184" s="10" t="s">
        <v>190</v>
      </c>
      <c r="BM184" s="97" t="s">
        <v>3798</v>
      </c>
    </row>
    <row r="185" spans="2:65" s="1" customFormat="1" ht="16.5" customHeight="1">
      <c r="B185" s="20"/>
      <c r="C185" s="126" t="s">
        <v>403</v>
      </c>
      <c r="D185" s="126" t="s">
        <v>480</v>
      </c>
      <c r="E185" s="127" t="s">
        <v>2706</v>
      </c>
      <c r="F185" s="128" t="s">
        <v>3799</v>
      </c>
      <c r="G185" s="129" t="s">
        <v>189</v>
      </c>
      <c r="H185" s="130">
        <v>6</v>
      </c>
      <c r="I185" s="131"/>
      <c r="J185" s="132">
        <f t="shared" si="10"/>
        <v>0</v>
      </c>
      <c r="K185" s="133"/>
      <c r="L185" s="134"/>
      <c r="M185" s="135" t="s">
        <v>1</v>
      </c>
      <c r="N185" s="136" t="s">
        <v>38</v>
      </c>
      <c r="P185" s="95">
        <f t="shared" si="11"/>
        <v>0</v>
      </c>
      <c r="Q185" s="95">
        <v>2.5999999999999998E-4</v>
      </c>
      <c r="R185" s="95">
        <f t="shared" si="12"/>
        <v>1.5599999999999998E-3</v>
      </c>
      <c r="S185" s="95">
        <v>0</v>
      </c>
      <c r="T185" s="96">
        <f t="shared" si="13"/>
        <v>0</v>
      </c>
      <c r="AR185" s="97" t="s">
        <v>226</v>
      </c>
      <c r="AT185" s="97" t="s">
        <v>480</v>
      </c>
      <c r="AU185" s="97" t="s">
        <v>83</v>
      </c>
      <c r="AY185" s="10" t="s">
        <v>184</v>
      </c>
      <c r="BE185" s="98">
        <f t="shared" si="14"/>
        <v>0</v>
      </c>
      <c r="BF185" s="98">
        <f t="shared" si="15"/>
        <v>0</v>
      </c>
      <c r="BG185" s="98">
        <f t="shared" si="16"/>
        <v>0</v>
      </c>
      <c r="BH185" s="98">
        <f t="shared" si="17"/>
        <v>0</v>
      </c>
      <c r="BI185" s="98">
        <f t="shared" si="18"/>
        <v>0</v>
      </c>
      <c r="BJ185" s="10" t="s">
        <v>81</v>
      </c>
      <c r="BK185" s="98">
        <f t="shared" si="19"/>
        <v>0</v>
      </c>
      <c r="BL185" s="10" t="s">
        <v>190</v>
      </c>
      <c r="BM185" s="97" t="s">
        <v>3800</v>
      </c>
    </row>
    <row r="186" spans="2:65" s="1" customFormat="1" ht="44.25" customHeight="1">
      <c r="B186" s="20"/>
      <c r="C186" s="85" t="s">
        <v>415</v>
      </c>
      <c r="D186" s="85" t="s">
        <v>186</v>
      </c>
      <c r="E186" s="86" t="s">
        <v>3801</v>
      </c>
      <c r="F186" s="87" t="s">
        <v>3802</v>
      </c>
      <c r="G186" s="88" t="s">
        <v>189</v>
      </c>
      <c r="H186" s="89">
        <v>10</v>
      </c>
      <c r="I186" s="90"/>
      <c r="J186" s="91">
        <f t="shared" si="10"/>
        <v>0</v>
      </c>
      <c r="K186" s="92"/>
      <c r="L186" s="20"/>
      <c r="M186" s="93" t="s">
        <v>1</v>
      </c>
      <c r="N186" s="94" t="s">
        <v>38</v>
      </c>
      <c r="P186" s="95">
        <f t="shared" si="11"/>
        <v>0</v>
      </c>
      <c r="Q186" s="95">
        <v>0</v>
      </c>
      <c r="R186" s="95">
        <f t="shared" si="12"/>
        <v>0</v>
      </c>
      <c r="S186" s="95">
        <v>0</v>
      </c>
      <c r="T186" s="96">
        <f t="shared" si="13"/>
        <v>0</v>
      </c>
      <c r="AR186" s="97" t="s">
        <v>190</v>
      </c>
      <c r="AT186" s="97" t="s">
        <v>186</v>
      </c>
      <c r="AU186" s="97" t="s">
        <v>83</v>
      </c>
      <c r="AY186" s="10" t="s">
        <v>184</v>
      </c>
      <c r="BE186" s="98">
        <f t="shared" si="14"/>
        <v>0</v>
      </c>
      <c r="BF186" s="98">
        <f t="shared" si="15"/>
        <v>0</v>
      </c>
      <c r="BG186" s="98">
        <f t="shared" si="16"/>
        <v>0</v>
      </c>
      <c r="BH186" s="98">
        <f t="shared" si="17"/>
        <v>0</v>
      </c>
      <c r="BI186" s="98">
        <f t="shared" si="18"/>
        <v>0</v>
      </c>
      <c r="BJ186" s="10" t="s">
        <v>81</v>
      </c>
      <c r="BK186" s="98">
        <f t="shared" si="19"/>
        <v>0</v>
      </c>
      <c r="BL186" s="10" t="s">
        <v>190</v>
      </c>
      <c r="BM186" s="97" t="s">
        <v>3803</v>
      </c>
    </row>
    <row r="187" spans="2:65" s="1" customFormat="1" ht="16.5" customHeight="1">
      <c r="B187" s="20"/>
      <c r="C187" s="126" t="s">
        <v>423</v>
      </c>
      <c r="D187" s="126" t="s">
        <v>480</v>
      </c>
      <c r="E187" s="127" t="s">
        <v>3804</v>
      </c>
      <c r="F187" s="128" t="s">
        <v>3805</v>
      </c>
      <c r="G187" s="129" t="s">
        <v>189</v>
      </c>
      <c r="H187" s="130">
        <v>1</v>
      </c>
      <c r="I187" s="131"/>
      <c r="J187" s="132">
        <f t="shared" si="10"/>
        <v>0</v>
      </c>
      <c r="K187" s="133"/>
      <c r="L187" s="134"/>
      <c r="M187" s="135" t="s">
        <v>1</v>
      </c>
      <c r="N187" s="136" t="s">
        <v>38</v>
      </c>
      <c r="P187" s="95">
        <f t="shared" si="11"/>
        <v>0</v>
      </c>
      <c r="Q187" s="95">
        <v>5.4000000000000001E-4</v>
      </c>
      <c r="R187" s="95">
        <f t="shared" si="12"/>
        <v>5.4000000000000001E-4</v>
      </c>
      <c r="S187" s="95">
        <v>0</v>
      </c>
      <c r="T187" s="96">
        <f t="shared" si="13"/>
        <v>0</v>
      </c>
      <c r="AR187" s="97" t="s">
        <v>226</v>
      </c>
      <c r="AT187" s="97" t="s">
        <v>480</v>
      </c>
      <c r="AU187" s="97" t="s">
        <v>83</v>
      </c>
      <c r="AY187" s="10" t="s">
        <v>184</v>
      </c>
      <c r="BE187" s="98">
        <f t="shared" si="14"/>
        <v>0</v>
      </c>
      <c r="BF187" s="98">
        <f t="shared" si="15"/>
        <v>0</v>
      </c>
      <c r="BG187" s="98">
        <f t="shared" si="16"/>
        <v>0</v>
      </c>
      <c r="BH187" s="98">
        <f t="shared" si="17"/>
        <v>0</v>
      </c>
      <c r="BI187" s="98">
        <f t="shared" si="18"/>
        <v>0</v>
      </c>
      <c r="BJ187" s="10" t="s">
        <v>81</v>
      </c>
      <c r="BK187" s="98">
        <f t="shared" si="19"/>
        <v>0</v>
      </c>
      <c r="BL187" s="10" t="s">
        <v>190</v>
      </c>
      <c r="BM187" s="97" t="s">
        <v>3806</v>
      </c>
    </row>
    <row r="188" spans="2:65" s="1" customFormat="1" ht="16.5" customHeight="1">
      <c r="B188" s="20"/>
      <c r="C188" s="126" t="s">
        <v>429</v>
      </c>
      <c r="D188" s="126" t="s">
        <v>480</v>
      </c>
      <c r="E188" s="127" t="s">
        <v>3807</v>
      </c>
      <c r="F188" s="128" t="s">
        <v>3808</v>
      </c>
      <c r="G188" s="129" t="s">
        <v>189</v>
      </c>
      <c r="H188" s="130">
        <v>1</v>
      </c>
      <c r="I188" s="131"/>
      <c r="J188" s="132">
        <f t="shared" si="10"/>
        <v>0</v>
      </c>
      <c r="K188" s="133"/>
      <c r="L188" s="134"/>
      <c r="M188" s="135" t="s">
        <v>1</v>
      </c>
      <c r="N188" s="136" t="s">
        <v>38</v>
      </c>
      <c r="P188" s="95">
        <f t="shared" si="11"/>
        <v>0</v>
      </c>
      <c r="Q188" s="95">
        <v>6.4000000000000005E-4</v>
      </c>
      <c r="R188" s="95">
        <f t="shared" si="12"/>
        <v>6.4000000000000005E-4</v>
      </c>
      <c r="S188" s="95">
        <v>0</v>
      </c>
      <c r="T188" s="96">
        <f t="shared" si="13"/>
        <v>0</v>
      </c>
      <c r="AR188" s="97" t="s">
        <v>226</v>
      </c>
      <c r="AT188" s="97" t="s">
        <v>480</v>
      </c>
      <c r="AU188" s="97" t="s">
        <v>83</v>
      </c>
      <c r="AY188" s="10" t="s">
        <v>184</v>
      </c>
      <c r="BE188" s="98">
        <f t="shared" si="14"/>
        <v>0</v>
      </c>
      <c r="BF188" s="98">
        <f t="shared" si="15"/>
        <v>0</v>
      </c>
      <c r="BG188" s="98">
        <f t="shared" si="16"/>
        <v>0</v>
      </c>
      <c r="BH188" s="98">
        <f t="shared" si="17"/>
        <v>0</v>
      </c>
      <c r="BI188" s="98">
        <f t="shared" si="18"/>
        <v>0</v>
      </c>
      <c r="BJ188" s="10" t="s">
        <v>81</v>
      </c>
      <c r="BK188" s="98">
        <f t="shared" si="19"/>
        <v>0</v>
      </c>
      <c r="BL188" s="10" t="s">
        <v>190</v>
      </c>
      <c r="BM188" s="97" t="s">
        <v>3809</v>
      </c>
    </row>
    <row r="189" spans="2:65" s="1" customFormat="1" ht="16.5" customHeight="1">
      <c r="B189" s="20"/>
      <c r="C189" s="126" t="s">
        <v>434</v>
      </c>
      <c r="D189" s="126" t="s">
        <v>480</v>
      </c>
      <c r="E189" s="127" t="s">
        <v>3810</v>
      </c>
      <c r="F189" s="128" t="s">
        <v>3811</v>
      </c>
      <c r="G189" s="129" t="s">
        <v>189</v>
      </c>
      <c r="H189" s="130">
        <v>8</v>
      </c>
      <c r="I189" s="131"/>
      <c r="J189" s="132">
        <f t="shared" si="10"/>
        <v>0</v>
      </c>
      <c r="K189" s="133"/>
      <c r="L189" s="134"/>
      <c r="M189" s="135" t="s">
        <v>1</v>
      </c>
      <c r="N189" s="136" t="s">
        <v>38</v>
      </c>
      <c r="P189" s="95">
        <f t="shared" si="11"/>
        <v>0</v>
      </c>
      <c r="Q189" s="95">
        <v>6.4999999999999997E-4</v>
      </c>
      <c r="R189" s="95">
        <f t="shared" si="12"/>
        <v>5.1999999999999998E-3</v>
      </c>
      <c r="S189" s="95">
        <v>0</v>
      </c>
      <c r="T189" s="96">
        <f t="shared" si="13"/>
        <v>0</v>
      </c>
      <c r="AR189" s="97" t="s">
        <v>226</v>
      </c>
      <c r="AT189" s="97" t="s">
        <v>480</v>
      </c>
      <c r="AU189" s="97" t="s">
        <v>83</v>
      </c>
      <c r="AY189" s="10" t="s">
        <v>184</v>
      </c>
      <c r="BE189" s="98">
        <f t="shared" si="14"/>
        <v>0</v>
      </c>
      <c r="BF189" s="98">
        <f t="shared" si="15"/>
        <v>0</v>
      </c>
      <c r="BG189" s="98">
        <f t="shared" si="16"/>
        <v>0</v>
      </c>
      <c r="BH189" s="98">
        <f t="shared" si="17"/>
        <v>0</v>
      </c>
      <c r="BI189" s="98">
        <f t="shared" si="18"/>
        <v>0</v>
      </c>
      <c r="BJ189" s="10" t="s">
        <v>81</v>
      </c>
      <c r="BK189" s="98">
        <f t="shared" si="19"/>
        <v>0</v>
      </c>
      <c r="BL189" s="10" t="s">
        <v>190</v>
      </c>
      <c r="BM189" s="97" t="s">
        <v>3812</v>
      </c>
    </row>
    <row r="190" spans="2:65" s="1" customFormat="1" ht="37.799999999999997" customHeight="1">
      <c r="B190" s="20"/>
      <c r="C190" s="85" t="s">
        <v>631</v>
      </c>
      <c r="D190" s="85" t="s">
        <v>186</v>
      </c>
      <c r="E190" s="86" t="s">
        <v>3813</v>
      </c>
      <c r="F190" s="87" t="s">
        <v>3814</v>
      </c>
      <c r="G190" s="88" t="s">
        <v>189</v>
      </c>
      <c r="H190" s="89">
        <v>1</v>
      </c>
      <c r="I190" s="90"/>
      <c r="J190" s="91">
        <f t="shared" si="10"/>
        <v>0</v>
      </c>
      <c r="K190" s="92"/>
      <c r="L190" s="20"/>
      <c r="M190" s="93" t="s">
        <v>1</v>
      </c>
      <c r="N190" s="94" t="s">
        <v>38</v>
      </c>
      <c r="P190" s="95">
        <f t="shared" si="11"/>
        <v>0</v>
      </c>
      <c r="Q190" s="95">
        <v>0</v>
      </c>
      <c r="R190" s="95">
        <f t="shared" si="12"/>
        <v>0</v>
      </c>
      <c r="S190" s="95">
        <v>0</v>
      </c>
      <c r="T190" s="96">
        <f t="shared" si="13"/>
        <v>0</v>
      </c>
      <c r="AR190" s="97" t="s">
        <v>190</v>
      </c>
      <c r="AT190" s="97" t="s">
        <v>186</v>
      </c>
      <c r="AU190" s="97" t="s">
        <v>83</v>
      </c>
      <c r="AY190" s="10" t="s">
        <v>184</v>
      </c>
      <c r="BE190" s="98">
        <f t="shared" si="14"/>
        <v>0</v>
      </c>
      <c r="BF190" s="98">
        <f t="shared" si="15"/>
        <v>0</v>
      </c>
      <c r="BG190" s="98">
        <f t="shared" si="16"/>
        <v>0</v>
      </c>
      <c r="BH190" s="98">
        <f t="shared" si="17"/>
        <v>0</v>
      </c>
      <c r="BI190" s="98">
        <f t="shared" si="18"/>
        <v>0</v>
      </c>
      <c r="BJ190" s="10" t="s">
        <v>81</v>
      </c>
      <c r="BK190" s="98">
        <f t="shared" si="19"/>
        <v>0</v>
      </c>
      <c r="BL190" s="10" t="s">
        <v>190</v>
      </c>
      <c r="BM190" s="97" t="s">
        <v>3815</v>
      </c>
    </row>
    <row r="191" spans="2:65" s="1" customFormat="1" ht="24.15" customHeight="1">
      <c r="B191" s="20"/>
      <c r="C191" s="126" t="s">
        <v>633</v>
      </c>
      <c r="D191" s="126" t="s">
        <v>480</v>
      </c>
      <c r="E191" s="127" t="s">
        <v>3816</v>
      </c>
      <c r="F191" s="128" t="s">
        <v>3817</v>
      </c>
      <c r="G191" s="129" t="s">
        <v>189</v>
      </c>
      <c r="H191" s="130">
        <v>1</v>
      </c>
      <c r="I191" s="131"/>
      <c r="J191" s="132">
        <f t="shared" si="10"/>
        <v>0</v>
      </c>
      <c r="K191" s="133"/>
      <c r="L191" s="134"/>
      <c r="M191" s="135" t="s">
        <v>1</v>
      </c>
      <c r="N191" s="136" t="s">
        <v>38</v>
      </c>
      <c r="P191" s="95">
        <f t="shared" si="11"/>
        <v>0</v>
      </c>
      <c r="Q191" s="95">
        <v>1.4300000000000001E-3</v>
      </c>
      <c r="R191" s="95">
        <f t="shared" si="12"/>
        <v>1.4300000000000001E-3</v>
      </c>
      <c r="S191" s="95">
        <v>0</v>
      </c>
      <c r="T191" s="96">
        <f t="shared" si="13"/>
        <v>0</v>
      </c>
      <c r="AR191" s="97" t="s">
        <v>226</v>
      </c>
      <c r="AT191" s="97" t="s">
        <v>480</v>
      </c>
      <c r="AU191" s="97" t="s">
        <v>83</v>
      </c>
      <c r="AY191" s="10" t="s">
        <v>184</v>
      </c>
      <c r="BE191" s="98">
        <f t="shared" si="14"/>
        <v>0</v>
      </c>
      <c r="BF191" s="98">
        <f t="shared" si="15"/>
        <v>0</v>
      </c>
      <c r="BG191" s="98">
        <f t="shared" si="16"/>
        <v>0</v>
      </c>
      <c r="BH191" s="98">
        <f t="shared" si="17"/>
        <v>0</v>
      </c>
      <c r="BI191" s="98">
        <f t="shared" si="18"/>
        <v>0</v>
      </c>
      <c r="BJ191" s="10" t="s">
        <v>81</v>
      </c>
      <c r="BK191" s="98">
        <f t="shared" si="19"/>
        <v>0</v>
      </c>
      <c r="BL191" s="10" t="s">
        <v>190</v>
      </c>
      <c r="BM191" s="97" t="s">
        <v>3818</v>
      </c>
    </row>
    <row r="192" spans="2:65" s="1" customFormat="1" ht="44.25" customHeight="1">
      <c r="B192" s="20"/>
      <c r="C192" s="85" t="s">
        <v>635</v>
      </c>
      <c r="D192" s="85" t="s">
        <v>186</v>
      </c>
      <c r="E192" s="86" t="s">
        <v>3819</v>
      </c>
      <c r="F192" s="87" t="s">
        <v>3820</v>
      </c>
      <c r="G192" s="88" t="s">
        <v>189</v>
      </c>
      <c r="H192" s="89">
        <v>8</v>
      </c>
      <c r="I192" s="90"/>
      <c r="J192" s="91">
        <f t="shared" si="10"/>
        <v>0</v>
      </c>
      <c r="K192" s="92"/>
      <c r="L192" s="20"/>
      <c r="M192" s="93" t="s">
        <v>1</v>
      </c>
      <c r="N192" s="94" t="s">
        <v>38</v>
      </c>
      <c r="P192" s="95">
        <f t="shared" si="11"/>
        <v>0</v>
      </c>
      <c r="Q192" s="95">
        <v>0</v>
      </c>
      <c r="R192" s="95">
        <f t="shared" si="12"/>
        <v>0</v>
      </c>
      <c r="S192" s="95">
        <v>0</v>
      </c>
      <c r="T192" s="96">
        <f t="shared" si="13"/>
        <v>0</v>
      </c>
      <c r="AR192" s="97" t="s">
        <v>190</v>
      </c>
      <c r="AT192" s="97" t="s">
        <v>186</v>
      </c>
      <c r="AU192" s="97" t="s">
        <v>83</v>
      </c>
      <c r="AY192" s="10" t="s">
        <v>184</v>
      </c>
      <c r="BE192" s="98">
        <f t="shared" si="14"/>
        <v>0</v>
      </c>
      <c r="BF192" s="98">
        <f t="shared" si="15"/>
        <v>0</v>
      </c>
      <c r="BG192" s="98">
        <f t="shared" si="16"/>
        <v>0</v>
      </c>
      <c r="BH192" s="98">
        <f t="shared" si="17"/>
        <v>0</v>
      </c>
      <c r="BI192" s="98">
        <f t="shared" si="18"/>
        <v>0</v>
      </c>
      <c r="BJ192" s="10" t="s">
        <v>81</v>
      </c>
      <c r="BK192" s="98">
        <f t="shared" si="19"/>
        <v>0</v>
      </c>
      <c r="BL192" s="10" t="s">
        <v>190</v>
      </c>
      <c r="BM192" s="97" t="s">
        <v>3821</v>
      </c>
    </row>
    <row r="193" spans="2:65" s="1" customFormat="1" ht="16.5" customHeight="1">
      <c r="B193" s="20"/>
      <c r="C193" s="126" t="s">
        <v>445</v>
      </c>
      <c r="D193" s="126" t="s">
        <v>480</v>
      </c>
      <c r="E193" s="127" t="s">
        <v>3822</v>
      </c>
      <c r="F193" s="128" t="s">
        <v>3823</v>
      </c>
      <c r="G193" s="129" t="s">
        <v>189</v>
      </c>
      <c r="H193" s="130">
        <v>1</v>
      </c>
      <c r="I193" s="131"/>
      <c r="J193" s="132">
        <f t="shared" si="10"/>
        <v>0</v>
      </c>
      <c r="K193" s="133"/>
      <c r="L193" s="134"/>
      <c r="M193" s="135" t="s">
        <v>1</v>
      </c>
      <c r="N193" s="136" t="s">
        <v>38</v>
      </c>
      <c r="P193" s="95">
        <f t="shared" si="11"/>
        <v>0</v>
      </c>
      <c r="Q193" s="95">
        <v>1.1000000000000001E-3</v>
      </c>
      <c r="R193" s="95">
        <f t="shared" si="12"/>
        <v>1.1000000000000001E-3</v>
      </c>
      <c r="S193" s="95">
        <v>0</v>
      </c>
      <c r="T193" s="96">
        <f t="shared" si="13"/>
        <v>0</v>
      </c>
      <c r="AR193" s="97" t="s">
        <v>226</v>
      </c>
      <c r="AT193" s="97" t="s">
        <v>480</v>
      </c>
      <c r="AU193" s="97" t="s">
        <v>83</v>
      </c>
      <c r="AY193" s="10" t="s">
        <v>184</v>
      </c>
      <c r="BE193" s="98">
        <f t="shared" si="14"/>
        <v>0</v>
      </c>
      <c r="BF193" s="98">
        <f t="shared" si="15"/>
        <v>0</v>
      </c>
      <c r="BG193" s="98">
        <f t="shared" si="16"/>
        <v>0</v>
      </c>
      <c r="BH193" s="98">
        <f t="shared" si="17"/>
        <v>0</v>
      </c>
      <c r="BI193" s="98">
        <f t="shared" si="18"/>
        <v>0</v>
      </c>
      <c r="BJ193" s="10" t="s">
        <v>81</v>
      </c>
      <c r="BK193" s="98">
        <f t="shared" si="19"/>
        <v>0</v>
      </c>
      <c r="BL193" s="10" t="s">
        <v>190</v>
      </c>
      <c r="BM193" s="97" t="s">
        <v>3824</v>
      </c>
    </row>
    <row r="194" spans="2:65" s="1" customFormat="1" ht="16.5" customHeight="1">
      <c r="B194" s="20"/>
      <c r="C194" s="126" t="s">
        <v>452</v>
      </c>
      <c r="D194" s="126" t="s">
        <v>480</v>
      </c>
      <c r="E194" s="127" t="s">
        <v>3825</v>
      </c>
      <c r="F194" s="128" t="s">
        <v>3826</v>
      </c>
      <c r="G194" s="129" t="s">
        <v>189</v>
      </c>
      <c r="H194" s="130">
        <v>1</v>
      </c>
      <c r="I194" s="131"/>
      <c r="J194" s="132">
        <f t="shared" si="10"/>
        <v>0</v>
      </c>
      <c r="K194" s="133"/>
      <c r="L194" s="134"/>
      <c r="M194" s="135" t="s">
        <v>1</v>
      </c>
      <c r="N194" s="136" t="s">
        <v>38</v>
      </c>
      <c r="P194" s="95">
        <f t="shared" si="11"/>
        <v>0</v>
      </c>
      <c r="Q194" s="95">
        <v>1.2099999999999999E-3</v>
      </c>
      <c r="R194" s="95">
        <f t="shared" si="12"/>
        <v>1.2099999999999999E-3</v>
      </c>
      <c r="S194" s="95">
        <v>0</v>
      </c>
      <c r="T194" s="96">
        <f t="shared" si="13"/>
        <v>0</v>
      </c>
      <c r="AR194" s="97" t="s">
        <v>226</v>
      </c>
      <c r="AT194" s="97" t="s">
        <v>480</v>
      </c>
      <c r="AU194" s="97" t="s">
        <v>83</v>
      </c>
      <c r="AY194" s="10" t="s">
        <v>184</v>
      </c>
      <c r="BE194" s="98">
        <f t="shared" si="14"/>
        <v>0</v>
      </c>
      <c r="BF194" s="98">
        <f t="shared" si="15"/>
        <v>0</v>
      </c>
      <c r="BG194" s="98">
        <f t="shared" si="16"/>
        <v>0</v>
      </c>
      <c r="BH194" s="98">
        <f t="shared" si="17"/>
        <v>0</v>
      </c>
      <c r="BI194" s="98">
        <f t="shared" si="18"/>
        <v>0</v>
      </c>
      <c r="BJ194" s="10" t="s">
        <v>81</v>
      </c>
      <c r="BK194" s="98">
        <f t="shared" si="19"/>
        <v>0</v>
      </c>
      <c r="BL194" s="10" t="s">
        <v>190</v>
      </c>
      <c r="BM194" s="97" t="s">
        <v>3827</v>
      </c>
    </row>
    <row r="195" spans="2:65" s="1" customFormat="1" ht="16.5" customHeight="1">
      <c r="B195" s="20"/>
      <c r="C195" s="126" t="s">
        <v>1008</v>
      </c>
      <c r="D195" s="126" t="s">
        <v>480</v>
      </c>
      <c r="E195" s="127" t="s">
        <v>3828</v>
      </c>
      <c r="F195" s="128" t="s">
        <v>3829</v>
      </c>
      <c r="G195" s="129" t="s">
        <v>189</v>
      </c>
      <c r="H195" s="130">
        <v>5</v>
      </c>
      <c r="I195" s="131"/>
      <c r="J195" s="132">
        <f t="shared" si="10"/>
        <v>0</v>
      </c>
      <c r="K195" s="133"/>
      <c r="L195" s="134"/>
      <c r="M195" s="135" t="s">
        <v>1</v>
      </c>
      <c r="N195" s="136" t="s">
        <v>38</v>
      </c>
      <c r="P195" s="95">
        <f t="shared" si="11"/>
        <v>0</v>
      </c>
      <c r="Q195" s="95">
        <v>1.4E-3</v>
      </c>
      <c r="R195" s="95">
        <f t="shared" si="12"/>
        <v>7.0000000000000001E-3</v>
      </c>
      <c r="S195" s="95">
        <v>0</v>
      </c>
      <c r="T195" s="96">
        <f t="shared" si="13"/>
        <v>0</v>
      </c>
      <c r="AR195" s="97" t="s">
        <v>226</v>
      </c>
      <c r="AT195" s="97" t="s">
        <v>480</v>
      </c>
      <c r="AU195" s="97" t="s">
        <v>83</v>
      </c>
      <c r="AY195" s="10" t="s">
        <v>184</v>
      </c>
      <c r="BE195" s="98">
        <f t="shared" si="14"/>
        <v>0</v>
      </c>
      <c r="BF195" s="98">
        <f t="shared" si="15"/>
        <v>0</v>
      </c>
      <c r="BG195" s="98">
        <f t="shared" si="16"/>
        <v>0</v>
      </c>
      <c r="BH195" s="98">
        <f t="shared" si="17"/>
        <v>0</v>
      </c>
      <c r="BI195" s="98">
        <f t="shared" si="18"/>
        <v>0</v>
      </c>
      <c r="BJ195" s="10" t="s">
        <v>81</v>
      </c>
      <c r="BK195" s="98">
        <f t="shared" si="19"/>
        <v>0</v>
      </c>
      <c r="BL195" s="10" t="s">
        <v>190</v>
      </c>
      <c r="BM195" s="97" t="s">
        <v>3830</v>
      </c>
    </row>
    <row r="196" spans="2:65" s="1" customFormat="1" ht="16.5" customHeight="1">
      <c r="B196" s="20"/>
      <c r="C196" s="126" t="s">
        <v>1014</v>
      </c>
      <c r="D196" s="126" t="s">
        <v>480</v>
      </c>
      <c r="E196" s="127" t="s">
        <v>3831</v>
      </c>
      <c r="F196" s="128" t="s">
        <v>3832</v>
      </c>
      <c r="G196" s="129" t="s">
        <v>189</v>
      </c>
      <c r="H196" s="130">
        <v>1</v>
      </c>
      <c r="I196" s="131"/>
      <c r="J196" s="132">
        <f t="shared" si="10"/>
        <v>0</v>
      </c>
      <c r="K196" s="133"/>
      <c r="L196" s="134"/>
      <c r="M196" s="135" t="s">
        <v>1</v>
      </c>
      <c r="N196" s="136" t="s">
        <v>38</v>
      </c>
      <c r="P196" s="95">
        <f t="shared" si="11"/>
        <v>0</v>
      </c>
      <c r="Q196" s="95">
        <v>1.67E-3</v>
      </c>
      <c r="R196" s="95">
        <f t="shared" si="12"/>
        <v>1.67E-3</v>
      </c>
      <c r="S196" s="95">
        <v>0</v>
      </c>
      <c r="T196" s="96">
        <f t="shared" si="13"/>
        <v>0</v>
      </c>
      <c r="AR196" s="97" t="s">
        <v>226</v>
      </c>
      <c r="AT196" s="97" t="s">
        <v>480</v>
      </c>
      <c r="AU196" s="97" t="s">
        <v>83</v>
      </c>
      <c r="AY196" s="10" t="s">
        <v>184</v>
      </c>
      <c r="BE196" s="98">
        <f t="shared" si="14"/>
        <v>0</v>
      </c>
      <c r="BF196" s="98">
        <f t="shared" si="15"/>
        <v>0</v>
      </c>
      <c r="BG196" s="98">
        <f t="shared" si="16"/>
        <v>0</v>
      </c>
      <c r="BH196" s="98">
        <f t="shared" si="17"/>
        <v>0</v>
      </c>
      <c r="BI196" s="98">
        <f t="shared" si="18"/>
        <v>0</v>
      </c>
      <c r="BJ196" s="10" t="s">
        <v>81</v>
      </c>
      <c r="BK196" s="98">
        <f t="shared" si="19"/>
        <v>0</v>
      </c>
      <c r="BL196" s="10" t="s">
        <v>190</v>
      </c>
      <c r="BM196" s="97" t="s">
        <v>3833</v>
      </c>
    </row>
    <row r="197" spans="2:65" s="1" customFormat="1" ht="37.799999999999997" customHeight="1">
      <c r="B197" s="20"/>
      <c r="C197" s="85" t="s">
        <v>1018</v>
      </c>
      <c r="D197" s="85" t="s">
        <v>186</v>
      </c>
      <c r="E197" s="86" t="s">
        <v>3834</v>
      </c>
      <c r="F197" s="87" t="s">
        <v>3835</v>
      </c>
      <c r="G197" s="88" t="s">
        <v>189</v>
      </c>
      <c r="H197" s="89">
        <v>14</v>
      </c>
      <c r="I197" s="90"/>
      <c r="J197" s="91">
        <f t="shared" si="10"/>
        <v>0</v>
      </c>
      <c r="K197" s="92"/>
      <c r="L197" s="20"/>
      <c r="M197" s="93" t="s">
        <v>1</v>
      </c>
      <c r="N197" s="94" t="s">
        <v>38</v>
      </c>
      <c r="P197" s="95">
        <f t="shared" si="11"/>
        <v>0</v>
      </c>
      <c r="Q197" s="95">
        <v>0</v>
      </c>
      <c r="R197" s="95">
        <f t="shared" si="12"/>
        <v>0</v>
      </c>
      <c r="S197" s="95">
        <v>0</v>
      </c>
      <c r="T197" s="96">
        <f t="shared" si="13"/>
        <v>0</v>
      </c>
      <c r="AR197" s="97" t="s">
        <v>190</v>
      </c>
      <c r="AT197" s="97" t="s">
        <v>186</v>
      </c>
      <c r="AU197" s="97" t="s">
        <v>83</v>
      </c>
      <c r="AY197" s="10" t="s">
        <v>184</v>
      </c>
      <c r="BE197" s="98">
        <f t="shared" si="14"/>
        <v>0</v>
      </c>
      <c r="BF197" s="98">
        <f t="shared" si="15"/>
        <v>0</v>
      </c>
      <c r="BG197" s="98">
        <f t="shared" si="16"/>
        <v>0</v>
      </c>
      <c r="BH197" s="98">
        <f t="shared" si="17"/>
        <v>0</v>
      </c>
      <c r="BI197" s="98">
        <f t="shared" si="18"/>
        <v>0</v>
      </c>
      <c r="BJ197" s="10" t="s">
        <v>81</v>
      </c>
      <c r="BK197" s="98">
        <f t="shared" si="19"/>
        <v>0</v>
      </c>
      <c r="BL197" s="10" t="s">
        <v>190</v>
      </c>
      <c r="BM197" s="97" t="s">
        <v>3836</v>
      </c>
    </row>
    <row r="198" spans="2:65" s="1" customFormat="1" ht="24.15" customHeight="1">
      <c r="B198" s="20"/>
      <c r="C198" s="126" t="s">
        <v>1022</v>
      </c>
      <c r="D198" s="126" t="s">
        <v>480</v>
      </c>
      <c r="E198" s="127" t="s">
        <v>3837</v>
      </c>
      <c r="F198" s="128" t="s">
        <v>3838</v>
      </c>
      <c r="G198" s="129" t="s">
        <v>189</v>
      </c>
      <c r="H198" s="130">
        <v>1</v>
      </c>
      <c r="I198" s="131"/>
      <c r="J198" s="132">
        <f t="shared" si="10"/>
        <v>0</v>
      </c>
      <c r="K198" s="133"/>
      <c r="L198" s="134"/>
      <c r="M198" s="135" t="s">
        <v>1</v>
      </c>
      <c r="N198" s="136" t="s">
        <v>38</v>
      </c>
      <c r="P198" s="95">
        <f t="shared" si="11"/>
        <v>0</v>
      </c>
      <c r="Q198" s="95">
        <v>2.3700000000000001E-3</v>
      </c>
      <c r="R198" s="95">
        <f t="shared" si="12"/>
        <v>2.3700000000000001E-3</v>
      </c>
      <c r="S198" s="95">
        <v>0</v>
      </c>
      <c r="T198" s="96">
        <f t="shared" si="13"/>
        <v>0</v>
      </c>
      <c r="AR198" s="97" t="s">
        <v>226</v>
      </c>
      <c r="AT198" s="97" t="s">
        <v>480</v>
      </c>
      <c r="AU198" s="97" t="s">
        <v>83</v>
      </c>
      <c r="AY198" s="10" t="s">
        <v>184</v>
      </c>
      <c r="BE198" s="98">
        <f t="shared" si="14"/>
        <v>0</v>
      </c>
      <c r="BF198" s="98">
        <f t="shared" si="15"/>
        <v>0</v>
      </c>
      <c r="BG198" s="98">
        <f t="shared" si="16"/>
        <v>0</v>
      </c>
      <c r="BH198" s="98">
        <f t="shared" si="17"/>
        <v>0</v>
      </c>
      <c r="BI198" s="98">
        <f t="shared" si="18"/>
        <v>0</v>
      </c>
      <c r="BJ198" s="10" t="s">
        <v>81</v>
      </c>
      <c r="BK198" s="98">
        <f t="shared" si="19"/>
        <v>0</v>
      </c>
      <c r="BL198" s="10" t="s">
        <v>190</v>
      </c>
      <c r="BM198" s="97" t="s">
        <v>3839</v>
      </c>
    </row>
    <row r="199" spans="2:65" s="1" customFormat="1" ht="24.15" customHeight="1">
      <c r="B199" s="20"/>
      <c r="C199" s="126" t="s">
        <v>1033</v>
      </c>
      <c r="D199" s="126" t="s">
        <v>480</v>
      </c>
      <c r="E199" s="127" t="s">
        <v>3840</v>
      </c>
      <c r="F199" s="128" t="s">
        <v>3841</v>
      </c>
      <c r="G199" s="129" t="s">
        <v>189</v>
      </c>
      <c r="H199" s="130">
        <v>11</v>
      </c>
      <c r="I199" s="131"/>
      <c r="J199" s="132">
        <f t="shared" si="10"/>
        <v>0</v>
      </c>
      <c r="K199" s="133"/>
      <c r="L199" s="134"/>
      <c r="M199" s="135" t="s">
        <v>1</v>
      </c>
      <c r="N199" s="136" t="s">
        <v>38</v>
      </c>
      <c r="P199" s="95">
        <f t="shared" si="11"/>
        <v>0</v>
      </c>
      <c r="Q199" s="95">
        <v>2.47E-3</v>
      </c>
      <c r="R199" s="95">
        <f t="shared" si="12"/>
        <v>2.717E-2</v>
      </c>
      <c r="S199" s="95">
        <v>0</v>
      </c>
      <c r="T199" s="96">
        <f t="shared" si="13"/>
        <v>0</v>
      </c>
      <c r="AR199" s="97" t="s">
        <v>226</v>
      </c>
      <c r="AT199" s="97" t="s">
        <v>480</v>
      </c>
      <c r="AU199" s="97" t="s">
        <v>83</v>
      </c>
      <c r="AY199" s="10" t="s">
        <v>184</v>
      </c>
      <c r="BE199" s="98">
        <f t="shared" si="14"/>
        <v>0</v>
      </c>
      <c r="BF199" s="98">
        <f t="shared" si="15"/>
        <v>0</v>
      </c>
      <c r="BG199" s="98">
        <f t="shared" si="16"/>
        <v>0</v>
      </c>
      <c r="BH199" s="98">
        <f t="shared" si="17"/>
        <v>0</v>
      </c>
      <c r="BI199" s="98">
        <f t="shared" si="18"/>
        <v>0</v>
      </c>
      <c r="BJ199" s="10" t="s">
        <v>81</v>
      </c>
      <c r="BK199" s="98">
        <f t="shared" si="19"/>
        <v>0</v>
      </c>
      <c r="BL199" s="10" t="s">
        <v>190</v>
      </c>
      <c r="BM199" s="97" t="s">
        <v>3842</v>
      </c>
    </row>
    <row r="200" spans="2:65" s="1" customFormat="1" ht="24.15" customHeight="1">
      <c r="B200" s="20"/>
      <c r="C200" s="126" t="s">
        <v>1057</v>
      </c>
      <c r="D200" s="126" t="s">
        <v>480</v>
      </c>
      <c r="E200" s="127" t="s">
        <v>3843</v>
      </c>
      <c r="F200" s="128" t="s">
        <v>3844</v>
      </c>
      <c r="G200" s="129" t="s">
        <v>189</v>
      </c>
      <c r="H200" s="130">
        <v>1</v>
      </c>
      <c r="I200" s="131"/>
      <c r="J200" s="132">
        <f t="shared" si="10"/>
        <v>0</v>
      </c>
      <c r="K200" s="133"/>
      <c r="L200" s="134"/>
      <c r="M200" s="135" t="s">
        <v>1</v>
      </c>
      <c r="N200" s="136" t="s">
        <v>38</v>
      </c>
      <c r="P200" s="95">
        <f t="shared" si="11"/>
        <v>0</v>
      </c>
      <c r="Q200" s="95">
        <v>3.3999999999999998E-3</v>
      </c>
      <c r="R200" s="95">
        <f t="shared" si="12"/>
        <v>3.3999999999999998E-3</v>
      </c>
      <c r="S200" s="95">
        <v>0</v>
      </c>
      <c r="T200" s="96">
        <f t="shared" si="13"/>
        <v>0</v>
      </c>
      <c r="AR200" s="97" t="s">
        <v>226</v>
      </c>
      <c r="AT200" s="97" t="s">
        <v>480</v>
      </c>
      <c r="AU200" s="97" t="s">
        <v>83</v>
      </c>
      <c r="AY200" s="10" t="s">
        <v>184</v>
      </c>
      <c r="BE200" s="98">
        <f t="shared" si="14"/>
        <v>0</v>
      </c>
      <c r="BF200" s="98">
        <f t="shared" si="15"/>
        <v>0</v>
      </c>
      <c r="BG200" s="98">
        <f t="shared" si="16"/>
        <v>0</v>
      </c>
      <c r="BH200" s="98">
        <f t="shared" si="17"/>
        <v>0</v>
      </c>
      <c r="BI200" s="98">
        <f t="shared" si="18"/>
        <v>0</v>
      </c>
      <c r="BJ200" s="10" t="s">
        <v>81</v>
      </c>
      <c r="BK200" s="98">
        <f t="shared" si="19"/>
        <v>0</v>
      </c>
      <c r="BL200" s="10" t="s">
        <v>190</v>
      </c>
      <c r="BM200" s="97" t="s">
        <v>3845</v>
      </c>
    </row>
    <row r="201" spans="2:65" s="1" customFormat="1" ht="24.15" customHeight="1">
      <c r="B201" s="20"/>
      <c r="C201" s="126" t="s">
        <v>1061</v>
      </c>
      <c r="D201" s="126" t="s">
        <v>480</v>
      </c>
      <c r="E201" s="127" t="s">
        <v>3846</v>
      </c>
      <c r="F201" s="128" t="s">
        <v>3847</v>
      </c>
      <c r="G201" s="129" t="s">
        <v>189</v>
      </c>
      <c r="H201" s="130">
        <v>1</v>
      </c>
      <c r="I201" s="131"/>
      <c r="J201" s="132">
        <f t="shared" si="10"/>
        <v>0</v>
      </c>
      <c r="K201" s="133"/>
      <c r="L201" s="134"/>
      <c r="M201" s="135" t="s">
        <v>1</v>
      </c>
      <c r="N201" s="136" t="s">
        <v>38</v>
      </c>
      <c r="P201" s="95">
        <f t="shared" si="11"/>
        <v>0</v>
      </c>
      <c r="Q201" s="95">
        <v>3.0000000000000001E-3</v>
      </c>
      <c r="R201" s="95">
        <f t="shared" si="12"/>
        <v>3.0000000000000001E-3</v>
      </c>
      <c r="S201" s="95">
        <v>0</v>
      </c>
      <c r="T201" s="96">
        <f t="shared" si="13"/>
        <v>0</v>
      </c>
      <c r="AR201" s="97" t="s">
        <v>226</v>
      </c>
      <c r="AT201" s="97" t="s">
        <v>480</v>
      </c>
      <c r="AU201" s="97" t="s">
        <v>83</v>
      </c>
      <c r="AY201" s="10" t="s">
        <v>184</v>
      </c>
      <c r="BE201" s="98">
        <f t="shared" si="14"/>
        <v>0</v>
      </c>
      <c r="BF201" s="98">
        <f t="shared" si="15"/>
        <v>0</v>
      </c>
      <c r="BG201" s="98">
        <f t="shared" si="16"/>
        <v>0</v>
      </c>
      <c r="BH201" s="98">
        <f t="shared" si="17"/>
        <v>0</v>
      </c>
      <c r="BI201" s="98">
        <f t="shared" si="18"/>
        <v>0</v>
      </c>
      <c r="BJ201" s="10" t="s">
        <v>81</v>
      </c>
      <c r="BK201" s="98">
        <f t="shared" si="19"/>
        <v>0</v>
      </c>
      <c r="BL201" s="10" t="s">
        <v>190</v>
      </c>
      <c r="BM201" s="97" t="s">
        <v>3848</v>
      </c>
    </row>
    <row r="202" spans="2:65" s="1" customFormat="1" ht="44.25" customHeight="1">
      <c r="B202" s="20"/>
      <c r="C202" s="85" t="s">
        <v>1096</v>
      </c>
      <c r="D202" s="85" t="s">
        <v>186</v>
      </c>
      <c r="E202" s="86" t="s">
        <v>3849</v>
      </c>
      <c r="F202" s="87" t="s">
        <v>3850</v>
      </c>
      <c r="G202" s="88" t="s">
        <v>189</v>
      </c>
      <c r="H202" s="89">
        <v>2</v>
      </c>
      <c r="I202" s="90"/>
      <c r="J202" s="91">
        <f t="shared" si="10"/>
        <v>0</v>
      </c>
      <c r="K202" s="92"/>
      <c r="L202" s="20"/>
      <c r="M202" s="93" t="s">
        <v>1</v>
      </c>
      <c r="N202" s="94" t="s">
        <v>38</v>
      </c>
      <c r="P202" s="95">
        <f t="shared" si="11"/>
        <v>0</v>
      </c>
      <c r="Q202" s="95">
        <v>0.10661</v>
      </c>
      <c r="R202" s="95">
        <f t="shared" si="12"/>
        <v>0.21321999999999999</v>
      </c>
      <c r="S202" s="95">
        <v>0</v>
      </c>
      <c r="T202" s="96">
        <f t="shared" si="13"/>
        <v>0</v>
      </c>
      <c r="AR202" s="97" t="s">
        <v>190</v>
      </c>
      <c r="AT202" s="97" t="s">
        <v>186</v>
      </c>
      <c r="AU202" s="97" t="s">
        <v>83</v>
      </c>
      <c r="AY202" s="10" t="s">
        <v>184</v>
      </c>
      <c r="BE202" s="98">
        <f t="shared" si="14"/>
        <v>0</v>
      </c>
      <c r="BF202" s="98">
        <f t="shared" si="15"/>
        <v>0</v>
      </c>
      <c r="BG202" s="98">
        <f t="shared" si="16"/>
        <v>0</v>
      </c>
      <c r="BH202" s="98">
        <f t="shared" si="17"/>
        <v>0</v>
      </c>
      <c r="BI202" s="98">
        <f t="shared" si="18"/>
        <v>0</v>
      </c>
      <c r="BJ202" s="10" t="s">
        <v>81</v>
      </c>
      <c r="BK202" s="98">
        <f t="shared" si="19"/>
        <v>0</v>
      </c>
      <c r="BL202" s="10" t="s">
        <v>190</v>
      </c>
      <c r="BM202" s="97" t="s">
        <v>3851</v>
      </c>
    </row>
    <row r="203" spans="2:65" s="1" customFormat="1" ht="44.25" customHeight="1">
      <c r="B203" s="20"/>
      <c r="C203" s="85" t="s">
        <v>1117</v>
      </c>
      <c r="D203" s="85" t="s">
        <v>186</v>
      </c>
      <c r="E203" s="86" t="s">
        <v>3852</v>
      </c>
      <c r="F203" s="87" t="s">
        <v>3853</v>
      </c>
      <c r="G203" s="88" t="s">
        <v>189</v>
      </c>
      <c r="H203" s="89">
        <v>2</v>
      </c>
      <c r="I203" s="90"/>
      <c r="J203" s="91">
        <f t="shared" si="10"/>
        <v>0</v>
      </c>
      <c r="K203" s="92"/>
      <c r="L203" s="20"/>
      <c r="M203" s="93" t="s">
        <v>1</v>
      </c>
      <c r="N203" s="94" t="s">
        <v>38</v>
      </c>
      <c r="P203" s="95">
        <f t="shared" si="11"/>
        <v>0</v>
      </c>
      <c r="Q203" s="95">
        <v>0.10761999999999999</v>
      </c>
      <c r="R203" s="95">
        <f t="shared" si="12"/>
        <v>0.21523999999999999</v>
      </c>
      <c r="S203" s="95">
        <v>0</v>
      </c>
      <c r="T203" s="96">
        <f t="shared" si="13"/>
        <v>0</v>
      </c>
      <c r="AR203" s="97" t="s">
        <v>190</v>
      </c>
      <c r="AT203" s="97" t="s">
        <v>186</v>
      </c>
      <c r="AU203" s="97" t="s">
        <v>83</v>
      </c>
      <c r="AY203" s="10" t="s">
        <v>184</v>
      </c>
      <c r="BE203" s="98">
        <f t="shared" si="14"/>
        <v>0</v>
      </c>
      <c r="BF203" s="98">
        <f t="shared" si="15"/>
        <v>0</v>
      </c>
      <c r="BG203" s="98">
        <f t="shared" si="16"/>
        <v>0</v>
      </c>
      <c r="BH203" s="98">
        <f t="shared" si="17"/>
        <v>0</v>
      </c>
      <c r="BI203" s="98">
        <f t="shared" si="18"/>
        <v>0</v>
      </c>
      <c r="BJ203" s="10" t="s">
        <v>81</v>
      </c>
      <c r="BK203" s="98">
        <f t="shared" si="19"/>
        <v>0</v>
      </c>
      <c r="BL203" s="10" t="s">
        <v>190</v>
      </c>
      <c r="BM203" s="97" t="s">
        <v>3854</v>
      </c>
    </row>
    <row r="204" spans="2:65" s="1" customFormat="1" ht="44.25" customHeight="1">
      <c r="B204" s="20"/>
      <c r="C204" s="85" t="s">
        <v>1126</v>
      </c>
      <c r="D204" s="85" t="s">
        <v>186</v>
      </c>
      <c r="E204" s="86" t="s">
        <v>3855</v>
      </c>
      <c r="F204" s="87" t="s">
        <v>3856</v>
      </c>
      <c r="G204" s="88" t="s">
        <v>189</v>
      </c>
      <c r="H204" s="89">
        <v>2</v>
      </c>
      <c r="I204" s="90"/>
      <c r="J204" s="91">
        <f t="shared" si="10"/>
        <v>0</v>
      </c>
      <c r="K204" s="92"/>
      <c r="L204" s="20"/>
      <c r="M204" s="93" t="s">
        <v>1</v>
      </c>
      <c r="N204" s="94" t="s">
        <v>38</v>
      </c>
      <c r="P204" s="95">
        <f t="shared" si="11"/>
        <v>0</v>
      </c>
      <c r="Q204" s="95">
        <v>0.10863</v>
      </c>
      <c r="R204" s="95">
        <f t="shared" si="12"/>
        <v>0.21726000000000001</v>
      </c>
      <c r="S204" s="95">
        <v>0</v>
      </c>
      <c r="T204" s="96">
        <f t="shared" si="13"/>
        <v>0</v>
      </c>
      <c r="AR204" s="97" t="s">
        <v>190</v>
      </c>
      <c r="AT204" s="97" t="s">
        <v>186</v>
      </c>
      <c r="AU204" s="97" t="s">
        <v>83</v>
      </c>
      <c r="AY204" s="10" t="s">
        <v>184</v>
      </c>
      <c r="BE204" s="98">
        <f t="shared" si="14"/>
        <v>0</v>
      </c>
      <c r="BF204" s="98">
        <f t="shared" si="15"/>
        <v>0</v>
      </c>
      <c r="BG204" s="98">
        <f t="shared" si="16"/>
        <v>0</v>
      </c>
      <c r="BH204" s="98">
        <f t="shared" si="17"/>
        <v>0</v>
      </c>
      <c r="BI204" s="98">
        <f t="shared" si="18"/>
        <v>0</v>
      </c>
      <c r="BJ204" s="10" t="s">
        <v>81</v>
      </c>
      <c r="BK204" s="98">
        <f t="shared" si="19"/>
        <v>0</v>
      </c>
      <c r="BL204" s="10" t="s">
        <v>190</v>
      </c>
      <c r="BM204" s="97" t="s">
        <v>3857</v>
      </c>
    </row>
    <row r="205" spans="2:65" s="1" customFormat="1" ht="37.799999999999997" customHeight="1">
      <c r="B205" s="20"/>
      <c r="C205" s="85" t="s">
        <v>1131</v>
      </c>
      <c r="D205" s="85" t="s">
        <v>186</v>
      </c>
      <c r="E205" s="86" t="s">
        <v>3858</v>
      </c>
      <c r="F205" s="87" t="s">
        <v>3859</v>
      </c>
      <c r="G205" s="88" t="s">
        <v>189</v>
      </c>
      <c r="H205" s="89">
        <v>8</v>
      </c>
      <c r="I205" s="90"/>
      <c r="J205" s="91">
        <f t="shared" si="10"/>
        <v>0</v>
      </c>
      <c r="K205" s="92"/>
      <c r="L205" s="20"/>
      <c r="M205" s="93" t="s">
        <v>1</v>
      </c>
      <c r="N205" s="94" t="s">
        <v>38</v>
      </c>
      <c r="P205" s="95">
        <f t="shared" si="11"/>
        <v>0</v>
      </c>
      <c r="Q205" s="95">
        <v>2.4240000000000001E-2</v>
      </c>
      <c r="R205" s="95">
        <f t="shared" si="12"/>
        <v>0.19392000000000001</v>
      </c>
      <c r="S205" s="95">
        <v>0</v>
      </c>
      <c r="T205" s="96">
        <f t="shared" si="13"/>
        <v>0</v>
      </c>
      <c r="AR205" s="97" t="s">
        <v>190</v>
      </c>
      <c r="AT205" s="97" t="s">
        <v>186</v>
      </c>
      <c r="AU205" s="97" t="s">
        <v>83</v>
      </c>
      <c r="AY205" s="10" t="s">
        <v>184</v>
      </c>
      <c r="BE205" s="98">
        <f t="shared" si="14"/>
        <v>0</v>
      </c>
      <c r="BF205" s="98">
        <f t="shared" si="15"/>
        <v>0</v>
      </c>
      <c r="BG205" s="98">
        <f t="shared" si="16"/>
        <v>0</v>
      </c>
      <c r="BH205" s="98">
        <f t="shared" si="17"/>
        <v>0</v>
      </c>
      <c r="BI205" s="98">
        <f t="shared" si="18"/>
        <v>0</v>
      </c>
      <c r="BJ205" s="10" t="s">
        <v>81</v>
      </c>
      <c r="BK205" s="98">
        <f t="shared" si="19"/>
        <v>0</v>
      </c>
      <c r="BL205" s="10" t="s">
        <v>190</v>
      </c>
      <c r="BM205" s="97" t="s">
        <v>3860</v>
      </c>
    </row>
    <row r="206" spans="2:65" s="1" customFormat="1" ht="37.799999999999997" customHeight="1">
      <c r="B206" s="20"/>
      <c r="C206" s="85" t="s">
        <v>1142</v>
      </c>
      <c r="D206" s="85" t="s">
        <v>186</v>
      </c>
      <c r="E206" s="86" t="s">
        <v>3861</v>
      </c>
      <c r="F206" s="87" t="s">
        <v>3862</v>
      </c>
      <c r="G206" s="88" t="s">
        <v>189</v>
      </c>
      <c r="H206" s="89">
        <v>8</v>
      </c>
      <c r="I206" s="90"/>
      <c r="J206" s="91">
        <f t="shared" si="10"/>
        <v>0</v>
      </c>
      <c r="K206" s="92"/>
      <c r="L206" s="20"/>
      <c r="M206" s="93" t="s">
        <v>1</v>
      </c>
      <c r="N206" s="94" t="s">
        <v>38</v>
      </c>
      <c r="P206" s="95">
        <f t="shared" si="11"/>
        <v>0</v>
      </c>
      <c r="Q206" s="95">
        <v>0</v>
      </c>
      <c r="R206" s="95">
        <f t="shared" si="12"/>
        <v>0</v>
      </c>
      <c r="S206" s="95">
        <v>0</v>
      </c>
      <c r="T206" s="96">
        <f t="shared" si="13"/>
        <v>0</v>
      </c>
      <c r="AR206" s="97" t="s">
        <v>190</v>
      </c>
      <c r="AT206" s="97" t="s">
        <v>186</v>
      </c>
      <c r="AU206" s="97" t="s">
        <v>83</v>
      </c>
      <c r="AY206" s="10" t="s">
        <v>184</v>
      </c>
      <c r="BE206" s="98">
        <f t="shared" si="14"/>
        <v>0</v>
      </c>
      <c r="BF206" s="98">
        <f t="shared" si="15"/>
        <v>0</v>
      </c>
      <c r="BG206" s="98">
        <f t="shared" si="16"/>
        <v>0</v>
      </c>
      <c r="BH206" s="98">
        <f t="shared" si="17"/>
        <v>0</v>
      </c>
      <c r="BI206" s="98">
        <f t="shared" si="18"/>
        <v>0</v>
      </c>
      <c r="BJ206" s="10" t="s">
        <v>81</v>
      </c>
      <c r="BK206" s="98">
        <f t="shared" si="19"/>
        <v>0</v>
      </c>
      <c r="BL206" s="10" t="s">
        <v>190</v>
      </c>
      <c r="BM206" s="97" t="s">
        <v>3863</v>
      </c>
    </row>
    <row r="207" spans="2:65" s="1" customFormat="1" ht="37.799999999999997" customHeight="1">
      <c r="B207" s="20"/>
      <c r="C207" s="85" t="s">
        <v>1147</v>
      </c>
      <c r="D207" s="85" t="s">
        <v>186</v>
      </c>
      <c r="E207" s="86" t="s">
        <v>3864</v>
      </c>
      <c r="F207" s="87" t="s">
        <v>3865</v>
      </c>
      <c r="G207" s="88" t="s">
        <v>189</v>
      </c>
      <c r="H207" s="89">
        <v>8</v>
      </c>
      <c r="I207" s="90"/>
      <c r="J207" s="91">
        <f t="shared" si="10"/>
        <v>0</v>
      </c>
      <c r="K207" s="92"/>
      <c r="L207" s="20"/>
      <c r="M207" s="93" t="s">
        <v>1</v>
      </c>
      <c r="N207" s="94" t="s">
        <v>38</v>
      </c>
      <c r="P207" s="95">
        <f t="shared" si="11"/>
        <v>0</v>
      </c>
      <c r="Q207" s="95">
        <v>0.30399999999999999</v>
      </c>
      <c r="R207" s="95">
        <f t="shared" si="12"/>
        <v>2.4319999999999999</v>
      </c>
      <c r="S207" s="95">
        <v>0</v>
      </c>
      <c r="T207" s="96">
        <f t="shared" si="13"/>
        <v>0</v>
      </c>
      <c r="AR207" s="97" t="s">
        <v>190</v>
      </c>
      <c r="AT207" s="97" t="s">
        <v>186</v>
      </c>
      <c r="AU207" s="97" t="s">
        <v>83</v>
      </c>
      <c r="AY207" s="10" t="s">
        <v>184</v>
      </c>
      <c r="BE207" s="98">
        <f t="shared" si="14"/>
        <v>0</v>
      </c>
      <c r="BF207" s="98">
        <f t="shared" si="15"/>
        <v>0</v>
      </c>
      <c r="BG207" s="98">
        <f t="shared" si="16"/>
        <v>0</v>
      </c>
      <c r="BH207" s="98">
        <f t="shared" si="17"/>
        <v>0</v>
      </c>
      <c r="BI207" s="98">
        <f t="shared" si="18"/>
        <v>0</v>
      </c>
      <c r="BJ207" s="10" t="s">
        <v>81</v>
      </c>
      <c r="BK207" s="98">
        <f t="shared" si="19"/>
        <v>0</v>
      </c>
      <c r="BL207" s="10" t="s">
        <v>190</v>
      </c>
      <c r="BM207" s="97" t="s">
        <v>3866</v>
      </c>
    </row>
    <row r="208" spans="2:65" s="1" customFormat="1" ht="49.05" customHeight="1">
      <c r="B208" s="20"/>
      <c r="C208" s="85" t="s">
        <v>1152</v>
      </c>
      <c r="D208" s="85" t="s">
        <v>186</v>
      </c>
      <c r="E208" s="86" t="s">
        <v>3867</v>
      </c>
      <c r="F208" s="87" t="s">
        <v>3868</v>
      </c>
      <c r="G208" s="88" t="s">
        <v>267</v>
      </c>
      <c r="H208" s="89">
        <v>4.74</v>
      </c>
      <c r="I208" s="90"/>
      <c r="J208" s="91">
        <f t="shared" si="10"/>
        <v>0</v>
      </c>
      <c r="K208" s="92"/>
      <c r="L208" s="20"/>
      <c r="M208" s="93" t="s">
        <v>1</v>
      </c>
      <c r="N208" s="94" t="s">
        <v>38</v>
      </c>
      <c r="P208" s="95">
        <f t="shared" si="11"/>
        <v>0</v>
      </c>
      <c r="Q208" s="95">
        <v>5.0889999999999998E-2</v>
      </c>
      <c r="R208" s="95">
        <f t="shared" si="12"/>
        <v>0.24121860000000001</v>
      </c>
      <c r="S208" s="95">
        <v>0</v>
      </c>
      <c r="T208" s="96">
        <f t="shared" si="13"/>
        <v>0</v>
      </c>
      <c r="AR208" s="97" t="s">
        <v>190</v>
      </c>
      <c r="AT208" s="97" t="s">
        <v>186</v>
      </c>
      <c r="AU208" s="97" t="s">
        <v>83</v>
      </c>
      <c r="AY208" s="10" t="s">
        <v>184</v>
      </c>
      <c r="BE208" s="98">
        <f t="shared" si="14"/>
        <v>0</v>
      </c>
      <c r="BF208" s="98">
        <f t="shared" si="15"/>
        <v>0</v>
      </c>
      <c r="BG208" s="98">
        <f t="shared" si="16"/>
        <v>0</v>
      </c>
      <c r="BH208" s="98">
        <f t="shared" si="17"/>
        <v>0</v>
      </c>
      <c r="BI208" s="98">
        <f t="shared" si="18"/>
        <v>0</v>
      </c>
      <c r="BJ208" s="10" t="s">
        <v>81</v>
      </c>
      <c r="BK208" s="98">
        <f t="shared" si="19"/>
        <v>0</v>
      </c>
      <c r="BL208" s="10" t="s">
        <v>190</v>
      </c>
      <c r="BM208" s="97" t="s">
        <v>3869</v>
      </c>
    </row>
    <row r="209" spans="2:65" s="1" customFormat="1" ht="49.05" customHeight="1">
      <c r="B209" s="20"/>
      <c r="C209" s="85" t="s">
        <v>1157</v>
      </c>
      <c r="D209" s="85" t="s">
        <v>186</v>
      </c>
      <c r="E209" s="86" t="s">
        <v>3870</v>
      </c>
      <c r="F209" s="87" t="s">
        <v>3871</v>
      </c>
      <c r="G209" s="88" t="s">
        <v>267</v>
      </c>
      <c r="H209" s="89">
        <v>54.89</v>
      </c>
      <c r="I209" s="90"/>
      <c r="J209" s="91">
        <f t="shared" si="10"/>
        <v>0</v>
      </c>
      <c r="K209" s="92"/>
      <c r="L209" s="20"/>
      <c r="M209" s="93" t="s">
        <v>1</v>
      </c>
      <c r="N209" s="94" t="s">
        <v>38</v>
      </c>
      <c r="P209" s="95">
        <f t="shared" si="11"/>
        <v>0</v>
      </c>
      <c r="Q209" s="95">
        <v>4.512E-2</v>
      </c>
      <c r="R209" s="95">
        <f t="shared" si="12"/>
        <v>2.4766368000000001</v>
      </c>
      <c r="S209" s="95">
        <v>0</v>
      </c>
      <c r="T209" s="96">
        <f t="shared" si="13"/>
        <v>0</v>
      </c>
      <c r="AR209" s="97" t="s">
        <v>190</v>
      </c>
      <c r="AT209" s="97" t="s">
        <v>186</v>
      </c>
      <c r="AU209" s="97" t="s">
        <v>83</v>
      </c>
      <c r="AY209" s="10" t="s">
        <v>184</v>
      </c>
      <c r="BE209" s="98">
        <f t="shared" si="14"/>
        <v>0</v>
      </c>
      <c r="BF209" s="98">
        <f t="shared" si="15"/>
        <v>0</v>
      </c>
      <c r="BG209" s="98">
        <f t="shared" si="16"/>
        <v>0</v>
      </c>
      <c r="BH209" s="98">
        <f t="shared" si="17"/>
        <v>0</v>
      </c>
      <c r="BI209" s="98">
        <f t="shared" si="18"/>
        <v>0</v>
      </c>
      <c r="BJ209" s="10" t="s">
        <v>81</v>
      </c>
      <c r="BK209" s="98">
        <f t="shared" si="19"/>
        <v>0</v>
      </c>
      <c r="BL209" s="10" t="s">
        <v>190</v>
      </c>
      <c r="BM209" s="97" t="s">
        <v>3872</v>
      </c>
    </row>
    <row r="210" spans="2:65" s="1" customFormat="1" ht="49.05" customHeight="1">
      <c r="B210" s="20"/>
      <c r="C210" s="85" t="s">
        <v>1191</v>
      </c>
      <c r="D210" s="85" t="s">
        <v>186</v>
      </c>
      <c r="E210" s="86" t="s">
        <v>3873</v>
      </c>
      <c r="F210" s="87" t="s">
        <v>3874</v>
      </c>
      <c r="G210" s="88" t="s">
        <v>189</v>
      </c>
      <c r="H210" s="89">
        <v>8</v>
      </c>
      <c r="I210" s="90"/>
      <c r="J210" s="91">
        <f t="shared" si="10"/>
        <v>0</v>
      </c>
      <c r="K210" s="92"/>
      <c r="L210" s="20"/>
      <c r="M210" s="93" t="s">
        <v>1</v>
      </c>
      <c r="N210" s="94" t="s">
        <v>38</v>
      </c>
      <c r="P210" s="95">
        <f t="shared" si="11"/>
        <v>0</v>
      </c>
      <c r="Q210" s="95">
        <v>7.6499999999999999E-2</v>
      </c>
      <c r="R210" s="95">
        <f t="shared" si="12"/>
        <v>0.61199999999999999</v>
      </c>
      <c r="S210" s="95">
        <v>0</v>
      </c>
      <c r="T210" s="96">
        <f t="shared" si="13"/>
        <v>0</v>
      </c>
      <c r="AR210" s="97" t="s">
        <v>190</v>
      </c>
      <c r="AT210" s="97" t="s">
        <v>186</v>
      </c>
      <c r="AU210" s="97" t="s">
        <v>83</v>
      </c>
      <c r="AY210" s="10" t="s">
        <v>184</v>
      </c>
      <c r="BE210" s="98">
        <f t="shared" si="14"/>
        <v>0</v>
      </c>
      <c r="BF210" s="98">
        <f t="shared" si="15"/>
        <v>0</v>
      </c>
      <c r="BG210" s="98">
        <f t="shared" si="16"/>
        <v>0</v>
      </c>
      <c r="BH210" s="98">
        <f t="shared" si="17"/>
        <v>0</v>
      </c>
      <c r="BI210" s="98">
        <f t="shared" si="18"/>
        <v>0</v>
      </c>
      <c r="BJ210" s="10" t="s">
        <v>81</v>
      </c>
      <c r="BK210" s="98">
        <f t="shared" si="19"/>
        <v>0</v>
      </c>
      <c r="BL210" s="10" t="s">
        <v>190</v>
      </c>
      <c r="BM210" s="97" t="s">
        <v>3875</v>
      </c>
    </row>
    <row r="211" spans="2:65" s="1" customFormat="1" ht="37.799999999999997" customHeight="1">
      <c r="B211" s="20"/>
      <c r="C211" s="85" t="s">
        <v>1195</v>
      </c>
      <c r="D211" s="85" t="s">
        <v>186</v>
      </c>
      <c r="E211" s="86" t="s">
        <v>3683</v>
      </c>
      <c r="F211" s="87" t="s">
        <v>3684</v>
      </c>
      <c r="G211" s="88" t="s">
        <v>189</v>
      </c>
      <c r="H211" s="89">
        <v>8</v>
      </c>
      <c r="I211" s="90"/>
      <c r="J211" s="91">
        <f t="shared" si="10"/>
        <v>0</v>
      </c>
      <c r="K211" s="92"/>
      <c r="L211" s="20"/>
      <c r="M211" s="93" t="s">
        <v>1</v>
      </c>
      <c r="N211" s="94" t="s">
        <v>38</v>
      </c>
      <c r="P211" s="95">
        <f t="shared" si="11"/>
        <v>0</v>
      </c>
      <c r="Q211" s="95">
        <v>0.09</v>
      </c>
      <c r="R211" s="95">
        <f t="shared" si="12"/>
        <v>0.72</v>
      </c>
      <c r="S211" s="95">
        <v>0</v>
      </c>
      <c r="T211" s="96">
        <f t="shared" si="13"/>
        <v>0</v>
      </c>
      <c r="AR211" s="97" t="s">
        <v>190</v>
      </c>
      <c r="AT211" s="97" t="s">
        <v>186</v>
      </c>
      <c r="AU211" s="97" t="s">
        <v>83</v>
      </c>
      <c r="AY211" s="10" t="s">
        <v>184</v>
      </c>
      <c r="BE211" s="98">
        <f t="shared" si="14"/>
        <v>0</v>
      </c>
      <c r="BF211" s="98">
        <f t="shared" si="15"/>
        <v>0</v>
      </c>
      <c r="BG211" s="98">
        <f t="shared" si="16"/>
        <v>0</v>
      </c>
      <c r="BH211" s="98">
        <f t="shared" si="17"/>
        <v>0</v>
      </c>
      <c r="BI211" s="98">
        <f t="shared" si="18"/>
        <v>0</v>
      </c>
      <c r="BJ211" s="10" t="s">
        <v>81</v>
      </c>
      <c r="BK211" s="98">
        <f t="shared" si="19"/>
        <v>0</v>
      </c>
      <c r="BL211" s="10" t="s">
        <v>190</v>
      </c>
      <c r="BM211" s="97" t="s">
        <v>3876</v>
      </c>
    </row>
    <row r="212" spans="2:65" s="1" customFormat="1" ht="24.15" customHeight="1">
      <c r="B212" s="20"/>
      <c r="C212" s="126" t="s">
        <v>1199</v>
      </c>
      <c r="D212" s="126" t="s">
        <v>480</v>
      </c>
      <c r="E212" s="127" t="s">
        <v>3686</v>
      </c>
      <c r="F212" s="128" t="s">
        <v>3687</v>
      </c>
      <c r="G212" s="129" t="s">
        <v>189</v>
      </c>
      <c r="H212" s="130">
        <v>8</v>
      </c>
      <c r="I212" s="131"/>
      <c r="J212" s="132">
        <f t="shared" si="10"/>
        <v>0</v>
      </c>
      <c r="K212" s="133"/>
      <c r="L212" s="134"/>
      <c r="M212" s="135" t="s">
        <v>1</v>
      </c>
      <c r="N212" s="136" t="s">
        <v>38</v>
      </c>
      <c r="P212" s="95">
        <f t="shared" si="11"/>
        <v>0</v>
      </c>
      <c r="Q212" s="95">
        <v>7.1999999999999995E-2</v>
      </c>
      <c r="R212" s="95">
        <f t="shared" si="12"/>
        <v>0.57599999999999996</v>
      </c>
      <c r="S212" s="95">
        <v>0</v>
      </c>
      <c r="T212" s="96">
        <f t="shared" si="13"/>
        <v>0</v>
      </c>
      <c r="AR212" s="97" t="s">
        <v>226</v>
      </c>
      <c r="AT212" s="97" t="s">
        <v>480</v>
      </c>
      <c r="AU212" s="97" t="s">
        <v>83</v>
      </c>
      <c r="AY212" s="10" t="s">
        <v>184</v>
      </c>
      <c r="BE212" s="98">
        <f t="shared" si="14"/>
        <v>0</v>
      </c>
      <c r="BF212" s="98">
        <f t="shared" si="15"/>
        <v>0</v>
      </c>
      <c r="BG212" s="98">
        <f t="shared" si="16"/>
        <v>0</v>
      </c>
      <c r="BH212" s="98">
        <f t="shared" si="17"/>
        <v>0</v>
      </c>
      <c r="BI212" s="98">
        <f t="shared" si="18"/>
        <v>0</v>
      </c>
      <c r="BJ212" s="10" t="s">
        <v>81</v>
      </c>
      <c r="BK212" s="98">
        <f t="shared" si="19"/>
        <v>0</v>
      </c>
      <c r="BL212" s="10" t="s">
        <v>190</v>
      </c>
      <c r="BM212" s="97" t="s">
        <v>3877</v>
      </c>
    </row>
    <row r="213" spans="2:65" s="1" customFormat="1" ht="16.5" customHeight="1">
      <c r="B213" s="20"/>
      <c r="C213" s="85" t="s">
        <v>1205</v>
      </c>
      <c r="D213" s="85" t="s">
        <v>186</v>
      </c>
      <c r="E213" s="86" t="s">
        <v>3482</v>
      </c>
      <c r="F213" s="87" t="s">
        <v>3483</v>
      </c>
      <c r="G213" s="88" t="s">
        <v>223</v>
      </c>
      <c r="H213" s="89">
        <v>60</v>
      </c>
      <c r="I213" s="90"/>
      <c r="J213" s="91">
        <f t="shared" si="10"/>
        <v>0</v>
      </c>
      <c r="K213" s="92"/>
      <c r="L213" s="20"/>
      <c r="M213" s="93" t="s">
        <v>1</v>
      </c>
      <c r="N213" s="94" t="s">
        <v>38</v>
      </c>
      <c r="P213" s="95">
        <f t="shared" si="11"/>
        <v>0</v>
      </c>
      <c r="Q213" s="95">
        <v>1.9000000000000001E-4</v>
      </c>
      <c r="R213" s="95">
        <f t="shared" si="12"/>
        <v>1.14E-2</v>
      </c>
      <c r="S213" s="95">
        <v>0</v>
      </c>
      <c r="T213" s="96">
        <f t="shared" si="13"/>
        <v>0</v>
      </c>
      <c r="AR213" s="97" t="s">
        <v>190</v>
      </c>
      <c r="AT213" s="97" t="s">
        <v>186</v>
      </c>
      <c r="AU213" s="97" t="s">
        <v>83</v>
      </c>
      <c r="AY213" s="10" t="s">
        <v>184</v>
      </c>
      <c r="BE213" s="98">
        <f t="shared" si="14"/>
        <v>0</v>
      </c>
      <c r="BF213" s="98">
        <f t="shared" si="15"/>
        <v>0</v>
      </c>
      <c r="BG213" s="98">
        <f t="shared" si="16"/>
        <v>0</v>
      </c>
      <c r="BH213" s="98">
        <f t="shared" si="17"/>
        <v>0</v>
      </c>
      <c r="BI213" s="98">
        <f t="shared" si="18"/>
        <v>0</v>
      </c>
      <c r="BJ213" s="10" t="s">
        <v>81</v>
      </c>
      <c r="BK213" s="98">
        <f t="shared" si="19"/>
        <v>0</v>
      </c>
      <c r="BL213" s="10" t="s">
        <v>190</v>
      </c>
      <c r="BM213" s="97" t="s">
        <v>3878</v>
      </c>
    </row>
    <row r="214" spans="2:65" s="1" customFormat="1" ht="16.5" customHeight="1">
      <c r="B214" s="20"/>
      <c r="C214" s="85" t="s">
        <v>1209</v>
      </c>
      <c r="D214" s="85" t="s">
        <v>186</v>
      </c>
      <c r="E214" s="86" t="s">
        <v>3879</v>
      </c>
      <c r="F214" s="87" t="s">
        <v>3880</v>
      </c>
      <c r="G214" s="88" t="s">
        <v>223</v>
      </c>
      <c r="H214" s="89">
        <v>125</v>
      </c>
      <c r="I214" s="90"/>
      <c r="J214" s="91">
        <f t="shared" si="10"/>
        <v>0</v>
      </c>
      <c r="K214" s="92"/>
      <c r="L214" s="20"/>
      <c r="M214" s="93" t="s">
        <v>1</v>
      </c>
      <c r="N214" s="94" t="s">
        <v>38</v>
      </c>
      <c r="P214" s="95">
        <f t="shared" si="11"/>
        <v>0</v>
      </c>
      <c r="Q214" s="95">
        <v>2.0000000000000001E-4</v>
      </c>
      <c r="R214" s="95">
        <f t="shared" si="12"/>
        <v>2.5000000000000001E-2</v>
      </c>
      <c r="S214" s="95">
        <v>0</v>
      </c>
      <c r="T214" s="96">
        <f t="shared" si="13"/>
        <v>0</v>
      </c>
      <c r="AR214" s="97" t="s">
        <v>190</v>
      </c>
      <c r="AT214" s="97" t="s">
        <v>186</v>
      </c>
      <c r="AU214" s="97" t="s">
        <v>83</v>
      </c>
      <c r="AY214" s="10" t="s">
        <v>184</v>
      </c>
      <c r="BE214" s="98">
        <f t="shared" si="14"/>
        <v>0</v>
      </c>
      <c r="BF214" s="98">
        <f t="shared" si="15"/>
        <v>0</v>
      </c>
      <c r="BG214" s="98">
        <f t="shared" si="16"/>
        <v>0</v>
      </c>
      <c r="BH214" s="98">
        <f t="shared" si="17"/>
        <v>0</v>
      </c>
      <c r="BI214" s="98">
        <f t="shared" si="18"/>
        <v>0</v>
      </c>
      <c r="BJ214" s="10" t="s">
        <v>81</v>
      </c>
      <c r="BK214" s="98">
        <f t="shared" si="19"/>
        <v>0</v>
      </c>
      <c r="BL214" s="10" t="s">
        <v>190</v>
      </c>
      <c r="BM214" s="97" t="s">
        <v>3881</v>
      </c>
    </row>
    <row r="215" spans="2:65" s="1" customFormat="1" ht="24.15" customHeight="1">
      <c r="B215" s="20"/>
      <c r="C215" s="85" t="s">
        <v>1221</v>
      </c>
      <c r="D215" s="85" t="s">
        <v>186</v>
      </c>
      <c r="E215" s="86" t="s">
        <v>3485</v>
      </c>
      <c r="F215" s="87" t="s">
        <v>3486</v>
      </c>
      <c r="G215" s="88" t="s">
        <v>223</v>
      </c>
      <c r="H215" s="89">
        <v>185</v>
      </c>
      <c r="I215" s="90"/>
      <c r="J215" s="91">
        <f t="shared" si="10"/>
        <v>0</v>
      </c>
      <c r="K215" s="92"/>
      <c r="L215" s="20"/>
      <c r="M215" s="93" t="s">
        <v>1</v>
      </c>
      <c r="N215" s="94" t="s">
        <v>38</v>
      </c>
      <c r="P215" s="95">
        <f t="shared" si="11"/>
        <v>0</v>
      </c>
      <c r="Q215" s="95">
        <v>9.0000000000000006E-5</v>
      </c>
      <c r="R215" s="95">
        <f t="shared" si="12"/>
        <v>1.6650000000000002E-2</v>
      </c>
      <c r="S215" s="95">
        <v>0</v>
      </c>
      <c r="T215" s="96">
        <f t="shared" si="13"/>
        <v>0</v>
      </c>
      <c r="AR215" s="97" t="s">
        <v>190</v>
      </c>
      <c r="AT215" s="97" t="s">
        <v>186</v>
      </c>
      <c r="AU215" s="97" t="s">
        <v>83</v>
      </c>
      <c r="AY215" s="10" t="s">
        <v>184</v>
      </c>
      <c r="BE215" s="98">
        <f t="shared" si="14"/>
        <v>0</v>
      </c>
      <c r="BF215" s="98">
        <f t="shared" si="15"/>
        <v>0</v>
      </c>
      <c r="BG215" s="98">
        <f t="shared" si="16"/>
        <v>0</v>
      </c>
      <c r="BH215" s="98">
        <f t="shared" si="17"/>
        <v>0</v>
      </c>
      <c r="BI215" s="98">
        <f t="shared" si="18"/>
        <v>0</v>
      </c>
      <c r="BJ215" s="10" t="s">
        <v>81</v>
      </c>
      <c r="BK215" s="98">
        <f t="shared" si="19"/>
        <v>0</v>
      </c>
      <c r="BL215" s="10" t="s">
        <v>190</v>
      </c>
      <c r="BM215" s="97" t="s">
        <v>3882</v>
      </c>
    </row>
    <row r="216" spans="2:65" s="1" customFormat="1" ht="49.05" customHeight="1">
      <c r="B216" s="20"/>
      <c r="C216" s="85" t="s">
        <v>1226</v>
      </c>
      <c r="D216" s="85" t="s">
        <v>186</v>
      </c>
      <c r="E216" s="86" t="s">
        <v>2683</v>
      </c>
      <c r="F216" s="87" t="s">
        <v>3883</v>
      </c>
      <c r="G216" s="88" t="s">
        <v>189</v>
      </c>
      <c r="H216" s="89">
        <v>1</v>
      </c>
      <c r="I216" s="90"/>
      <c r="J216" s="91">
        <f t="shared" si="10"/>
        <v>0</v>
      </c>
      <c r="K216" s="92"/>
      <c r="L216" s="20"/>
      <c r="M216" s="93" t="s">
        <v>1</v>
      </c>
      <c r="N216" s="94" t="s">
        <v>38</v>
      </c>
      <c r="P216" s="95">
        <f t="shared" si="11"/>
        <v>0</v>
      </c>
      <c r="Q216" s="95">
        <v>0.1056</v>
      </c>
      <c r="R216" s="95">
        <f t="shared" si="12"/>
        <v>0.1056</v>
      </c>
      <c r="S216" s="95">
        <v>0</v>
      </c>
      <c r="T216" s="96">
        <f t="shared" si="13"/>
        <v>0</v>
      </c>
      <c r="AR216" s="97" t="s">
        <v>190</v>
      </c>
      <c r="AT216" s="97" t="s">
        <v>186</v>
      </c>
      <c r="AU216" s="97" t="s">
        <v>83</v>
      </c>
      <c r="AY216" s="10" t="s">
        <v>184</v>
      </c>
      <c r="BE216" s="98">
        <f t="shared" si="14"/>
        <v>0</v>
      </c>
      <c r="BF216" s="98">
        <f t="shared" si="15"/>
        <v>0</v>
      </c>
      <c r="BG216" s="98">
        <f t="shared" si="16"/>
        <v>0</v>
      </c>
      <c r="BH216" s="98">
        <f t="shared" si="17"/>
        <v>0</v>
      </c>
      <c r="BI216" s="98">
        <f t="shared" si="18"/>
        <v>0</v>
      </c>
      <c r="BJ216" s="10" t="s">
        <v>81</v>
      </c>
      <c r="BK216" s="98">
        <f t="shared" si="19"/>
        <v>0</v>
      </c>
      <c r="BL216" s="10" t="s">
        <v>190</v>
      </c>
      <c r="BM216" s="97" t="s">
        <v>3884</v>
      </c>
    </row>
    <row r="217" spans="2:65" s="1" customFormat="1" ht="49.05" customHeight="1">
      <c r="B217" s="20"/>
      <c r="C217" s="85" t="s">
        <v>1230</v>
      </c>
      <c r="D217" s="85" t="s">
        <v>186</v>
      </c>
      <c r="E217" s="86" t="s">
        <v>3885</v>
      </c>
      <c r="F217" s="87" t="s">
        <v>3886</v>
      </c>
      <c r="G217" s="88" t="s">
        <v>189</v>
      </c>
      <c r="H217" s="89">
        <v>1</v>
      </c>
      <c r="I217" s="90"/>
      <c r="J217" s="91">
        <f t="shared" si="10"/>
        <v>0</v>
      </c>
      <c r="K217" s="92"/>
      <c r="L217" s="20"/>
      <c r="M217" s="93" t="s">
        <v>1</v>
      </c>
      <c r="N217" s="94" t="s">
        <v>38</v>
      </c>
      <c r="P217" s="95">
        <f t="shared" si="11"/>
        <v>0</v>
      </c>
      <c r="Q217" s="95">
        <v>0.10661</v>
      </c>
      <c r="R217" s="95">
        <f t="shared" si="12"/>
        <v>0.10661</v>
      </c>
      <c r="S217" s="95">
        <v>0</v>
      </c>
      <c r="T217" s="96">
        <f t="shared" si="13"/>
        <v>0</v>
      </c>
      <c r="AR217" s="97" t="s">
        <v>190</v>
      </c>
      <c r="AT217" s="97" t="s">
        <v>186</v>
      </c>
      <c r="AU217" s="97" t="s">
        <v>83</v>
      </c>
      <c r="AY217" s="10" t="s">
        <v>184</v>
      </c>
      <c r="BE217" s="98">
        <f t="shared" si="14"/>
        <v>0</v>
      </c>
      <c r="BF217" s="98">
        <f t="shared" si="15"/>
        <v>0</v>
      </c>
      <c r="BG217" s="98">
        <f t="shared" si="16"/>
        <v>0</v>
      </c>
      <c r="BH217" s="98">
        <f t="shared" si="17"/>
        <v>0</v>
      </c>
      <c r="BI217" s="98">
        <f t="shared" si="18"/>
        <v>0</v>
      </c>
      <c r="BJ217" s="10" t="s">
        <v>81</v>
      </c>
      <c r="BK217" s="98">
        <f t="shared" si="19"/>
        <v>0</v>
      </c>
      <c r="BL217" s="10" t="s">
        <v>190</v>
      </c>
      <c r="BM217" s="97" t="s">
        <v>3887</v>
      </c>
    </row>
    <row r="218" spans="2:65" s="1" customFormat="1" ht="16.5" customHeight="1">
      <c r="B218" s="20"/>
      <c r="C218" s="85" t="s">
        <v>1234</v>
      </c>
      <c r="D218" s="85" t="s">
        <v>186</v>
      </c>
      <c r="E218" s="86" t="s">
        <v>2686</v>
      </c>
      <c r="F218" s="87" t="s">
        <v>2495</v>
      </c>
      <c r="G218" s="88" t="s">
        <v>189</v>
      </c>
      <c r="H218" s="89">
        <v>1</v>
      </c>
      <c r="I218" s="90"/>
      <c r="J218" s="91">
        <f t="shared" si="10"/>
        <v>0</v>
      </c>
      <c r="K218" s="92"/>
      <c r="L218" s="20"/>
      <c r="M218" s="93" t="s">
        <v>1</v>
      </c>
      <c r="N218" s="94" t="s">
        <v>38</v>
      </c>
      <c r="P218" s="95">
        <f t="shared" si="11"/>
        <v>0</v>
      </c>
      <c r="Q218" s="95">
        <v>2.9E-4</v>
      </c>
      <c r="R218" s="95">
        <f t="shared" si="12"/>
        <v>2.9E-4</v>
      </c>
      <c r="S218" s="95">
        <v>0</v>
      </c>
      <c r="T218" s="96">
        <f t="shared" si="13"/>
        <v>0</v>
      </c>
      <c r="AR218" s="97" t="s">
        <v>259</v>
      </c>
      <c r="AT218" s="97" t="s">
        <v>186</v>
      </c>
      <c r="AU218" s="97" t="s">
        <v>83</v>
      </c>
      <c r="AY218" s="10" t="s">
        <v>184</v>
      </c>
      <c r="BE218" s="98">
        <f t="shared" si="14"/>
        <v>0</v>
      </c>
      <c r="BF218" s="98">
        <f t="shared" si="15"/>
        <v>0</v>
      </c>
      <c r="BG218" s="98">
        <f t="shared" si="16"/>
        <v>0</v>
      </c>
      <c r="BH218" s="98">
        <f t="shared" si="17"/>
        <v>0</v>
      </c>
      <c r="BI218" s="98">
        <f t="shared" si="18"/>
        <v>0</v>
      </c>
      <c r="BJ218" s="10" t="s">
        <v>81</v>
      </c>
      <c r="BK218" s="98">
        <f t="shared" si="19"/>
        <v>0</v>
      </c>
      <c r="BL218" s="10" t="s">
        <v>259</v>
      </c>
      <c r="BM218" s="97" t="s">
        <v>3888</v>
      </c>
    </row>
    <row r="219" spans="2:65" s="1" customFormat="1" ht="76.349999999999994" customHeight="1">
      <c r="B219" s="20"/>
      <c r="C219" s="85" t="s">
        <v>1238</v>
      </c>
      <c r="D219" s="85" t="s">
        <v>186</v>
      </c>
      <c r="E219" s="86" t="s">
        <v>2689</v>
      </c>
      <c r="F219" s="87" t="s">
        <v>3889</v>
      </c>
      <c r="G219" s="88" t="s">
        <v>189</v>
      </c>
      <c r="H219" s="89">
        <v>1</v>
      </c>
      <c r="I219" s="90"/>
      <c r="J219" s="91">
        <f t="shared" si="10"/>
        <v>0</v>
      </c>
      <c r="K219" s="92"/>
      <c r="L219" s="20"/>
      <c r="M219" s="93" t="s">
        <v>1</v>
      </c>
      <c r="N219" s="94" t="s">
        <v>38</v>
      </c>
      <c r="P219" s="95">
        <f t="shared" si="11"/>
        <v>0</v>
      </c>
      <c r="Q219" s="95">
        <v>1.2</v>
      </c>
      <c r="R219" s="95">
        <f t="shared" si="12"/>
        <v>1.2</v>
      </c>
      <c r="S219" s="95">
        <v>0</v>
      </c>
      <c r="T219" s="96">
        <f t="shared" si="13"/>
        <v>0</v>
      </c>
      <c r="AR219" s="97" t="s">
        <v>190</v>
      </c>
      <c r="AT219" s="97" t="s">
        <v>186</v>
      </c>
      <c r="AU219" s="97" t="s">
        <v>83</v>
      </c>
      <c r="AY219" s="10" t="s">
        <v>184</v>
      </c>
      <c r="BE219" s="98">
        <f t="shared" si="14"/>
        <v>0</v>
      </c>
      <c r="BF219" s="98">
        <f t="shared" si="15"/>
        <v>0</v>
      </c>
      <c r="BG219" s="98">
        <f t="shared" si="16"/>
        <v>0</v>
      </c>
      <c r="BH219" s="98">
        <f t="shared" si="17"/>
        <v>0</v>
      </c>
      <c r="BI219" s="98">
        <f t="shared" si="18"/>
        <v>0</v>
      </c>
      <c r="BJ219" s="10" t="s">
        <v>81</v>
      </c>
      <c r="BK219" s="98">
        <f t="shared" si="19"/>
        <v>0</v>
      </c>
      <c r="BL219" s="10" t="s">
        <v>190</v>
      </c>
      <c r="BM219" s="97" t="s">
        <v>3890</v>
      </c>
    </row>
    <row r="220" spans="2:65" s="6" customFormat="1" ht="22.8" customHeight="1">
      <c r="B220" s="73"/>
      <c r="D220" s="74" t="s">
        <v>72</v>
      </c>
      <c r="E220" s="83" t="s">
        <v>231</v>
      </c>
      <c r="F220" s="83" t="s">
        <v>294</v>
      </c>
      <c r="I220" s="76"/>
      <c r="J220" s="84">
        <f>BK220</f>
        <v>0</v>
      </c>
      <c r="L220" s="73"/>
      <c r="M220" s="78"/>
      <c r="P220" s="79">
        <f>SUM(P221:P222)</f>
        <v>0</v>
      </c>
      <c r="R220" s="79">
        <f>SUM(R221:R222)</f>
        <v>8.166228000000002</v>
      </c>
      <c r="T220" s="80">
        <f>SUM(T221:T222)</f>
        <v>0</v>
      </c>
      <c r="AR220" s="74" t="s">
        <v>81</v>
      </c>
      <c r="AT220" s="81" t="s">
        <v>72</v>
      </c>
      <c r="AU220" s="81" t="s">
        <v>81</v>
      </c>
      <c r="AY220" s="74" t="s">
        <v>184</v>
      </c>
      <c r="BK220" s="82">
        <f>SUM(BK221:BK222)</f>
        <v>0</v>
      </c>
    </row>
    <row r="221" spans="2:65" s="1" customFormat="1" ht="24.15" customHeight="1">
      <c r="B221" s="20"/>
      <c r="C221" s="85" t="s">
        <v>1242</v>
      </c>
      <c r="D221" s="85" t="s">
        <v>186</v>
      </c>
      <c r="E221" s="86" t="s">
        <v>3891</v>
      </c>
      <c r="F221" s="87" t="s">
        <v>3892</v>
      </c>
      <c r="G221" s="88" t="s">
        <v>223</v>
      </c>
      <c r="H221" s="89">
        <v>26.8</v>
      </c>
      <c r="I221" s="90"/>
      <c r="J221" s="91">
        <f>ROUND(I221*H221,2)</f>
        <v>0</v>
      </c>
      <c r="K221" s="92"/>
      <c r="L221" s="20"/>
      <c r="M221" s="93" t="s">
        <v>1</v>
      </c>
      <c r="N221" s="94" t="s">
        <v>38</v>
      </c>
      <c r="P221" s="95">
        <f>O221*H221</f>
        <v>0</v>
      </c>
      <c r="Q221" s="95">
        <v>0.29221000000000003</v>
      </c>
      <c r="R221" s="95">
        <f>Q221*H221</f>
        <v>7.8312280000000012</v>
      </c>
      <c r="S221" s="95">
        <v>0</v>
      </c>
      <c r="T221" s="96">
        <f>S221*H221</f>
        <v>0</v>
      </c>
      <c r="AR221" s="97" t="s">
        <v>190</v>
      </c>
      <c r="AT221" s="97" t="s">
        <v>186</v>
      </c>
      <c r="AU221" s="97" t="s">
        <v>83</v>
      </c>
      <c r="AY221" s="10" t="s">
        <v>184</v>
      </c>
      <c r="BE221" s="98">
        <f>IF(N221="základní",J221,0)</f>
        <v>0</v>
      </c>
      <c r="BF221" s="98">
        <f>IF(N221="snížená",J221,0)</f>
        <v>0</v>
      </c>
      <c r="BG221" s="98">
        <f>IF(N221="zákl. přenesená",J221,0)</f>
        <v>0</v>
      </c>
      <c r="BH221" s="98">
        <f>IF(N221="sníž. přenesená",J221,0)</f>
        <v>0</v>
      </c>
      <c r="BI221" s="98">
        <f>IF(N221="nulová",J221,0)</f>
        <v>0</v>
      </c>
      <c r="BJ221" s="10" t="s">
        <v>81</v>
      </c>
      <c r="BK221" s="98">
        <f>ROUND(I221*H221,2)</f>
        <v>0</v>
      </c>
      <c r="BL221" s="10" t="s">
        <v>190</v>
      </c>
      <c r="BM221" s="97" t="s">
        <v>3893</v>
      </c>
    </row>
    <row r="222" spans="2:65" s="1" customFormat="1" ht="37.799999999999997" customHeight="1">
      <c r="B222" s="20"/>
      <c r="C222" s="126" t="s">
        <v>1247</v>
      </c>
      <c r="D222" s="126" t="s">
        <v>480</v>
      </c>
      <c r="E222" s="127" t="s">
        <v>3894</v>
      </c>
      <c r="F222" s="128" t="s">
        <v>3895</v>
      </c>
      <c r="G222" s="129" t="s">
        <v>223</v>
      </c>
      <c r="H222" s="130">
        <v>26.8</v>
      </c>
      <c r="I222" s="131"/>
      <c r="J222" s="132">
        <f>ROUND(I222*H222,2)</f>
        <v>0</v>
      </c>
      <c r="K222" s="133"/>
      <c r="L222" s="134"/>
      <c r="M222" s="135" t="s">
        <v>1</v>
      </c>
      <c r="N222" s="136" t="s">
        <v>38</v>
      </c>
      <c r="P222" s="95">
        <f>O222*H222</f>
        <v>0</v>
      </c>
      <c r="Q222" s="95">
        <v>1.2500000000000001E-2</v>
      </c>
      <c r="R222" s="95">
        <f>Q222*H222</f>
        <v>0.33500000000000002</v>
      </c>
      <c r="S222" s="95">
        <v>0</v>
      </c>
      <c r="T222" s="96">
        <f>S222*H222</f>
        <v>0</v>
      </c>
      <c r="AR222" s="97" t="s">
        <v>226</v>
      </c>
      <c r="AT222" s="97" t="s">
        <v>480</v>
      </c>
      <c r="AU222" s="97" t="s">
        <v>83</v>
      </c>
      <c r="AY222" s="10" t="s">
        <v>184</v>
      </c>
      <c r="BE222" s="98">
        <f>IF(N222="základní",J222,0)</f>
        <v>0</v>
      </c>
      <c r="BF222" s="98">
        <f>IF(N222="snížená",J222,0)</f>
        <v>0</v>
      </c>
      <c r="BG222" s="98">
        <f>IF(N222="zákl. přenesená",J222,0)</f>
        <v>0</v>
      </c>
      <c r="BH222" s="98">
        <f>IF(N222="sníž. přenesená",J222,0)</f>
        <v>0</v>
      </c>
      <c r="BI222" s="98">
        <f>IF(N222="nulová",J222,0)</f>
        <v>0</v>
      </c>
      <c r="BJ222" s="10" t="s">
        <v>81</v>
      </c>
      <c r="BK222" s="98">
        <f>ROUND(I222*H222,2)</f>
        <v>0</v>
      </c>
      <c r="BL222" s="10" t="s">
        <v>190</v>
      </c>
      <c r="BM222" s="97" t="s">
        <v>3896</v>
      </c>
    </row>
    <row r="223" spans="2:65" s="6" customFormat="1" ht="22.8" customHeight="1">
      <c r="B223" s="73"/>
      <c r="D223" s="74" t="s">
        <v>72</v>
      </c>
      <c r="E223" s="83" t="s">
        <v>393</v>
      </c>
      <c r="F223" s="83" t="s">
        <v>394</v>
      </c>
      <c r="I223" s="76"/>
      <c r="J223" s="84">
        <f>BK223</f>
        <v>0</v>
      </c>
      <c r="L223" s="73"/>
      <c r="M223" s="78"/>
      <c r="P223" s="79">
        <f>P224</f>
        <v>0</v>
      </c>
      <c r="R223" s="79">
        <f>R224</f>
        <v>0</v>
      </c>
      <c r="T223" s="80">
        <f>T224</f>
        <v>0</v>
      </c>
      <c r="AR223" s="74" t="s">
        <v>81</v>
      </c>
      <c r="AT223" s="81" t="s">
        <v>72</v>
      </c>
      <c r="AU223" s="81" t="s">
        <v>81</v>
      </c>
      <c r="AY223" s="74" t="s">
        <v>184</v>
      </c>
      <c r="BK223" s="82">
        <f>BK224</f>
        <v>0</v>
      </c>
    </row>
    <row r="224" spans="2:65" s="1" customFormat="1" ht="49.05" customHeight="1">
      <c r="B224" s="20"/>
      <c r="C224" s="85" t="s">
        <v>1257</v>
      </c>
      <c r="D224" s="85" t="s">
        <v>186</v>
      </c>
      <c r="E224" s="86" t="s">
        <v>2426</v>
      </c>
      <c r="F224" s="87" t="s">
        <v>2427</v>
      </c>
      <c r="G224" s="88" t="s">
        <v>278</v>
      </c>
      <c r="H224" s="89">
        <v>391.96199999999999</v>
      </c>
      <c r="I224" s="90"/>
      <c r="J224" s="91">
        <f>ROUND(I224*H224,2)</f>
        <v>0</v>
      </c>
      <c r="K224" s="92"/>
      <c r="L224" s="20"/>
      <c r="M224" s="93" t="s">
        <v>1</v>
      </c>
      <c r="N224" s="94" t="s">
        <v>38</v>
      </c>
      <c r="P224" s="95">
        <f>O224*H224</f>
        <v>0</v>
      </c>
      <c r="Q224" s="95">
        <v>0</v>
      </c>
      <c r="R224" s="95">
        <f>Q224*H224</f>
        <v>0</v>
      </c>
      <c r="S224" s="95">
        <v>0</v>
      </c>
      <c r="T224" s="96">
        <f>S224*H224</f>
        <v>0</v>
      </c>
      <c r="AR224" s="97" t="s">
        <v>190</v>
      </c>
      <c r="AT224" s="97" t="s">
        <v>186</v>
      </c>
      <c r="AU224" s="97" t="s">
        <v>83</v>
      </c>
      <c r="AY224" s="10" t="s">
        <v>184</v>
      </c>
      <c r="BE224" s="98">
        <f>IF(N224="základní",J224,0)</f>
        <v>0</v>
      </c>
      <c r="BF224" s="98">
        <f>IF(N224="snížená",J224,0)</f>
        <v>0</v>
      </c>
      <c r="BG224" s="98">
        <f>IF(N224="zákl. přenesená",J224,0)</f>
        <v>0</v>
      </c>
      <c r="BH224" s="98">
        <f>IF(N224="sníž. přenesená",J224,0)</f>
        <v>0</v>
      </c>
      <c r="BI224" s="98">
        <f>IF(N224="nulová",J224,0)</f>
        <v>0</v>
      </c>
      <c r="BJ224" s="10" t="s">
        <v>81</v>
      </c>
      <c r="BK224" s="98">
        <f>ROUND(I224*H224,2)</f>
        <v>0</v>
      </c>
      <c r="BL224" s="10" t="s">
        <v>190</v>
      </c>
      <c r="BM224" s="97" t="s">
        <v>3897</v>
      </c>
    </row>
    <row r="225" spans="2:65" s="6" customFormat="1" ht="25.95" customHeight="1">
      <c r="B225" s="73"/>
      <c r="D225" s="74" t="s">
        <v>72</v>
      </c>
      <c r="E225" s="75" t="s">
        <v>411</v>
      </c>
      <c r="F225" s="75" t="s">
        <v>412</v>
      </c>
      <c r="I225" s="76"/>
      <c r="J225" s="77">
        <f>BK225</f>
        <v>0</v>
      </c>
      <c r="L225" s="73"/>
      <c r="M225" s="78"/>
      <c r="P225" s="79">
        <f>P226+P228+P230+P232</f>
        <v>0</v>
      </c>
      <c r="R225" s="79">
        <f>R226+R228+R230+R232</f>
        <v>0</v>
      </c>
      <c r="T225" s="80">
        <f>T226+T228+T230+T232</f>
        <v>0</v>
      </c>
      <c r="AR225" s="74" t="s">
        <v>207</v>
      </c>
      <c r="AT225" s="81" t="s">
        <v>72</v>
      </c>
      <c r="AU225" s="81" t="s">
        <v>73</v>
      </c>
      <c r="AY225" s="74" t="s">
        <v>184</v>
      </c>
      <c r="BK225" s="82">
        <f>BK226+BK228+BK230+BK232</f>
        <v>0</v>
      </c>
    </row>
    <row r="226" spans="2:65" s="6" customFormat="1" ht="22.8" customHeight="1">
      <c r="B226" s="73"/>
      <c r="D226" s="74" t="s">
        <v>72</v>
      </c>
      <c r="E226" s="83" t="s">
        <v>413</v>
      </c>
      <c r="F226" s="83" t="s">
        <v>414</v>
      </c>
      <c r="I226" s="76"/>
      <c r="J226" s="84">
        <f>BK226</f>
        <v>0</v>
      </c>
      <c r="L226" s="73"/>
      <c r="M226" s="78"/>
      <c r="P226" s="79">
        <f>P227</f>
        <v>0</v>
      </c>
      <c r="R226" s="79">
        <f>R227</f>
        <v>0</v>
      </c>
      <c r="T226" s="80">
        <f>T227</f>
        <v>0</v>
      </c>
      <c r="AR226" s="74" t="s">
        <v>207</v>
      </c>
      <c r="AT226" s="81" t="s">
        <v>72</v>
      </c>
      <c r="AU226" s="81" t="s">
        <v>81</v>
      </c>
      <c r="AY226" s="74" t="s">
        <v>184</v>
      </c>
      <c r="BK226" s="82">
        <f>BK227</f>
        <v>0</v>
      </c>
    </row>
    <row r="227" spans="2:65" s="1" customFormat="1" ht="21.75" customHeight="1">
      <c r="B227" s="20"/>
      <c r="C227" s="85" t="s">
        <v>1270</v>
      </c>
      <c r="D227" s="85" t="s">
        <v>186</v>
      </c>
      <c r="E227" s="86" t="s">
        <v>416</v>
      </c>
      <c r="F227" s="87" t="s">
        <v>417</v>
      </c>
      <c r="G227" s="88" t="s">
        <v>418</v>
      </c>
      <c r="H227" s="89">
        <v>40</v>
      </c>
      <c r="I227" s="90"/>
      <c r="J227" s="91">
        <f>ROUND(I227*H227,2)</f>
        <v>0</v>
      </c>
      <c r="K227" s="92"/>
      <c r="L227" s="20"/>
      <c r="M227" s="93" t="s">
        <v>1</v>
      </c>
      <c r="N227" s="94" t="s">
        <v>38</v>
      </c>
      <c r="P227" s="95">
        <f>O227*H227</f>
        <v>0</v>
      </c>
      <c r="Q227" s="95">
        <v>0</v>
      </c>
      <c r="R227" s="95">
        <f>Q227*H227</f>
        <v>0</v>
      </c>
      <c r="S227" s="95">
        <v>0</v>
      </c>
      <c r="T227" s="96">
        <f>S227*H227</f>
        <v>0</v>
      </c>
      <c r="AR227" s="97" t="s">
        <v>419</v>
      </c>
      <c r="AT227" s="97" t="s">
        <v>186</v>
      </c>
      <c r="AU227" s="97" t="s">
        <v>83</v>
      </c>
      <c r="AY227" s="10" t="s">
        <v>184</v>
      </c>
      <c r="BE227" s="98">
        <f>IF(N227="základní",J227,0)</f>
        <v>0</v>
      </c>
      <c r="BF227" s="98">
        <f>IF(N227="snížená",J227,0)</f>
        <v>0</v>
      </c>
      <c r="BG227" s="98">
        <f>IF(N227="zákl. přenesená",J227,0)</f>
        <v>0</v>
      </c>
      <c r="BH227" s="98">
        <f>IF(N227="sníž. přenesená",J227,0)</f>
        <v>0</v>
      </c>
      <c r="BI227" s="98">
        <f>IF(N227="nulová",J227,0)</f>
        <v>0</v>
      </c>
      <c r="BJ227" s="10" t="s">
        <v>81</v>
      </c>
      <c r="BK227" s="98">
        <f>ROUND(I227*H227,2)</f>
        <v>0</v>
      </c>
      <c r="BL227" s="10" t="s">
        <v>419</v>
      </c>
      <c r="BM227" s="97" t="s">
        <v>3898</v>
      </c>
    </row>
    <row r="228" spans="2:65" s="6" customFormat="1" ht="22.8" customHeight="1">
      <c r="B228" s="73"/>
      <c r="D228" s="74" t="s">
        <v>72</v>
      </c>
      <c r="E228" s="83" t="s">
        <v>421</v>
      </c>
      <c r="F228" s="83" t="s">
        <v>422</v>
      </c>
      <c r="I228" s="76"/>
      <c r="J228" s="84">
        <f>BK228</f>
        <v>0</v>
      </c>
      <c r="L228" s="73"/>
      <c r="M228" s="78"/>
      <c r="P228" s="79">
        <f>P229</f>
        <v>0</v>
      </c>
      <c r="R228" s="79">
        <f>R229</f>
        <v>0</v>
      </c>
      <c r="T228" s="80">
        <f>T229</f>
        <v>0</v>
      </c>
      <c r="AR228" s="74" t="s">
        <v>207</v>
      </c>
      <c r="AT228" s="81" t="s">
        <v>72</v>
      </c>
      <c r="AU228" s="81" t="s">
        <v>81</v>
      </c>
      <c r="AY228" s="74" t="s">
        <v>184</v>
      </c>
      <c r="BK228" s="82">
        <f>BK229</f>
        <v>0</v>
      </c>
    </row>
    <row r="229" spans="2:65" s="1" customFormat="1" ht="16.5" customHeight="1">
      <c r="B229" s="20"/>
      <c r="C229" s="85" t="s">
        <v>1275</v>
      </c>
      <c r="D229" s="85" t="s">
        <v>186</v>
      </c>
      <c r="E229" s="86" t="s">
        <v>424</v>
      </c>
      <c r="F229" s="87" t="s">
        <v>422</v>
      </c>
      <c r="G229" s="88" t="s">
        <v>425</v>
      </c>
      <c r="H229" s="120"/>
      <c r="I229" s="90"/>
      <c r="J229" s="91">
        <f>ROUND(I229*H229,2)</f>
        <v>0</v>
      </c>
      <c r="K229" s="92"/>
      <c r="L229" s="20"/>
      <c r="M229" s="93" t="s">
        <v>1</v>
      </c>
      <c r="N229" s="94" t="s">
        <v>38</v>
      </c>
      <c r="P229" s="95">
        <f>O229*H229</f>
        <v>0</v>
      </c>
      <c r="Q229" s="95">
        <v>0</v>
      </c>
      <c r="R229" s="95">
        <f>Q229*H229</f>
        <v>0</v>
      </c>
      <c r="S229" s="95">
        <v>0</v>
      </c>
      <c r="T229" s="96">
        <f>S229*H229</f>
        <v>0</v>
      </c>
      <c r="AR229" s="97" t="s">
        <v>419</v>
      </c>
      <c r="AT229" s="97" t="s">
        <v>186</v>
      </c>
      <c r="AU229" s="97" t="s">
        <v>83</v>
      </c>
      <c r="AY229" s="10" t="s">
        <v>184</v>
      </c>
      <c r="BE229" s="98">
        <f>IF(N229="základní",J229,0)</f>
        <v>0</v>
      </c>
      <c r="BF229" s="98">
        <f>IF(N229="snížená",J229,0)</f>
        <v>0</v>
      </c>
      <c r="BG229" s="98">
        <f>IF(N229="zákl. přenesená",J229,0)</f>
        <v>0</v>
      </c>
      <c r="BH229" s="98">
        <f>IF(N229="sníž. přenesená",J229,0)</f>
        <v>0</v>
      </c>
      <c r="BI229" s="98">
        <f>IF(N229="nulová",J229,0)</f>
        <v>0</v>
      </c>
      <c r="BJ229" s="10" t="s">
        <v>81</v>
      </c>
      <c r="BK229" s="98">
        <f>ROUND(I229*H229,2)</f>
        <v>0</v>
      </c>
      <c r="BL229" s="10" t="s">
        <v>419</v>
      </c>
      <c r="BM229" s="97" t="s">
        <v>3899</v>
      </c>
    </row>
    <row r="230" spans="2:65" s="6" customFormat="1" ht="22.8" customHeight="1">
      <c r="B230" s="73"/>
      <c r="D230" s="74" t="s">
        <v>72</v>
      </c>
      <c r="E230" s="83" t="s">
        <v>427</v>
      </c>
      <c r="F230" s="83" t="s">
        <v>428</v>
      </c>
      <c r="I230" s="76"/>
      <c r="J230" s="84">
        <f>BK230</f>
        <v>0</v>
      </c>
      <c r="L230" s="73"/>
      <c r="M230" s="78"/>
      <c r="P230" s="79">
        <f>P231</f>
        <v>0</v>
      </c>
      <c r="R230" s="79">
        <f>R231</f>
        <v>0</v>
      </c>
      <c r="T230" s="80">
        <f>T231</f>
        <v>0</v>
      </c>
      <c r="AR230" s="74" t="s">
        <v>207</v>
      </c>
      <c r="AT230" s="81" t="s">
        <v>72</v>
      </c>
      <c r="AU230" s="81" t="s">
        <v>81</v>
      </c>
      <c r="AY230" s="74" t="s">
        <v>184</v>
      </c>
      <c r="BK230" s="82">
        <f>BK231</f>
        <v>0</v>
      </c>
    </row>
    <row r="231" spans="2:65" s="1" customFormat="1" ht="16.5" customHeight="1">
      <c r="B231" s="20"/>
      <c r="C231" s="85" t="s">
        <v>1278</v>
      </c>
      <c r="D231" s="85" t="s">
        <v>186</v>
      </c>
      <c r="E231" s="86" t="s">
        <v>430</v>
      </c>
      <c r="F231" s="87" t="s">
        <v>428</v>
      </c>
      <c r="G231" s="88" t="s">
        <v>425</v>
      </c>
      <c r="H231" s="120"/>
      <c r="I231" s="90"/>
      <c r="J231" s="91">
        <f>ROUND(I231*H231,2)</f>
        <v>0</v>
      </c>
      <c r="K231" s="92"/>
      <c r="L231" s="20"/>
      <c r="M231" s="93" t="s">
        <v>1</v>
      </c>
      <c r="N231" s="94" t="s">
        <v>38</v>
      </c>
      <c r="P231" s="95">
        <f>O231*H231</f>
        <v>0</v>
      </c>
      <c r="Q231" s="95">
        <v>0</v>
      </c>
      <c r="R231" s="95">
        <f>Q231*H231</f>
        <v>0</v>
      </c>
      <c r="S231" s="95">
        <v>0</v>
      </c>
      <c r="T231" s="96">
        <f>S231*H231</f>
        <v>0</v>
      </c>
      <c r="AR231" s="97" t="s">
        <v>419</v>
      </c>
      <c r="AT231" s="97" t="s">
        <v>186</v>
      </c>
      <c r="AU231" s="97" t="s">
        <v>83</v>
      </c>
      <c r="AY231" s="10" t="s">
        <v>184</v>
      </c>
      <c r="BE231" s="98">
        <f>IF(N231="základní",J231,0)</f>
        <v>0</v>
      </c>
      <c r="BF231" s="98">
        <f>IF(N231="snížená",J231,0)</f>
        <v>0</v>
      </c>
      <c r="BG231" s="98">
        <f>IF(N231="zákl. přenesená",J231,0)</f>
        <v>0</v>
      </c>
      <c r="BH231" s="98">
        <f>IF(N231="sníž. přenesená",J231,0)</f>
        <v>0</v>
      </c>
      <c r="BI231" s="98">
        <f>IF(N231="nulová",J231,0)</f>
        <v>0</v>
      </c>
      <c r="BJ231" s="10" t="s">
        <v>81</v>
      </c>
      <c r="BK231" s="98">
        <f>ROUND(I231*H231,2)</f>
        <v>0</v>
      </c>
      <c r="BL231" s="10" t="s">
        <v>419</v>
      </c>
      <c r="BM231" s="97" t="s">
        <v>3900</v>
      </c>
    </row>
    <row r="232" spans="2:65" s="6" customFormat="1" ht="22.8" customHeight="1">
      <c r="B232" s="73"/>
      <c r="D232" s="74" t="s">
        <v>72</v>
      </c>
      <c r="E232" s="83" t="s">
        <v>432</v>
      </c>
      <c r="F232" s="83" t="s">
        <v>433</v>
      </c>
      <c r="I232" s="76"/>
      <c r="J232" s="84">
        <f>BK232</f>
        <v>0</v>
      </c>
      <c r="L232" s="73"/>
      <c r="M232" s="78"/>
      <c r="P232" s="79">
        <f>P233</f>
        <v>0</v>
      </c>
      <c r="R232" s="79">
        <f>R233</f>
        <v>0</v>
      </c>
      <c r="T232" s="80">
        <f>T233</f>
        <v>0</v>
      </c>
      <c r="AR232" s="74" t="s">
        <v>207</v>
      </c>
      <c r="AT232" s="81" t="s">
        <v>72</v>
      </c>
      <c r="AU232" s="81" t="s">
        <v>81</v>
      </c>
      <c r="AY232" s="74" t="s">
        <v>184</v>
      </c>
      <c r="BK232" s="82">
        <f>BK233</f>
        <v>0</v>
      </c>
    </row>
    <row r="233" spans="2:65" s="1" customFormat="1" ht="16.5" customHeight="1">
      <c r="B233" s="20"/>
      <c r="C233" s="85" t="s">
        <v>1282</v>
      </c>
      <c r="D233" s="85" t="s">
        <v>186</v>
      </c>
      <c r="E233" s="86" t="s">
        <v>435</v>
      </c>
      <c r="F233" s="87" t="s">
        <v>436</v>
      </c>
      <c r="G233" s="88" t="s">
        <v>425</v>
      </c>
      <c r="H233" s="120"/>
      <c r="I233" s="90"/>
      <c r="J233" s="91">
        <f>ROUND(I233*H233,2)</f>
        <v>0</v>
      </c>
      <c r="K233" s="92"/>
      <c r="L233" s="20"/>
      <c r="M233" s="121" t="s">
        <v>1</v>
      </c>
      <c r="N233" s="122" t="s">
        <v>38</v>
      </c>
      <c r="O233" s="123"/>
      <c r="P233" s="124">
        <f>O233*H233</f>
        <v>0</v>
      </c>
      <c r="Q233" s="124">
        <v>0</v>
      </c>
      <c r="R233" s="124">
        <f>Q233*H233</f>
        <v>0</v>
      </c>
      <c r="S233" s="124">
        <v>0</v>
      </c>
      <c r="T233" s="125">
        <f>S233*H233</f>
        <v>0</v>
      </c>
      <c r="AR233" s="97" t="s">
        <v>419</v>
      </c>
      <c r="AT233" s="97" t="s">
        <v>186</v>
      </c>
      <c r="AU233" s="97" t="s">
        <v>83</v>
      </c>
      <c r="AY233" s="10" t="s">
        <v>184</v>
      </c>
      <c r="BE233" s="98">
        <f>IF(N233="základní",J233,0)</f>
        <v>0</v>
      </c>
      <c r="BF233" s="98">
        <f>IF(N233="snížená",J233,0)</f>
        <v>0</v>
      </c>
      <c r="BG233" s="98">
        <f>IF(N233="zákl. přenesená",J233,0)</f>
        <v>0</v>
      </c>
      <c r="BH233" s="98">
        <f>IF(N233="sníž. přenesená",J233,0)</f>
        <v>0</v>
      </c>
      <c r="BI233" s="98">
        <f>IF(N233="nulová",J233,0)</f>
        <v>0</v>
      </c>
      <c r="BJ233" s="10" t="s">
        <v>81</v>
      </c>
      <c r="BK233" s="98">
        <f>ROUND(I233*H233,2)</f>
        <v>0</v>
      </c>
      <c r="BL233" s="10" t="s">
        <v>419</v>
      </c>
      <c r="BM233" s="97" t="s">
        <v>3901</v>
      </c>
    </row>
    <row r="234" spans="2:65" s="1" customFormat="1" ht="7.05" customHeight="1">
      <c r="B234" s="26"/>
      <c r="C234" s="27"/>
      <c r="D234" s="27"/>
      <c r="E234" s="27"/>
      <c r="F234" s="27"/>
      <c r="G234" s="27"/>
      <c r="H234" s="27"/>
      <c r="I234" s="27"/>
      <c r="J234" s="27"/>
      <c r="K234" s="27"/>
      <c r="L234" s="20"/>
    </row>
  </sheetData>
  <sheetProtection algorithmName="SHA-512" hashValue="ztfFFkp+tu6nfj3yFZM1mKo3lHLi2CL7Gl3OpJ7YshmRoZ1yOQ0sh12Q5p7TVb9+WWWWJl64UlX+hMRCbphSRQ==" saltValue="dV+maJReSR7T+H8h84zP3UzHBfU60+1IF0t9wEPCROSQI64x8AhO2ofnFL8TD/8u/3NcNuoQhhSu/mYxMKrZmg==" spinCount="100000" sheet="1" objects="1" scenarios="1" formatColumns="0" formatRows="0" autoFilter="0"/>
  <autoFilter ref="C126:K233" xr:uid="{00000000-0009-0000-0000-000010000000}"/>
  <mergeCells count="9">
    <mergeCell ref="E87:H87"/>
    <mergeCell ref="E117:H117"/>
    <mergeCell ref="E119:H119"/>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BM122"/>
  <sheetViews>
    <sheetView showGridLines="0" topLeftCell="A107" workbookViewId="0">
      <selection activeCell="I121" sqref="I121"/>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138</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3902</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ROUND(J118,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ROUND((SUM(BE118:BE121)),  2)</f>
        <v>0</v>
      </c>
      <c r="I33" s="44">
        <v>0.21</v>
      </c>
      <c r="J33" s="40">
        <f>ROUND(((SUM(BE118:BE121))*I33),  2)</f>
        <v>0</v>
      </c>
      <c r="L33" s="20"/>
    </row>
    <row r="34" spans="2:12" s="1" customFormat="1" ht="14.4" customHeight="1">
      <c r="B34" s="20"/>
      <c r="E34" s="16" t="s">
        <v>39</v>
      </c>
      <c r="F34" s="40">
        <f>ROUND((SUM(BF118:BF121)),  2)</f>
        <v>0</v>
      </c>
      <c r="I34" s="44">
        <v>0.12</v>
      </c>
      <c r="J34" s="40">
        <f>ROUND(((SUM(BF118:BF121))*I34),  2)</f>
        <v>0</v>
      </c>
      <c r="L34" s="20"/>
    </row>
    <row r="35" spans="2:12" s="1" customFormat="1" ht="14.4" hidden="1" customHeight="1">
      <c r="B35" s="20"/>
      <c r="E35" s="16" t="s">
        <v>40</v>
      </c>
      <c r="F35" s="40">
        <f>ROUND((SUM(BG118:BG121)),  2)</f>
        <v>0</v>
      </c>
      <c r="I35" s="44">
        <v>0.21</v>
      </c>
      <c r="J35" s="40">
        <f>0</f>
        <v>0</v>
      </c>
      <c r="L35" s="20"/>
    </row>
    <row r="36" spans="2:12" s="1" customFormat="1" ht="14.4" hidden="1" customHeight="1">
      <c r="B36" s="20"/>
      <c r="E36" s="16" t="s">
        <v>41</v>
      </c>
      <c r="F36" s="40">
        <f>ROUND((SUM(BH118:BH121)),  2)</f>
        <v>0</v>
      </c>
      <c r="I36" s="44">
        <v>0.12</v>
      </c>
      <c r="J36" s="40">
        <f>0</f>
        <v>0</v>
      </c>
      <c r="L36" s="20"/>
    </row>
    <row r="37" spans="2:12" s="1" customFormat="1" ht="14.4" hidden="1" customHeight="1">
      <c r="B37" s="20"/>
      <c r="E37" s="16" t="s">
        <v>42</v>
      </c>
      <c r="F37" s="40">
        <f>ROUND((SUM(BI118:BI121)),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IO-04 - Přípojka elektro</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J118</f>
        <v>0</v>
      </c>
      <c r="L96" s="20"/>
      <c r="AU96" s="10" t="s">
        <v>155</v>
      </c>
    </row>
    <row r="97" spans="2:12" s="3" customFormat="1" ht="25.05" customHeight="1">
      <c r="B97" s="56"/>
      <c r="D97" s="57" t="s">
        <v>162</v>
      </c>
      <c r="E97" s="58"/>
      <c r="F97" s="58"/>
      <c r="G97" s="58"/>
      <c r="H97" s="58"/>
      <c r="I97" s="58"/>
      <c r="J97" s="59">
        <f>J119</f>
        <v>0</v>
      </c>
      <c r="L97" s="56"/>
    </row>
    <row r="98" spans="2:12" s="4" customFormat="1" ht="19.95" customHeight="1">
      <c r="B98" s="60"/>
      <c r="D98" s="61" t="s">
        <v>638</v>
      </c>
      <c r="E98" s="62"/>
      <c r="F98" s="62"/>
      <c r="G98" s="62"/>
      <c r="H98" s="62"/>
      <c r="I98" s="62"/>
      <c r="J98" s="63">
        <f>J120</f>
        <v>0</v>
      </c>
      <c r="L98" s="60"/>
    </row>
    <row r="99" spans="2:12" s="1" customFormat="1" ht="21.75" customHeight="1">
      <c r="B99" s="20"/>
      <c r="L99" s="20"/>
    </row>
    <row r="100" spans="2:12" s="1" customFormat="1" ht="7.05" customHeight="1">
      <c r="B100" s="26"/>
      <c r="C100" s="27"/>
      <c r="D100" s="27"/>
      <c r="E100" s="27"/>
      <c r="F100" s="27"/>
      <c r="G100" s="27"/>
      <c r="H100" s="27"/>
      <c r="I100" s="27"/>
      <c r="J100" s="27"/>
      <c r="K100" s="27"/>
      <c r="L100" s="20"/>
    </row>
    <row r="104" spans="2:12" s="1" customFormat="1" ht="7.05" customHeight="1">
      <c r="B104" s="28"/>
      <c r="C104" s="29"/>
      <c r="D104" s="29"/>
      <c r="E104" s="29"/>
      <c r="F104" s="29"/>
      <c r="G104" s="29"/>
      <c r="H104" s="29"/>
      <c r="I104" s="29"/>
      <c r="J104" s="29"/>
      <c r="K104" s="29"/>
      <c r="L104" s="20"/>
    </row>
    <row r="105" spans="2:12" s="1" customFormat="1" ht="25.05" customHeight="1">
      <c r="B105" s="20"/>
      <c r="C105" s="14" t="s">
        <v>169</v>
      </c>
      <c r="L105" s="20"/>
    </row>
    <row r="106" spans="2:12" s="1" customFormat="1" ht="7.05" customHeight="1">
      <c r="B106" s="20"/>
      <c r="L106" s="20"/>
    </row>
    <row r="107" spans="2:12" s="1" customFormat="1" ht="12" customHeight="1">
      <c r="B107" s="20"/>
      <c r="C107" s="16" t="s">
        <v>14</v>
      </c>
      <c r="L107" s="20"/>
    </row>
    <row r="108" spans="2:12" s="1" customFormat="1" ht="16.5" customHeight="1">
      <c r="B108" s="20"/>
      <c r="E108" s="865" t="str">
        <f>E7</f>
        <v xml:space="preserve">Rekonstrukce a modernizace fotbalového hřiště SK Union Břevnov </v>
      </c>
      <c r="F108" s="866"/>
      <c r="G108" s="866"/>
      <c r="H108" s="866"/>
      <c r="L108" s="20"/>
    </row>
    <row r="109" spans="2:12" s="1" customFormat="1" ht="12" customHeight="1">
      <c r="B109" s="20"/>
      <c r="C109" s="16" t="s">
        <v>149</v>
      </c>
      <c r="L109" s="20"/>
    </row>
    <row r="110" spans="2:12" s="1" customFormat="1" ht="16.5" customHeight="1">
      <c r="B110" s="20"/>
      <c r="E110" s="863" t="str">
        <f>E9</f>
        <v>IO-04 - Přípojka elektro</v>
      </c>
      <c r="F110" s="864"/>
      <c r="G110" s="864"/>
      <c r="H110" s="864"/>
      <c r="L110" s="20"/>
    </row>
    <row r="111" spans="2:12" s="1" customFormat="1" ht="7.05" customHeight="1">
      <c r="B111" s="20"/>
      <c r="L111" s="20"/>
    </row>
    <row r="112" spans="2:12" s="1" customFormat="1" ht="12" customHeight="1">
      <c r="B112" s="20"/>
      <c r="C112" s="16" t="s">
        <v>17</v>
      </c>
      <c r="F112" s="15" t="str">
        <f>F12</f>
        <v>Praha 6</v>
      </c>
      <c r="I112" s="16" t="s">
        <v>19</v>
      </c>
      <c r="J112" s="30">
        <f>IF(J12="","",J12)</f>
        <v>46065</v>
      </c>
      <c r="L112" s="20"/>
    </row>
    <row r="113" spans="2:65" s="1" customFormat="1" ht="7.05" customHeight="1">
      <c r="B113" s="20"/>
      <c r="L113" s="20"/>
    </row>
    <row r="114" spans="2:65" s="1" customFormat="1" ht="25.65" customHeight="1">
      <c r="B114" s="20"/>
      <c r="C114" s="16" t="s">
        <v>20</v>
      </c>
      <c r="F114" s="15" t="str">
        <f>E15</f>
        <v>Městská část Praha 6</v>
      </c>
      <c r="I114" s="16" t="s">
        <v>26</v>
      </c>
      <c r="J114" s="19" t="str">
        <f>E21</f>
        <v>Sportovní projekty s.r.o.</v>
      </c>
      <c r="L114" s="20"/>
    </row>
    <row r="115" spans="2:65" s="1" customFormat="1" ht="15.15" customHeight="1">
      <c r="B115" s="20"/>
      <c r="C115" s="16" t="s">
        <v>24</v>
      </c>
      <c r="F115" s="15" t="str">
        <f>IF(E18="","",E18)</f>
        <v xml:space="preserve">Vyplň údaj </v>
      </c>
      <c r="I115" s="16" t="s">
        <v>29</v>
      </c>
      <c r="J115" s="19" t="str">
        <f>E24</f>
        <v>F.Pecka</v>
      </c>
      <c r="L115" s="20"/>
    </row>
    <row r="116" spans="2:65" s="1" customFormat="1" ht="10.199999999999999" customHeight="1">
      <c r="B116" s="20"/>
      <c r="L116" s="20"/>
    </row>
    <row r="117" spans="2:65" s="5" customFormat="1" ht="29.25" customHeight="1">
      <c r="B117" s="64"/>
      <c r="C117" s="65" t="s">
        <v>170</v>
      </c>
      <c r="D117" s="66" t="s">
        <v>58</v>
      </c>
      <c r="E117" s="66" t="s">
        <v>54</v>
      </c>
      <c r="F117" s="66" t="s">
        <v>55</v>
      </c>
      <c r="G117" s="66" t="s">
        <v>171</v>
      </c>
      <c r="H117" s="66" t="s">
        <v>172</v>
      </c>
      <c r="I117" s="66" t="s">
        <v>173</v>
      </c>
      <c r="J117" s="67" t="s">
        <v>153</v>
      </c>
      <c r="K117" s="68" t="s">
        <v>174</v>
      </c>
      <c r="L117" s="64"/>
      <c r="M117" s="34" t="s">
        <v>1</v>
      </c>
      <c r="N117" s="35" t="s">
        <v>37</v>
      </c>
      <c r="O117" s="35" t="s">
        <v>175</v>
      </c>
      <c r="P117" s="35" t="s">
        <v>176</v>
      </c>
      <c r="Q117" s="35" t="s">
        <v>177</v>
      </c>
      <c r="R117" s="35" t="s">
        <v>178</v>
      </c>
      <c r="S117" s="35" t="s">
        <v>179</v>
      </c>
      <c r="T117" s="36" t="s">
        <v>180</v>
      </c>
    </row>
    <row r="118" spans="2:65" s="1" customFormat="1" ht="22.8" customHeight="1">
      <c r="B118" s="20"/>
      <c r="C118" s="38" t="s">
        <v>181</v>
      </c>
      <c r="J118" s="69">
        <f>BK118</f>
        <v>0</v>
      </c>
      <c r="L118" s="20"/>
      <c r="M118" s="37"/>
      <c r="N118" s="31"/>
      <c r="O118" s="31"/>
      <c r="P118" s="70">
        <f>P119</f>
        <v>0</v>
      </c>
      <c r="Q118" s="31"/>
      <c r="R118" s="70">
        <f>R119</f>
        <v>0</v>
      </c>
      <c r="S118" s="31"/>
      <c r="T118" s="71">
        <f>T119</f>
        <v>0</v>
      </c>
      <c r="AT118" s="10" t="s">
        <v>72</v>
      </c>
      <c r="AU118" s="10" t="s">
        <v>155</v>
      </c>
      <c r="BK118" s="72">
        <f>BK119</f>
        <v>0</v>
      </c>
    </row>
    <row r="119" spans="2:65" s="6" customFormat="1" ht="25.95" customHeight="1">
      <c r="B119" s="73"/>
      <c r="D119" s="74" t="s">
        <v>72</v>
      </c>
      <c r="E119" s="75" t="s">
        <v>399</v>
      </c>
      <c r="F119" s="75" t="s">
        <v>400</v>
      </c>
      <c r="I119" s="76"/>
      <c r="J119" s="77">
        <f>BK119</f>
        <v>0</v>
      </c>
      <c r="L119" s="73"/>
      <c r="M119" s="78"/>
      <c r="P119" s="79">
        <f>P120</f>
        <v>0</v>
      </c>
      <c r="R119" s="79">
        <f>R120</f>
        <v>0</v>
      </c>
      <c r="T119" s="80">
        <f>T120</f>
        <v>0</v>
      </c>
      <c r="AR119" s="74" t="s">
        <v>83</v>
      </c>
      <c r="AT119" s="81" t="s">
        <v>72</v>
      </c>
      <c r="AU119" s="81" t="s">
        <v>73</v>
      </c>
      <c r="AY119" s="74" t="s">
        <v>184</v>
      </c>
      <c r="BK119" s="82">
        <f>BK120</f>
        <v>0</v>
      </c>
    </row>
    <row r="120" spans="2:65" s="6" customFormat="1" ht="22.8" customHeight="1">
      <c r="B120" s="73"/>
      <c r="D120" s="74" t="s">
        <v>72</v>
      </c>
      <c r="E120" s="83" t="s">
        <v>639</v>
      </c>
      <c r="F120" s="83" t="s">
        <v>640</v>
      </c>
      <c r="I120" s="76"/>
      <c r="J120" s="84">
        <f>BK120</f>
        <v>0</v>
      </c>
      <c r="L120" s="73"/>
      <c r="M120" s="78"/>
      <c r="P120" s="79">
        <f>P121</f>
        <v>0</v>
      </c>
      <c r="R120" s="79">
        <f>R121</f>
        <v>0</v>
      </c>
      <c r="T120" s="80">
        <f>T121</f>
        <v>0</v>
      </c>
      <c r="AR120" s="74" t="s">
        <v>83</v>
      </c>
      <c r="AT120" s="81" t="s">
        <v>72</v>
      </c>
      <c r="AU120" s="81" t="s">
        <v>81</v>
      </c>
      <c r="AY120" s="74" t="s">
        <v>184</v>
      </c>
      <c r="BK120" s="82">
        <f>BK121</f>
        <v>0</v>
      </c>
    </row>
    <row r="121" spans="2:65" s="1" customFormat="1" ht="16.5" customHeight="1">
      <c r="B121" s="20"/>
      <c r="C121" s="85" t="s">
        <v>81</v>
      </c>
      <c r="D121" s="85" t="s">
        <v>186</v>
      </c>
      <c r="E121" s="86" t="s">
        <v>3903</v>
      </c>
      <c r="F121" s="87" t="s">
        <v>3904</v>
      </c>
      <c r="G121" s="88" t="s">
        <v>496</v>
      </c>
      <c r="H121" s="89">
        <v>1</v>
      </c>
      <c r="I121" s="90">
        <f>SUM('IO-04'!G50)</f>
        <v>0</v>
      </c>
      <c r="J121" s="91">
        <f>ROUND(I121*H121,2)</f>
        <v>0</v>
      </c>
      <c r="K121" s="92"/>
      <c r="L121" s="20"/>
      <c r="M121" s="121" t="s">
        <v>1</v>
      </c>
      <c r="N121" s="122" t="s">
        <v>38</v>
      </c>
      <c r="O121" s="123"/>
      <c r="P121" s="124">
        <f>O121*H121</f>
        <v>0</v>
      </c>
      <c r="Q121" s="124">
        <v>0</v>
      </c>
      <c r="R121" s="124">
        <f>Q121*H121</f>
        <v>0</v>
      </c>
      <c r="S121" s="124">
        <v>0</v>
      </c>
      <c r="T121" s="125">
        <f>S121*H121</f>
        <v>0</v>
      </c>
      <c r="AR121" s="97" t="s">
        <v>259</v>
      </c>
      <c r="AT121" s="97" t="s">
        <v>186</v>
      </c>
      <c r="AU121" s="97" t="s">
        <v>83</v>
      </c>
      <c r="AY121" s="10" t="s">
        <v>184</v>
      </c>
      <c r="BE121" s="98">
        <f>IF(N121="základní",J121,0)</f>
        <v>0</v>
      </c>
      <c r="BF121" s="98">
        <f>IF(N121="snížená",J121,0)</f>
        <v>0</v>
      </c>
      <c r="BG121" s="98">
        <f>IF(N121="zákl. přenesená",J121,0)</f>
        <v>0</v>
      </c>
      <c r="BH121" s="98">
        <f>IF(N121="sníž. přenesená",J121,0)</f>
        <v>0</v>
      </c>
      <c r="BI121" s="98">
        <f>IF(N121="nulová",J121,0)</f>
        <v>0</v>
      </c>
      <c r="BJ121" s="10" t="s">
        <v>81</v>
      </c>
      <c r="BK121" s="98">
        <f>ROUND(I121*H121,2)</f>
        <v>0</v>
      </c>
      <c r="BL121" s="10" t="s">
        <v>259</v>
      </c>
      <c r="BM121" s="97" t="s">
        <v>3905</v>
      </c>
    </row>
    <row r="122" spans="2:65" s="1" customFormat="1" ht="7.05" customHeight="1">
      <c r="B122" s="26"/>
      <c r="C122" s="27"/>
      <c r="D122" s="27"/>
      <c r="E122" s="27"/>
      <c r="F122" s="27"/>
      <c r="G122" s="27"/>
      <c r="H122" s="27"/>
      <c r="I122" s="27"/>
      <c r="J122" s="27"/>
      <c r="K122" s="27"/>
      <c r="L122" s="20"/>
    </row>
  </sheetData>
  <sheetProtection algorithmName="SHA-512" hashValue="yyqJU2VK+TZmABlLWx/ZC1GAjSRGRbC/VWkyLLVFeJ8FWJgNrGgxVk6kEppUxltwy9g5vc8QimrMWmTJzMOyuA==" saltValue="iqgTfB+TDfrIijVUaxQqdtVG6fEdjl37ZhWL9Lqyt7cC3bIrBK0fRI9MRdGntzK0GZ33LWS/vxUY258kghSNIA==" spinCount="100000" sheet="1" objects="1" scenarios="1" formatColumns="0" formatRows="0" autoFilter="0"/>
  <autoFilter ref="C117:K121" xr:uid="{00000000-0009-0000-0000-000011000000}"/>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2C615-E99F-4E54-A810-E6A8EA2F6F4B}">
  <dimension ref="A1:AX4752"/>
  <sheetViews>
    <sheetView workbookViewId="0">
      <selection activeCell="H14" sqref="H14"/>
    </sheetView>
  </sheetViews>
  <sheetFormatPr defaultRowHeight="10.199999999999999" outlineLevelRow="1"/>
  <cols>
    <col min="1" max="1" width="4.28515625" customWidth="1"/>
    <col min="2" max="2" width="15.28515625" style="203" customWidth="1"/>
    <col min="3" max="3" width="46.7109375" style="203" customWidth="1"/>
    <col min="4" max="4" width="5.85546875" customWidth="1"/>
    <col min="5" max="5" width="12.85546875" customWidth="1"/>
    <col min="6" max="6" width="12" customWidth="1"/>
    <col min="7" max="7" width="15.5703125" customWidth="1"/>
    <col min="11" max="11" width="14.7109375" bestFit="1" customWidth="1"/>
    <col min="12" max="12" width="5.85546875" hidden="1" customWidth="1"/>
    <col min="13" max="13" width="14.7109375" hidden="1" customWidth="1"/>
    <col min="14" max="14" width="16.7109375" style="198" hidden="1" customWidth="1"/>
    <col min="15" max="15" width="44.85546875" customWidth="1"/>
    <col min="19" max="19" width="0" hidden="1" customWidth="1"/>
    <col min="21" max="31" width="0" hidden="1" customWidth="1"/>
  </cols>
  <sheetData>
    <row r="1" spans="1:50" ht="15.75" customHeight="1">
      <c r="A1" s="926" t="s">
        <v>3921</v>
      </c>
      <c r="B1" s="926"/>
      <c r="C1" s="926"/>
      <c r="D1" s="926"/>
      <c r="E1" s="926"/>
      <c r="F1" s="926"/>
      <c r="G1" s="926"/>
      <c r="W1" t="s">
        <v>4025</v>
      </c>
    </row>
    <row r="2" spans="1:50" ht="25.05" customHeight="1">
      <c r="A2" s="199" t="s">
        <v>3922</v>
      </c>
      <c r="B2" s="200" t="str">
        <f>[4]Stavba!CisloStavby</f>
        <v>0001</v>
      </c>
      <c r="C2" s="927" t="str">
        <f>[4]Stavba!E2</f>
        <v>UNION Břevnov</v>
      </c>
      <c r="D2" s="928"/>
      <c r="E2" s="928"/>
      <c r="F2" s="928"/>
      <c r="G2" s="928"/>
      <c r="H2" s="928"/>
      <c r="I2" s="928"/>
      <c r="J2" s="928"/>
      <c r="K2" s="929"/>
    </row>
    <row r="3" spans="1:50" ht="25.05" customHeight="1">
      <c r="A3" s="199" t="s">
        <v>3923</v>
      </c>
      <c r="B3" s="200" t="str">
        <f>cisloobjektu</f>
        <v>25.011</v>
      </c>
      <c r="C3" s="927" t="str">
        <f>[4]Stavba!E3</f>
        <v>IO-04 PŘÍPOJKA ELEKTRO</v>
      </c>
      <c r="D3" s="928"/>
      <c r="E3" s="928"/>
      <c r="F3" s="928"/>
      <c r="G3" s="928"/>
      <c r="H3" s="928"/>
      <c r="I3" s="928"/>
      <c r="J3" s="928"/>
      <c r="K3" s="929"/>
    </row>
    <row r="4" spans="1:50" ht="25.05" customHeight="1">
      <c r="A4" s="201" t="s">
        <v>3924</v>
      </c>
      <c r="B4" s="202" t="str">
        <f>CisloStavebnihoRozpoctu</f>
        <v>01</v>
      </c>
      <c r="C4" s="930" t="str">
        <f>[4]Stavba!E4</f>
        <v>projektový rozpočet</v>
      </c>
      <c r="D4" s="931"/>
      <c r="E4" s="931"/>
      <c r="F4" s="931"/>
      <c r="G4" s="931"/>
      <c r="H4" s="931"/>
      <c r="I4" s="931"/>
      <c r="J4" s="931"/>
      <c r="K4" s="932"/>
    </row>
    <row r="5" spans="1:50">
      <c r="D5" s="204"/>
    </row>
    <row r="6" spans="1:50" ht="20.399999999999999">
      <c r="A6" s="205" t="s">
        <v>3925</v>
      </c>
      <c r="B6" s="206" t="s">
        <v>3926</v>
      </c>
      <c r="C6" s="206" t="s">
        <v>3927</v>
      </c>
      <c r="D6" s="207" t="s">
        <v>171</v>
      </c>
      <c r="E6" s="205" t="s">
        <v>172</v>
      </c>
      <c r="F6" s="208" t="s">
        <v>4026</v>
      </c>
      <c r="G6" s="205" t="s">
        <v>3930</v>
      </c>
      <c r="H6" s="209" t="s">
        <v>3931</v>
      </c>
      <c r="I6" s="209" t="s">
        <v>3932</v>
      </c>
      <c r="J6" s="209" t="s">
        <v>3933</v>
      </c>
      <c r="K6" s="209" t="s">
        <v>3934</v>
      </c>
      <c r="L6" s="209" t="s">
        <v>37</v>
      </c>
      <c r="M6" s="209" t="s">
        <v>43</v>
      </c>
      <c r="N6" s="209" t="s">
        <v>4027</v>
      </c>
    </row>
    <row r="7" spans="1:50" hidden="1">
      <c r="A7" s="210"/>
      <c r="B7" s="211"/>
      <c r="C7" s="211"/>
      <c r="D7" s="212"/>
      <c r="E7" s="213"/>
      <c r="F7" s="214"/>
      <c r="G7" s="214"/>
      <c r="H7" s="214"/>
      <c r="I7" s="214"/>
      <c r="J7" s="214"/>
      <c r="K7" s="214"/>
      <c r="L7" s="214"/>
      <c r="M7" s="214"/>
      <c r="N7" s="215"/>
    </row>
    <row r="8" spans="1:50" ht="13.2">
      <c r="A8" s="216" t="s">
        <v>3936</v>
      </c>
      <c r="B8" s="217" t="s">
        <v>3937</v>
      </c>
      <c r="C8" s="218" t="s">
        <v>4028</v>
      </c>
      <c r="D8" s="219"/>
      <c r="E8" s="220"/>
      <c r="F8" s="221"/>
      <c r="G8" s="221">
        <f>SUMIF(W9:W19,"&lt;&gt;NOR",G9:G19)</f>
        <v>0</v>
      </c>
      <c r="H8" s="221"/>
      <c r="I8" s="221">
        <f>SUM(I9:I19)</f>
        <v>0</v>
      </c>
      <c r="J8" s="221"/>
      <c r="K8" s="222">
        <f>SUM(K9:K19)</f>
        <v>0</v>
      </c>
      <c r="L8" s="223"/>
      <c r="M8" s="223">
        <f>SUM(M9:M19)</f>
        <v>0</v>
      </c>
      <c r="N8" s="224"/>
      <c r="W8" t="s">
        <v>4029</v>
      </c>
    </row>
    <row r="9" spans="1:50" ht="40.799999999999997" outlineLevel="1">
      <c r="A9" s="225">
        <v>1</v>
      </c>
      <c r="B9" s="226"/>
      <c r="C9" s="227" t="s">
        <v>4102</v>
      </c>
      <c r="D9" s="228" t="s">
        <v>189</v>
      </c>
      <c r="E9" s="229">
        <v>1</v>
      </c>
      <c r="F9" s="230">
        <f t="shared" ref="F9:F19" si="0">H9+J9</f>
        <v>0</v>
      </c>
      <c r="G9" s="230">
        <f t="shared" ref="G9:G19" si="1">ROUND(E9*F9,2)</f>
        <v>0</v>
      </c>
      <c r="H9" s="390"/>
      <c r="I9" s="230">
        <f t="shared" ref="I9:I19" si="2">ROUND(E9*H9,2)</f>
        <v>0</v>
      </c>
      <c r="J9" s="390"/>
      <c r="K9" s="231">
        <f t="shared" ref="K9:K19" si="3">ROUND(E9*J9,2)</f>
        <v>0</v>
      </c>
      <c r="L9" s="232">
        <v>21</v>
      </c>
      <c r="M9" s="232">
        <f t="shared" ref="M9:M19" si="4">G9*(1+L9/100)</f>
        <v>0</v>
      </c>
      <c r="N9" s="233"/>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4"/>
      <c r="AX9" s="234"/>
    </row>
    <row r="10" spans="1:50" ht="20.399999999999999" outlineLevel="1">
      <c r="A10" s="225">
        <v>2</v>
      </c>
      <c r="B10" s="226"/>
      <c r="C10" s="227" t="s">
        <v>4103</v>
      </c>
      <c r="D10" s="228" t="s">
        <v>189</v>
      </c>
      <c r="E10" s="229">
        <v>1</v>
      </c>
      <c r="F10" s="230">
        <f t="shared" si="0"/>
        <v>0</v>
      </c>
      <c r="G10" s="230">
        <f t="shared" si="1"/>
        <v>0</v>
      </c>
      <c r="H10" s="390"/>
      <c r="I10" s="230">
        <f t="shared" si="2"/>
        <v>0</v>
      </c>
      <c r="J10" s="390"/>
      <c r="K10" s="231">
        <f t="shared" si="3"/>
        <v>0</v>
      </c>
      <c r="L10" s="232">
        <v>21</v>
      </c>
      <c r="M10" s="232">
        <f t="shared" si="4"/>
        <v>0</v>
      </c>
      <c r="N10" s="233"/>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row>
    <row r="11" spans="1:50" ht="20.399999999999999" outlineLevel="1">
      <c r="A11" s="225">
        <v>3</v>
      </c>
      <c r="B11" s="226"/>
      <c r="C11" s="227" t="s">
        <v>4104</v>
      </c>
      <c r="D11" s="228" t="s">
        <v>223</v>
      </c>
      <c r="E11" s="229">
        <v>28</v>
      </c>
      <c r="F11" s="230">
        <f t="shared" si="0"/>
        <v>0</v>
      </c>
      <c r="G11" s="230">
        <f t="shared" si="1"/>
        <v>0</v>
      </c>
      <c r="H11" s="390"/>
      <c r="I11" s="230">
        <f t="shared" si="2"/>
        <v>0</v>
      </c>
      <c r="J11" s="390"/>
      <c r="K11" s="231">
        <f t="shared" si="3"/>
        <v>0</v>
      </c>
      <c r="L11" s="232">
        <v>21</v>
      </c>
      <c r="M11" s="232">
        <f t="shared" si="4"/>
        <v>0</v>
      </c>
      <c r="N11" s="233"/>
      <c r="O11" s="234"/>
      <c r="P11" s="234"/>
      <c r="Q11" s="234"/>
      <c r="R11" s="234"/>
      <c r="S11" s="234"/>
      <c r="T11" s="234"/>
      <c r="U11" s="234"/>
      <c r="V11" s="234"/>
      <c r="W11" s="234" t="s">
        <v>4031</v>
      </c>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4"/>
    </row>
    <row r="12" spans="1:50" outlineLevel="1">
      <c r="A12" s="225">
        <v>4</v>
      </c>
      <c r="B12" s="226"/>
      <c r="C12" s="227" t="s">
        <v>4105</v>
      </c>
      <c r="D12" s="228" t="s">
        <v>189</v>
      </c>
      <c r="E12" s="229">
        <v>3</v>
      </c>
      <c r="F12" s="230">
        <f t="shared" si="0"/>
        <v>0</v>
      </c>
      <c r="G12" s="230">
        <f t="shared" si="1"/>
        <v>0</v>
      </c>
      <c r="H12" s="390"/>
      <c r="I12" s="230">
        <f t="shared" si="2"/>
        <v>0</v>
      </c>
      <c r="J12" s="390"/>
      <c r="K12" s="231">
        <f t="shared" si="3"/>
        <v>0</v>
      </c>
      <c r="L12" s="232">
        <v>21</v>
      </c>
      <c r="M12" s="232">
        <f t="shared" si="4"/>
        <v>0</v>
      </c>
      <c r="N12" s="233"/>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row>
    <row r="13" spans="1:50" ht="20.399999999999999" outlineLevel="1">
      <c r="A13" s="225">
        <v>5</v>
      </c>
      <c r="B13" s="226"/>
      <c r="C13" s="227" t="s">
        <v>4106</v>
      </c>
      <c r="D13" s="228" t="s">
        <v>223</v>
      </c>
      <c r="E13" s="229">
        <v>25</v>
      </c>
      <c r="F13" s="230">
        <f t="shared" si="0"/>
        <v>0</v>
      </c>
      <c r="G13" s="230">
        <f t="shared" si="1"/>
        <v>0</v>
      </c>
      <c r="H13" s="390"/>
      <c r="I13" s="230">
        <f t="shared" si="2"/>
        <v>0</v>
      </c>
      <c r="J13" s="390"/>
      <c r="K13" s="231">
        <f t="shared" si="3"/>
        <v>0</v>
      </c>
      <c r="L13" s="232">
        <v>21</v>
      </c>
      <c r="M13" s="232">
        <f t="shared" si="4"/>
        <v>0</v>
      </c>
      <c r="N13" s="233"/>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row>
    <row r="14" spans="1:50" ht="20.399999999999999" outlineLevel="1">
      <c r="A14" s="225">
        <v>6</v>
      </c>
      <c r="B14" s="226" t="s">
        <v>4107</v>
      </c>
      <c r="C14" s="227" t="s">
        <v>4108</v>
      </c>
      <c r="D14" s="228" t="s">
        <v>223</v>
      </c>
      <c r="E14" s="229">
        <v>25</v>
      </c>
      <c r="F14" s="230">
        <f t="shared" si="0"/>
        <v>0</v>
      </c>
      <c r="G14" s="230">
        <f t="shared" si="1"/>
        <v>0</v>
      </c>
      <c r="H14" s="390"/>
      <c r="I14" s="230">
        <f t="shared" si="2"/>
        <v>0</v>
      </c>
      <c r="J14" s="390"/>
      <c r="K14" s="231">
        <f t="shared" si="3"/>
        <v>0</v>
      </c>
      <c r="L14" s="232">
        <v>21</v>
      </c>
      <c r="M14" s="232">
        <f t="shared" si="4"/>
        <v>0</v>
      </c>
      <c r="N14" s="233"/>
      <c r="O14" s="234"/>
      <c r="P14" s="234"/>
      <c r="Q14" s="234"/>
      <c r="R14" s="234"/>
      <c r="S14" s="234"/>
      <c r="T14" s="234"/>
      <c r="U14" s="234"/>
      <c r="V14" s="234"/>
      <c r="W14" s="234" t="s">
        <v>4031</v>
      </c>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row>
    <row r="15" spans="1:50" outlineLevel="1">
      <c r="A15" s="225">
        <v>7</v>
      </c>
      <c r="B15" s="226"/>
      <c r="C15" s="227" t="s">
        <v>4109</v>
      </c>
      <c r="D15" s="228" t="s">
        <v>406</v>
      </c>
      <c r="E15" s="229">
        <v>25</v>
      </c>
      <c r="F15" s="230">
        <f t="shared" si="0"/>
        <v>0</v>
      </c>
      <c r="G15" s="230">
        <f t="shared" si="1"/>
        <v>0</v>
      </c>
      <c r="H15" s="390"/>
      <c r="I15" s="230">
        <f t="shared" si="2"/>
        <v>0</v>
      </c>
      <c r="J15" s="390"/>
      <c r="K15" s="231">
        <f t="shared" si="3"/>
        <v>0</v>
      </c>
      <c r="L15" s="232">
        <v>21</v>
      </c>
      <c r="M15" s="232">
        <f t="shared" si="4"/>
        <v>0</v>
      </c>
      <c r="N15" s="233"/>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row>
    <row r="16" spans="1:50" ht="20.399999999999999" outlineLevel="1">
      <c r="A16" s="225">
        <v>8</v>
      </c>
      <c r="B16" s="226" t="s">
        <v>4110</v>
      </c>
      <c r="C16" s="227" t="s">
        <v>4111</v>
      </c>
      <c r="D16" s="228" t="s">
        <v>189</v>
      </c>
      <c r="E16" s="229">
        <v>4</v>
      </c>
      <c r="F16" s="230">
        <f t="shared" si="0"/>
        <v>0</v>
      </c>
      <c r="G16" s="230">
        <f t="shared" si="1"/>
        <v>0</v>
      </c>
      <c r="H16" s="390"/>
      <c r="I16" s="230">
        <f t="shared" si="2"/>
        <v>0</v>
      </c>
      <c r="J16" s="390"/>
      <c r="K16" s="231">
        <f t="shared" si="3"/>
        <v>0</v>
      </c>
      <c r="L16" s="232">
        <v>21</v>
      </c>
      <c r="M16" s="232">
        <f t="shared" si="4"/>
        <v>0</v>
      </c>
      <c r="N16" s="233"/>
      <c r="O16" s="234"/>
      <c r="P16" s="234"/>
      <c r="Q16" s="234"/>
      <c r="R16" s="234"/>
      <c r="S16" s="234"/>
      <c r="T16" s="234"/>
      <c r="U16" s="234"/>
      <c r="V16" s="234"/>
      <c r="W16" s="234" t="s">
        <v>4031</v>
      </c>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row>
    <row r="17" spans="1:50" ht="24.75" customHeight="1" outlineLevel="1">
      <c r="A17" s="225">
        <v>9</v>
      </c>
      <c r="B17" s="226" t="s">
        <v>4112</v>
      </c>
      <c r="C17" s="227" t="s">
        <v>4113</v>
      </c>
      <c r="D17" s="228" t="s">
        <v>189</v>
      </c>
      <c r="E17" s="229">
        <v>4</v>
      </c>
      <c r="F17" s="230">
        <f t="shared" si="0"/>
        <v>0</v>
      </c>
      <c r="G17" s="230">
        <f t="shared" si="1"/>
        <v>0</v>
      </c>
      <c r="H17" s="390"/>
      <c r="I17" s="230">
        <f t="shared" si="2"/>
        <v>0</v>
      </c>
      <c r="J17" s="390"/>
      <c r="K17" s="231">
        <f t="shared" si="3"/>
        <v>0</v>
      </c>
      <c r="L17" s="232">
        <v>21</v>
      </c>
      <c r="M17" s="232">
        <f t="shared" si="4"/>
        <v>0</v>
      </c>
      <c r="N17" s="233"/>
      <c r="O17" s="234" t="s">
        <v>4114</v>
      </c>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row>
    <row r="18" spans="1:50" outlineLevel="1">
      <c r="A18" s="225">
        <v>10</v>
      </c>
      <c r="B18" s="226"/>
      <c r="C18" s="227" t="s">
        <v>4035</v>
      </c>
      <c r="D18" s="228" t="s">
        <v>496</v>
      </c>
      <c r="E18" s="229">
        <v>1</v>
      </c>
      <c r="F18" s="230">
        <f t="shared" si="0"/>
        <v>0</v>
      </c>
      <c r="G18" s="230">
        <f t="shared" si="1"/>
        <v>0</v>
      </c>
      <c r="H18" s="390"/>
      <c r="I18" s="230">
        <f t="shared" si="2"/>
        <v>0</v>
      </c>
      <c r="J18" s="390"/>
      <c r="K18" s="231">
        <f t="shared" si="3"/>
        <v>0</v>
      </c>
      <c r="L18" s="232">
        <v>21</v>
      </c>
      <c r="M18" s="232">
        <f t="shared" si="4"/>
        <v>0</v>
      </c>
      <c r="N18" s="233"/>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row>
    <row r="19" spans="1:50" outlineLevel="1">
      <c r="A19" s="225">
        <v>11</v>
      </c>
      <c r="B19" s="226"/>
      <c r="C19" s="227" t="s">
        <v>4036</v>
      </c>
      <c r="D19" s="228" t="s">
        <v>4037</v>
      </c>
      <c r="E19" s="229">
        <v>1</v>
      </c>
      <c r="F19" s="230">
        <f t="shared" si="0"/>
        <v>0</v>
      </c>
      <c r="G19" s="230">
        <f t="shared" si="1"/>
        <v>0</v>
      </c>
      <c r="H19" s="390"/>
      <c r="I19" s="230">
        <f t="shared" si="2"/>
        <v>0</v>
      </c>
      <c r="J19" s="390"/>
      <c r="K19" s="231">
        <f t="shared" si="3"/>
        <v>0</v>
      </c>
      <c r="L19" s="232">
        <v>21</v>
      </c>
      <c r="M19" s="232">
        <f t="shared" si="4"/>
        <v>0</v>
      </c>
      <c r="N19" s="233"/>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row>
    <row r="20" spans="1:50" ht="13.2">
      <c r="A20" s="216" t="s">
        <v>3936</v>
      </c>
      <c r="B20" s="217" t="s">
        <v>3967</v>
      </c>
      <c r="C20" s="218" t="s">
        <v>3968</v>
      </c>
      <c r="D20" s="219"/>
      <c r="E20" s="235"/>
      <c r="F20" s="221"/>
      <c r="G20" s="221">
        <f>SUMIF(W21:W29,"&lt;&gt;NOR",G21:G29)</f>
        <v>0</v>
      </c>
      <c r="H20" s="497"/>
      <c r="I20" s="221">
        <f>SUM(I21:I29)</f>
        <v>0</v>
      </c>
      <c r="J20" s="497"/>
      <c r="K20" s="222">
        <f>SUM(K21:K29)</f>
        <v>0</v>
      </c>
      <c r="L20" s="223"/>
      <c r="M20" s="223">
        <f>SUM(M21:M29)</f>
        <v>0</v>
      </c>
      <c r="N20" s="224"/>
      <c r="W20" t="s">
        <v>4029</v>
      </c>
    </row>
    <row r="21" spans="1:50" outlineLevel="1">
      <c r="A21" s="225">
        <v>12</v>
      </c>
      <c r="B21" s="226" t="s">
        <v>4115</v>
      </c>
      <c r="C21" s="227" t="s">
        <v>4116</v>
      </c>
      <c r="D21" s="228" t="s">
        <v>267</v>
      </c>
      <c r="E21" s="229">
        <v>1</v>
      </c>
      <c r="F21" s="230">
        <f t="shared" ref="F21:F29" si="5">H21+J21</f>
        <v>0</v>
      </c>
      <c r="G21" s="230">
        <f t="shared" ref="G21:G29" si="6">ROUND(E21*F21,2)</f>
        <v>0</v>
      </c>
      <c r="H21" s="390"/>
      <c r="I21" s="230">
        <f t="shared" ref="I21:I29" si="7">ROUND(E21*H21,2)</f>
        <v>0</v>
      </c>
      <c r="J21" s="390"/>
      <c r="K21" s="231">
        <f t="shared" ref="K21:K29" si="8">ROUND(E21*J21,2)</f>
        <v>0</v>
      </c>
      <c r="L21" s="232">
        <v>21</v>
      </c>
      <c r="M21" s="232">
        <f t="shared" ref="M21:M29" si="9">G21*(1+L21/100)</f>
        <v>0</v>
      </c>
      <c r="N21" s="233"/>
      <c r="O21" s="234"/>
      <c r="P21" s="234"/>
      <c r="Q21" s="234"/>
      <c r="R21" s="234"/>
      <c r="S21" s="234"/>
      <c r="T21" s="234"/>
      <c r="U21" s="234"/>
      <c r="V21" s="234"/>
      <c r="W21" s="234" t="s">
        <v>4031</v>
      </c>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row>
    <row r="22" spans="1:50" ht="20.399999999999999" outlineLevel="1">
      <c r="A22" s="225">
        <v>13</v>
      </c>
      <c r="B22" s="226" t="s">
        <v>3973</v>
      </c>
      <c r="C22" s="227" t="s">
        <v>4101</v>
      </c>
      <c r="D22" s="228" t="s">
        <v>267</v>
      </c>
      <c r="E22" s="229">
        <v>1</v>
      </c>
      <c r="F22" s="230">
        <f t="shared" si="5"/>
        <v>0</v>
      </c>
      <c r="G22" s="230">
        <f t="shared" si="6"/>
        <v>0</v>
      </c>
      <c r="H22" s="390"/>
      <c r="I22" s="230">
        <f t="shared" si="7"/>
        <v>0</v>
      </c>
      <c r="J22" s="390"/>
      <c r="K22" s="231">
        <f t="shared" si="8"/>
        <v>0</v>
      </c>
      <c r="L22" s="232">
        <v>21</v>
      </c>
      <c r="M22" s="232">
        <f t="shared" si="9"/>
        <v>0</v>
      </c>
      <c r="N22" s="233"/>
      <c r="O22" s="234"/>
      <c r="P22" s="234"/>
      <c r="Q22" s="234"/>
      <c r="R22" s="234"/>
      <c r="S22" s="234"/>
      <c r="T22" s="234"/>
      <c r="U22" s="234"/>
      <c r="V22" s="234"/>
      <c r="W22" s="234" t="s">
        <v>4031</v>
      </c>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row>
    <row r="23" spans="1:50" outlineLevel="1">
      <c r="A23" s="225">
        <v>14</v>
      </c>
      <c r="B23" s="226" t="s">
        <v>4038</v>
      </c>
      <c r="C23" s="227" t="s">
        <v>4039</v>
      </c>
      <c r="D23" s="228" t="s">
        <v>189</v>
      </c>
      <c r="E23" s="229">
        <v>1</v>
      </c>
      <c r="F23" s="230">
        <f t="shared" si="5"/>
        <v>0</v>
      </c>
      <c r="G23" s="230">
        <f t="shared" si="6"/>
        <v>0</v>
      </c>
      <c r="H23" s="390"/>
      <c r="I23" s="230">
        <f t="shared" si="7"/>
        <v>0</v>
      </c>
      <c r="J23" s="390"/>
      <c r="K23" s="231">
        <f t="shared" si="8"/>
        <v>0</v>
      </c>
      <c r="L23" s="232">
        <v>21</v>
      </c>
      <c r="M23" s="232">
        <f t="shared" si="9"/>
        <v>0</v>
      </c>
      <c r="N23" s="233"/>
      <c r="O23" s="234"/>
      <c r="P23" s="234"/>
      <c r="Q23" s="234"/>
      <c r="R23" s="234"/>
      <c r="S23" s="234"/>
      <c r="T23" s="234"/>
      <c r="U23" s="234"/>
      <c r="V23" s="234"/>
      <c r="W23" s="234" t="s">
        <v>4031</v>
      </c>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row>
    <row r="24" spans="1:50" outlineLevel="1">
      <c r="A24" s="225">
        <v>15</v>
      </c>
      <c r="B24" s="226" t="s">
        <v>4040</v>
      </c>
      <c r="C24" s="227" t="s">
        <v>4041</v>
      </c>
      <c r="D24" s="228" t="s">
        <v>189</v>
      </c>
      <c r="E24" s="229">
        <v>1</v>
      </c>
      <c r="F24" s="230">
        <f t="shared" si="5"/>
        <v>0</v>
      </c>
      <c r="G24" s="230">
        <f t="shared" si="6"/>
        <v>0</v>
      </c>
      <c r="H24" s="390"/>
      <c r="I24" s="230">
        <f t="shared" si="7"/>
        <v>0</v>
      </c>
      <c r="J24" s="390"/>
      <c r="K24" s="231">
        <f t="shared" si="8"/>
        <v>0</v>
      </c>
      <c r="L24" s="232">
        <v>21</v>
      </c>
      <c r="M24" s="232">
        <f t="shared" si="9"/>
        <v>0</v>
      </c>
      <c r="N24" s="233"/>
      <c r="O24" s="234"/>
      <c r="P24" s="234"/>
      <c r="Q24" s="234"/>
      <c r="R24" s="234"/>
      <c r="S24" s="234"/>
      <c r="T24" s="234"/>
      <c r="U24" s="234"/>
      <c r="V24" s="234"/>
      <c r="W24" s="234" t="s">
        <v>4031</v>
      </c>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row>
    <row r="25" spans="1:50" ht="20.399999999999999" outlineLevel="1">
      <c r="A25" s="225">
        <v>16</v>
      </c>
      <c r="B25" s="226" t="s">
        <v>4042</v>
      </c>
      <c r="C25" s="227" t="s">
        <v>4043</v>
      </c>
      <c r="D25" s="228" t="s">
        <v>189</v>
      </c>
      <c r="E25" s="229">
        <v>1</v>
      </c>
      <c r="F25" s="230">
        <f t="shared" si="5"/>
        <v>0</v>
      </c>
      <c r="G25" s="230">
        <f t="shared" si="6"/>
        <v>0</v>
      </c>
      <c r="H25" s="390"/>
      <c r="I25" s="230">
        <f t="shared" si="7"/>
        <v>0</v>
      </c>
      <c r="J25" s="390"/>
      <c r="K25" s="231">
        <f t="shared" si="8"/>
        <v>0</v>
      </c>
      <c r="L25" s="232">
        <v>21</v>
      </c>
      <c r="M25" s="232">
        <f t="shared" si="9"/>
        <v>0</v>
      </c>
      <c r="N25" s="233"/>
      <c r="O25" s="234"/>
      <c r="P25" s="234"/>
      <c r="Q25" s="234"/>
      <c r="R25" s="234"/>
      <c r="S25" s="234"/>
      <c r="T25" s="234"/>
      <c r="U25" s="234"/>
      <c r="V25" s="234"/>
      <c r="W25" s="234" t="s">
        <v>4031</v>
      </c>
      <c r="X25" s="234"/>
      <c r="Y25" s="234"/>
      <c r="Z25" s="234"/>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row>
    <row r="26" spans="1:50" ht="20.399999999999999" outlineLevel="1">
      <c r="A26" s="225">
        <v>17</v>
      </c>
      <c r="B26" s="226" t="s">
        <v>4044</v>
      </c>
      <c r="C26" s="227" t="s">
        <v>4045</v>
      </c>
      <c r="D26" s="228" t="s">
        <v>223</v>
      </c>
      <c r="E26" s="229">
        <v>22</v>
      </c>
      <c r="F26" s="230">
        <f t="shared" si="5"/>
        <v>0</v>
      </c>
      <c r="G26" s="230">
        <f t="shared" si="6"/>
        <v>0</v>
      </c>
      <c r="H26" s="390"/>
      <c r="I26" s="230">
        <f t="shared" si="7"/>
        <v>0</v>
      </c>
      <c r="J26" s="390"/>
      <c r="K26" s="231">
        <f t="shared" si="8"/>
        <v>0</v>
      </c>
      <c r="L26" s="232">
        <v>21</v>
      </c>
      <c r="M26" s="232">
        <f t="shared" si="9"/>
        <v>0</v>
      </c>
      <c r="N26" s="233"/>
      <c r="O26" s="234"/>
      <c r="P26" s="234"/>
      <c r="Q26" s="234"/>
      <c r="R26" s="234"/>
      <c r="S26" s="234"/>
      <c r="T26" s="234"/>
      <c r="U26" s="234"/>
      <c r="V26" s="234"/>
      <c r="W26" s="234" t="s">
        <v>4031</v>
      </c>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row>
    <row r="27" spans="1:50" ht="20.399999999999999" outlineLevel="1">
      <c r="A27" s="225">
        <v>18</v>
      </c>
      <c r="B27" s="226" t="s">
        <v>3979</v>
      </c>
      <c r="C27" s="227" t="s">
        <v>4048</v>
      </c>
      <c r="D27" s="228" t="s">
        <v>223</v>
      </c>
      <c r="E27" s="229">
        <v>22</v>
      </c>
      <c r="F27" s="230">
        <f t="shared" si="5"/>
        <v>0</v>
      </c>
      <c r="G27" s="230">
        <f t="shared" si="6"/>
        <v>0</v>
      </c>
      <c r="H27" s="390"/>
      <c r="I27" s="230">
        <f t="shared" si="7"/>
        <v>0</v>
      </c>
      <c r="J27" s="390"/>
      <c r="K27" s="231">
        <f t="shared" si="8"/>
        <v>0</v>
      </c>
      <c r="L27" s="232">
        <v>21</v>
      </c>
      <c r="M27" s="232">
        <f t="shared" si="9"/>
        <v>0</v>
      </c>
      <c r="N27" s="233"/>
      <c r="O27" s="234"/>
      <c r="P27" s="234"/>
      <c r="Q27" s="234"/>
      <c r="R27" s="234"/>
      <c r="S27" s="234"/>
      <c r="T27" s="234"/>
      <c r="U27" s="234"/>
      <c r="V27" s="234"/>
      <c r="W27" s="234" t="s">
        <v>4031</v>
      </c>
      <c r="X27" s="234"/>
      <c r="Y27" s="234"/>
      <c r="Z27" s="234"/>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row>
    <row r="28" spans="1:50" ht="20.399999999999999" outlineLevel="1">
      <c r="A28" s="225">
        <v>19</v>
      </c>
      <c r="B28" s="226" t="s">
        <v>3989</v>
      </c>
      <c r="C28" s="227" t="s">
        <v>4049</v>
      </c>
      <c r="D28" s="228" t="s">
        <v>223</v>
      </c>
      <c r="E28" s="229">
        <v>22</v>
      </c>
      <c r="F28" s="230">
        <f t="shared" si="5"/>
        <v>0</v>
      </c>
      <c r="G28" s="230">
        <f t="shared" si="6"/>
        <v>0</v>
      </c>
      <c r="H28" s="390"/>
      <c r="I28" s="230">
        <f t="shared" si="7"/>
        <v>0</v>
      </c>
      <c r="J28" s="390"/>
      <c r="K28" s="231">
        <f t="shared" si="8"/>
        <v>0</v>
      </c>
      <c r="L28" s="232">
        <v>21</v>
      </c>
      <c r="M28" s="232">
        <f t="shared" si="9"/>
        <v>0</v>
      </c>
      <c r="N28" s="233"/>
      <c r="O28" s="234"/>
      <c r="P28" s="234"/>
      <c r="Q28" s="234"/>
      <c r="R28" s="234"/>
      <c r="S28" s="234"/>
      <c r="T28" s="234"/>
      <c r="U28" s="234"/>
      <c r="V28" s="234"/>
      <c r="W28" s="234" t="s">
        <v>4031</v>
      </c>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row>
    <row r="29" spans="1:50" outlineLevel="1">
      <c r="A29" s="225">
        <v>20</v>
      </c>
      <c r="B29" s="226" t="s">
        <v>4050</v>
      </c>
      <c r="C29" s="227" t="s">
        <v>4051</v>
      </c>
      <c r="D29" s="228" t="s">
        <v>223</v>
      </c>
      <c r="E29" s="229">
        <v>22</v>
      </c>
      <c r="F29" s="230">
        <f t="shared" si="5"/>
        <v>0</v>
      </c>
      <c r="G29" s="230">
        <f t="shared" si="6"/>
        <v>0</v>
      </c>
      <c r="H29" s="390"/>
      <c r="I29" s="230">
        <f t="shared" si="7"/>
        <v>0</v>
      </c>
      <c r="J29" s="390"/>
      <c r="K29" s="231">
        <f t="shared" si="8"/>
        <v>0</v>
      </c>
      <c r="L29" s="232">
        <v>21</v>
      </c>
      <c r="M29" s="232">
        <f t="shared" si="9"/>
        <v>0</v>
      </c>
      <c r="N29" s="233"/>
      <c r="O29" s="234"/>
      <c r="P29" s="234"/>
      <c r="Q29" s="234"/>
      <c r="R29" s="234"/>
      <c r="S29" s="234"/>
      <c r="T29" s="234"/>
      <c r="U29" s="234"/>
      <c r="V29" s="234"/>
      <c r="W29" s="234" t="s">
        <v>4031</v>
      </c>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row>
    <row r="30" spans="1:50" ht="13.2">
      <c r="A30" s="216" t="s">
        <v>3936</v>
      </c>
      <c r="B30" s="217" t="s">
        <v>4054</v>
      </c>
      <c r="C30" s="218" t="s">
        <v>4055</v>
      </c>
      <c r="D30" s="219"/>
      <c r="E30" s="235"/>
      <c r="F30" s="221"/>
      <c r="G30" s="221">
        <f>SUMIF(W31:W32,"&lt;&gt;NOR",G31:G32)</f>
        <v>0</v>
      </c>
      <c r="H30" s="497"/>
      <c r="I30" s="221">
        <f>SUM(I31:I32)</f>
        <v>0</v>
      </c>
      <c r="J30" s="497"/>
      <c r="K30" s="222">
        <f>SUM(K31:K32)</f>
        <v>0</v>
      </c>
      <c r="L30" s="223"/>
      <c r="M30" s="223">
        <f>SUM(M31:M32)</f>
        <v>0</v>
      </c>
      <c r="N30" s="224"/>
      <c r="W30" t="s">
        <v>4029</v>
      </c>
    </row>
    <row r="31" spans="1:50" outlineLevel="1">
      <c r="A31" s="225">
        <v>21</v>
      </c>
      <c r="B31" s="226" t="s">
        <v>4056</v>
      </c>
      <c r="C31" s="227" t="s">
        <v>4057</v>
      </c>
      <c r="D31" s="228" t="s">
        <v>278</v>
      </c>
      <c r="E31" s="229">
        <v>1.5</v>
      </c>
      <c r="F31" s="230">
        <f>H31+J31</f>
        <v>0</v>
      </c>
      <c r="G31" s="230">
        <f>ROUND(E31*F31,2)</f>
        <v>0</v>
      </c>
      <c r="H31" s="390"/>
      <c r="I31" s="230">
        <f>ROUND(E31*H31,2)</f>
        <v>0</v>
      </c>
      <c r="J31" s="390"/>
      <c r="K31" s="231">
        <f>ROUND(E31*J31,2)</f>
        <v>0</v>
      </c>
      <c r="L31" s="232">
        <v>21</v>
      </c>
      <c r="M31" s="232">
        <f>G31*(1+L31/100)</f>
        <v>0</v>
      </c>
      <c r="N31" s="233"/>
      <c r="O31" s="234"/>
      <c r="P31" s="234"/>
      <c r="Q31" s="234"/>
      <c r="R31" s="234"/>
      <c r="S31" s="234"/>
      <c r="T31" s="234"/>
      <c r="U31" s="234"/>
      <c r="V31" s="234"/>
      <c r="W31" s="234" t="s">
        <v>4058</v>
      </c>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row>
    <row r="32" spans="1:50" outlineLevel="1">
      <c r="A32" s="225">
        <v>22</v>
      </c>
      <c r="B32" s="226" t="s">
        <v>4059</v>
      </c>
      <c r="C32" s="227" t="s">
        <v>4060</v>
      </c>
      <c r="D32" s="228" t="s">
        <v>278</v>
      </c>
      <c r="E32" s="229">
        <v>1.5</v>
      </c>
      <c r="F32" s="230">
        <f>H32+J32</f>
        <v>0</v>
      </c>
      <c r="G32" s="230">
        <f>ROUND(E32*F32,2)</f>
        <v>0</v>
      </c>
      <c r="H32" s="390"/>
      <c r="I32" s="230">
        <f>ROUND(E32*H32,2)</f>
        <v>0</v>
      </c>
      <c r="J32" s="390"/>
      <c r="K32" s="231">
        <f>ROUND(E32*J32,2)</f>
        <v>0</v>
      </c>
      <c r="L32" s="232">
        <v>21</v>
      </c>
      <c r="M32" s="232">
        <f>G32*(1+L32/100)</f>
        <v>0</v>
      </c>
      <c r="N32" s="233"/>
      <c r="O32" s="234"/>
      <c r="P32" s="234"/>
      <c r="Q32" s="234"/>
      <c r="R32" s="234"/>
      <c r="S32" s="234"/>
      <c r="T32" s="234"/>
      <c r="U32" s="234"/>
      <c r="V32" s="234"/>
      <c r="W32" s="234" t="s">
        <v>4058</v>
      </c>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row>
    <row r="33" spans="1:50" ht="13.2">
      <c r="A33" s="216" t="s">
        <v>3936</v>
      </c>
      <c r="B33" s="217" t="s">
        <v>4012</v>
      </c>
      <c r="C33" s="218" t="s">
        <v>4013</v>
      </c>
      <c r="D33" s="219"/>
      <c r="E33" s="235"/>
      <c r="F33" s="221"/>
      <c r="G33" s="221">
        <f>SUMIF(W34:W40,"&lt;&gt;NOR",G34:G40)</f>
        <v>0</v>
      </c>
      <c r="H33" s="497"/>
      <c r="I33" s="221">
        <f>SUM(I34:I40)</f>
        <v>0</v>
      </c>
      <c r="J33" s="497"/>
      <c r="K33" s="222">
        <f>SUM(K34:K40)</f>
        <v>0</v>
      </c>
      <c r="L33" s="223"/>
      <c r="M33" s="223">
        <f>SUM(M34:M40)</f>
        <v>0</v>
      </c>
      <c r="N33" s="224"/>
      <c r="W33" t="s">
        <v>4029</v>
      </c>
    </row>
    <row r="34" spans="1:50" outlineLevel="1">
      <c r="A34" s="225">
        <v>23</v>
      </c>
      <c r="B34" s="226" t="s">
        <v>4061</v>
      </c>
      <c r="C34" s="227" t="s">
        <v>4062</v>
      </c>
      <c r="D34" s="228" t="s">
        <v>4001</v>
      </c>
      <c r="E34" s="229">
        <v>1</v>
      </c>
      <c r="F34" s="230">
        <f t="shared" ref="F34:F40" si="10">H34+J34</f>
        <v>0</v>
      </c>
      <c r="G34" s="230">
        <f t="shared" ref="G34:G40" si="11">ROUND(E34*F34,2)</f>
        <v>0</v>
      </c>
      <c r="H34" s="390"/>
      <c r="I34" s="230">
        <f t="shared" ref="I34:I40" si="12">ROUND(E34*H34,2)</f>
        <v>0</v>
      </c>
      <c r="J34" s="390"/>
      <c r="K34" s="231">
        <f t="shared" ref="K34:K40" si="13">ROUND(E34*J34,2)</f>
        <v>0</v>
      </c>
      <c r="L34" s="232">
        <v>21</v>
      </c>
      <c r="M34" s="232">
        <f t="shared" ref="M34:M40" si="14">G34*(1+L34/100)</f>
        <v>0</v>
      </c>
      <c r="N34" s="233"/>
      <c r="O34" s="234"/>
      <c r="P34" s="234"/>
      <c r="Q34" s="234"/>
      <c r="R34" s="234"/>
      <c r="S34" s="234"/>
      <c r="T34" s="234"/>
      <c r="U34" s="234"/>
      <c r="V34" s="234"/>
      <c r="W34" s="234" t="s">
        <v>4063</v>
      </c>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row>
    <row r="35" spans="1:50" outlineLevel="1">
      <c r="A35" s="225">
        <v>24</v>
      </c>
      <c r="B35" s="226" t="s">
        <v>4064</v>
      </c>
      <c r="C35" s="227" t="s">
        <v>422</v>
      </c>
      <c r="D35" s="228" t="s">
        <v>4001</v>
      </c>
      <c r="E35" s="229">
        <v>1</v>
      </c>
      <c r="F35" s="230">
        <f t="shared" si="10"/>
        <v>0</v>
      </c>
      <c r="G35" s="230">
        <f t="shared" si="11"/>
        <v>0</v>
      </c>
      <c r="H35" s="390"/>
      <c r="I35" s="230">
        <f t="shared" si="12"/>
        <v>0</v>
      </c>
      <c r="J35" s="390"/>
      <c r="K35" s="231">
        <f t="shared" si="13"/>
        <v>0</v>
      </c>
      <c r="L35" s="232">
        <v>21</v>
      </c>
      <c r="M35" s="232">
        <f t="shared" si="14"/>
        <v>0</v>
      </c>
      <c r="N35" s="233"/>
      <c r="O35" s="234"/>
      <c r="P35" s="234"/>
      <c r="Q35" s="234"/>
      <c r="R35" s="234"/>
      <c r="S35" s="234"/>
      <c r="T35" s="234"/>
      <c r="U35" s="234"/>
      <c r="V35" s="234"/>
      <c r="W35" s="234" t="s">
        <v>4063</v>
      </c>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row>
    <row r="36" spans="1:50" outlineLevel="1">
      <c r="A36" s="225">
        <v>25</v>
      </c>
      <c r="B36" s="226" t="s">
        <v>4065</v>
      </c>
      <c r="C36" s="227" t="s">
        <v>4066</v>
      </c>
      <c r="D36" s="228" t="s">
        <v>4001</v>
      </c>
      <c r="E36" s="229">
        <v>1</v>
      </c>
      <c r="F36" s="230">
        <f t="shared" si="10"/>
        <v>0</v>
      </c>
      <c r="G36" s="230">
        <f t="shared" si="11"/>
        <v>0</v>
      </c>
      <c r="H36" s="390"/>
      <c r="I36" s="230">
        <f t="shared" si="12"/>
        <v>0</v>
      </c>
      <c r="J36" s="390"/>
      <c r="K36" s="231">
        <f t="shared" si="13"/>
        <v>0</v>
      </c>
      <c r="L36" s="232">
        <v>21</v>
      </c>
      <c r="M36" s="232">
        <f t="shared" si="14"/>
        <v>0</v>
      </c>
      <c r="N36" s="233"/>
      <c r="O36" s="234"/>
      <c r="P36" s="234"/>
      <c r="Q36" s="234"/>
      <c r="R36" s="234"/>
      <c r="S36" s="234"/>
      <c r="T36" s="234"/>
      <c r="U36" s="234"/>
      <c r="V36" s="234"/>
      <c r="W36" s="234" t="s">
        <v>4063</v>
      </c>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row>
    <row r="37" spans="1:50" outlineLevel="1">
      <c r="A37" s="225">
        <v>26</v>
      </c>
      <c r="B37" s="226" t="s">
        <v>4067</v>
      </c>
      <c r="C37" s="227" t="s">
        <v>4068</v>
      </c>
      <c r="D37" s="228" t="s">
        <v>4069</v>
      </c>
      <c r="E37" s="229">
        <v>1</v>
      </c>
      <c r="F37" s="230">
        <f t="shared" si="10"/>
        <v>0</v>
      </c>
      <c r="G37" s="230">
        <f t="shared" si="11"/>
        <v>0</v>
      </c>
      <c r="H37" s="390"/>
      <c r="I37" s="230">
        <f t="shared" si="12"/>
        <v>0</v>
      </c>
      <c r="J37" s="390"/>
      <c r="K37" s="231">
        <f t="shared" si="13"/>
        <v>0</v>
      </c>
      <c r="L37" s="232">
        <v>21</v>
      </c>
      <c r="M37" s="232">
        <f t="shared" si="14"/>
        <v>0</v>
      </c>
      <c r="N37" s="233"/>
      <c r="O37" s="234"/>
      <c r="P37" s="234"/>
      <c r="Q37" s="234"/>
      <c r="R37" s="234"/>
      <c r="S37" s="234"/>
      <c r="T37" s="234"/>
      <c r="U37" s="234"/>
      <c r="V37" s="234"/>
      <c r="W37" s="234" t="s">
        <v>4070</v>
      </c>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row>
    <row r="38" spans="1:50" outlineLevel="1">
      <c r="A38" s="225">
        <v>27</v>
      </c>
      <c r="B38" s="226"/>
      <c r="C38" s="227" t="s">
        <v>4018</v>
      </c>
      <c r="D38" s="228" t="s">
        <v>425</v>
      </c>
      <c r="E38" s="229">
        <v>1</v>
      </c>
      <c r="F38" s="230">
        <f>H38+J38</f>
        <v>0</v>
      </c>
      <c r="G38" s="230">
        <f>ROUND(E38*F38,2)</f>
        <v>0</v>
      </c>
      <c r="H38" s="390"/>
      <c r="I38" s="230">
        <f t="shared" si="12"/>
        <v>0</v>
      </c>
      <c r="J38" s="390"/>
      <c r="K38" s="231">
        <f t="shared" si="13"/>
        <v>0</v>
      </c>
      <c r="L38" s="232">
        <v>21</v>
      </c>
      <c r="M38" s="232">
        <f t="shared" si="14"/>
        <v>0</v>
      </c>
      <c r="N38" s="233"/>
      <c r="O38" s="234"/>
      <c r="P38" s="234"/>
      <c r="Q38" s="234"/>
      <c r="R38" s="234"/>
      <c r="S38" s="234"/>
      <c r="T38" s="234"/>
      <c r="U38" s="234"/>
      <c r="V38" s="234"/>
      <c r="W38" s="234"/>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row>
    <row r="39" spans="1:50" outlineLevel="1">
      <c r="A39" s="225">
        <v>28</v>
      </c>
      <c r="B39" s="226"/>
      <c r="C39" s="227" t="s">
        <v>4019</v>
      </c>
      <c r="D39" s="228" t="s">
        <v>425</v>
      </c>
      <c r="E39" s="229">
        <v>1</v>
      </c>
      <c r="F39" s="230">
        <f t="shared" ref="F39" si="15">H39+J39</f>
        <v>0</v>
      </c>
      <c r="G39" s="230">
        <f t="shared" ref="G39" si="16">ROUND(E39*F39,2)</f>
        <v>0</v>
      </c>
      <c r="H39" s="390"/>
      <c r="I39" s="230">
        <f t="shared" si="12"/>
        <v>0</v>
      </c>
      <c r="J39" s="390"/>
      <c r="K39" s="231">
        <f t="shared" si="13"/>
        <v>0</v>
      </c>
      <c r="L39" s="232">
        <v>21</v>
      </c>
      <c r="M39" s="232">
        <f t="shared" si="14"/>
        <v>0</v>
      </c>
      <c r="N39" s="233"/>
      <c r="O39" s="234"/>
      <c r="P39" s="234"/>
      <c r="Q39" s="234"/>
      <c r="R39" s="234"/>
      <c r="S39" s="234"/>
      <c r="T39" s="234"/>
      <c r="U39" s="234"/>
      <c r="V39" s="234"/>
      <c r="W39" s="234"/>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row>
    <row r="40" spans="1:50" outlineLevel="1">
      <c r="A40" s="225">
        <v>29</v>
      </c>
      <c r="B40" s="226" t="s">
        <v>4020</v>
      </c>
      <c r="C40" s="227" t="s">
        <v>4021</v>
      </c>
      <c r="D40" s="228" t="s">
        <v>425</v>
      </c>
      <c r="E40" s="229">
        <v>1</v>
      </c>
      <c r="F40" s="230">
        <f t="shared" si="10"/>
        <v>0</v>
      </c>
      <c r="G40" s="230">
        <f t="shared" si="11"/>
        <v>0</v>
      </c>
      <c r="H40" s="390"/>
      <c r="I40" s="230">
        <f t="shared" si="12"/>
        <v>0</v>
      </c>
      <c r="J40" s="390"/>
      <c r="K40" s="231">
        <f t="shared" si="13"/>
        <v>0</v>
      </c>
      <c r="L40" s="232">
        <v>21</v>
      </c>
      <c r="M40" s="232">
        <f t="shared" si="14"/>
        <v>0</v>
      </c>
      <c r="N40" s="233"/>
      <c r="O40" s="234"/>
      <c r="P40" s="234"/>
      <c r="Q40" s="234"/>
      <c r="R40" s="234"/>
      <c r="S40" s="234"/>
      <c r="T40" s="234"/>
      <c r="U40" s="234"/>
      <c r="V40" s="234" t="s">
        <v>4063</v>
      </c>
      <c r="W40" s="234"/>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row>
    <row r="41" spans="1:50" ht="13.2">
      <c r="A41" s="216" t="s">
        <v>3936</v>
      </c>
      <c r="B41" s="217" t="s">
        <v>3998</v>
      </c>
      <c r="C41" s="218" t="s">
        <v>433</v>
      </c>
      <c r="D41" s="219"/>
      <c r="E41" s="235"/>
      <c r="F41" s="221"/>
      <c r="G41" s="221">
        <f>SUMIF(W42:W48,"&lt;&gt;NOR",G42:G48)</f>
        <v>0</v>
      </c>
      <c r="H41" s="497"/>
      <c r="I41" s="221">
        <f>SUM(I42:I48)</f>
        <v>0</v>
      </c>
      <c r="J41" s="497"/>
      <c r="K41" s="222">
        <f>SUM(K42:K48)</f>
        <v>0</v>
      </c>
      <c r="L41" s="223"/>
      <c r="M41" s="223">
        <f>SUM(M42:M48)</f>
        <v>0</v>
      </c>
      <c r="N41" s="224"/>
      <c r="W41" t="s">
        <v>4029</v>
      </c>
    </row>
    <row r="42" spans="1:50" outlineLevel="1">
      <c r="A42" s="225">
        <v>30</v>
      </c>
      <c r="B42" s="226" t="s">
        <v>4071</v>
      </c>
      <c r="C42" s="227" t="s">
        <v>4072</v>
      </c>
      <c r="D42" s="228" t="s">
        <v>4001</v>
      </c>
      <c r="E42" s="229">
        <v>1</v>
      </c>
      <c r="F42" s="230">
        <f t="shared" ref="F42:F48" si="17">H42+J42</f>
        <v>0</v>
      </c>
      <c r="G42" s="230">
        <f t="shared" ref="G42:G48" si="18">ROUND(E42*F42,2)</f>
        <v>0</v>
      </c>
      <c r="H42" s="390"/>
      <c r="I42" s="230">
        <f t="shared" ref="I42:I48" si="19">ROUND(E42*H42,2)</f>
        <v>0</v>
      </c>
      <c r="J42" s="390"/>
      <c r="K42" s="231">
        <f t="shared" ref="K42:K48" si="20">ROUND(E42*J42,2)</f>
        <v>0</v>
      </c>
      <c r="L42" s="232">
        <v>21</v>
      </c>
      <c r="M42" s="232">
        <f t="shared" ref="M42:M48" si="21">G42*(1+L42/100)</f>
        <v>0</v>
      </c>
      <c r="N42" s="233"/>
      <c r="O42" s="234"/>
      <c r="P42" s="234"/>
      <c r="Q42" s="234"/>
      <c r="R42" s="234"/>
      <c r="S42" s="234"/>
      <c r="T42" s="234"/>
      <c r="U42" s="234"/>
      <c r="V42" s="234"/>
      <c r="W42" s="234" t="s">
        <v>4063</v>
      </c>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row>
    <row r="43" spans="1:50" outlineLevel="1">
      <c r="A43" s="225">
        <v>31</v>
      </c>
      <c r="B43" s="226" t="s">
        <v>4073</v>
      </c>
      <c r="C43" s="227" t="s">
        <v>4074</v>
      </c>
      <c r="D43" s="228" t="s">
        <v>4001</v>
      </c>
      <c r="E43" s="229">
        <v>1</v>
      </c>
      <c r="F43" s="230">
        <f t="shared" si="17"/>
        <v>0</v>
      </c>
      <c r="G43" s="230">
        <f t="shared" si="18"/>
        <v>0</v>
      </c>
      <c r="H43" s="390"/>
      <c r="I43" s="230">
        <f t="shared" si="19"/>
        <v>0</v>
      </c>
      <c r="J43" s="390"/>
      <c r="K43" s="231">
        <f t="shared" si="20"/>
        <v>0</v>
      </c>
      <c r="L43" s="232">
        <v>21</v>
      </c>
      <c r="M43" s="232">
        <f t="shared" si="21"/>
        <v>0</v>
      </c>
      <c r="N43" s="233"/>
      <c r="O43" s="234"/>
      <c r="P43" s="234"/>
      <c r="Q43" s="234"/>
      <c r="R43" s="234"/>
      <c r="S43" s="234"/>
      <c r="T43" s="234"/>
      <c r="U43" s="234"/>
      <c r="V43" s="234"/>
      <c r="W43" s="234" t="s">
        <v>4063</v>
      </c>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row>
    <row r="44" spans="1:50" outlineLevel="1">
      <c r="A44" s="225">
        <v>32</v>
      </c>
      <c r="B44" s="226"/>
      <c r="C44" s="227" t="s">
        <v>4117</v>
      </c>
      <c r="D44" s="228" t="s">
        <v>4001</v>
      </c>
      <c r="E44" s="229">
        <v>1</v>
      </c>
      <c r="F44" s="230">
        <f t="shared" si="17"/>
        <v>0</v>
      </c>
      <c r="G44" s="230">
        <f t="shared" si="18"/>
        <v>0</v>
      </c>
      <c r="H44" s="390"/>
      <c r="I44" s="230">
        <f t="shared" si="19"/>
        <v>0</v>
      </c>
      <c r="J44" s="390"/>
      <c r="K44" s="231">
        <f t="shared" si="20"/>
        <v>0</v>
      </c>
      <c r="L44" s="232">
        <v>21</v>
      </c>
      <c r="M44" s="232">
        <f t="shared" si="21"/>
        <v>0</v>
      </c>
      <c r="N44" s="233"/>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row>
    <row r="45" spans="1:50" outlineLevel="1">
      <c r="A45" s="225">
        <v>33</v>
      </c>
      <c r="B45" s="226" t="s">
        <v>4075</v>
      </c>
      <c r="C45" s="227" t="s">
        <v>4076</v>
      </c>
      <c r="D45" s="228" t="s">
        <v>4001</v>
      </c>
      <c r="E45" s="229">
        <v>1</v>
      </c>
      <c r="F45" s="230">
        <f t="shared" si="17"/>
        <v>0</v>
      </c>
      <c r="G45" s="230">
        <f t="shared" si="18"/>
        <v>0</v>
      </c>
      <c r="H45" s="390"/>
      <c r="I45" s="230">
        <f t="shared" si="19"/>
        <v>0</v>
      </c>
      <c r="J45" s="390"/>
      <c r="K45" s="231">
        <f t="shared" si="20"/>
        <v>0</v>
      </c>
      <c r="L45" s="232">
        <v>21</v>
      </c>
      <c r="M45" s="232">
        <f t="shared" si="21"/>
        <v>0</v>
      </c>
      <c r="N45" s="233"/>
      <c r="O45" s="234"/>
      <c r="P45" s="234"/>
      <c r="Q45" s="234"/>
      <c r="R45" s="234"/>
      <c r="S45" s="234"/>
      <c r="T45" s="234"/>
      <c r="U45" s="234"/>
      <c r="V45" s="234"/>
      <c r="W45" s="234" t="s">
        <v>4063</v>
      </c>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row>
    <row r="46" spans="1:50" outlineLevel="1">
      <c r="A46" s="225">
        <v>34</v>
      </c>
      <c r="B46" s="226" t="s">
        <v>4077</v>
      </c>
      <c r="C46" s="227" t="s">
        <v>4009</v>
      </c>
      <c r="D46" s="228" t="s">
        <v>4001</v>
      </c>
      <c r="E46" s="229">
        <v>1</v>
      </c>
      <c r="F46" s="230">
        <f t="shared" si="17"/>
        <v>0</v>
      </c>
      <c r="G46" s="230">
        <f t="shared" si="18"/>
        <v>0</v>
      </c>
      <c r="H46" s="390"/>
      <c r="I46" s="230">
        <f t="shared" si="19"/>
        <v>0</v>
      </c>
      <c r="J46" s="390"/>
      <c r="K46" s="231">
        <f t="shared" si="20"/>
        <v>0</v>
      </c>
      <c r="L46" s="232">
        <v>21</v>
      </c>
      <c r="M46" s="232">
        <f t="shared" si="21"/>
        <v>0</v>
      </c>
      <c r="N46" s="233"/>
      <c r="O46" s="234"/>
      <c r="P46" s="234"/>
      <c r="Q46" s="234"/>
      <c r="R46" s="234"/>
      <c r="S46" s="234"/>
      <c r="T46" s="234"/>
      <c r="U46" s="234"/>
      <c r="V46" s="234"/>
      <c r="W46" s="234" t="s">
        <v>4063</v>
      </c>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row>
    <row r="47" spans="1:50" outlineLevel="1">
      <c r="A47" s="225">
        <v>35</v>
      </c>
      <c r="B47" s="226"/>
      <c r="C47" s="227" t="s">
        <v>4118</v>
      </c>
      <c r="D47" s="228" t="s">
        <v>4001</v>
      </c>
      <c r="E47" s="229">
        <v>1</v>
      </c>
      <c r="F47" s="230">
        <f t="shared" si="17"/>
        <v>0</v>
      </c>
      <c r="G47" s="230">
        <f t="shared" si="18"/>
        <v>0</v>
      </c>
      <c r="H47" s="390"/>
      <c r="I47" s="230">
        <f t="shared" si="19"/>
        <v>0</v>
      </c>
      <c r="J47" s="390"/>
      <c r="K47" s="231">
        <f t="shared" si="20"/>
        <v>0</v>
      </c>
      <c r="L47" s="232">
        <v>21</v>
      </c>
      <c r="M47" s="232">
        <f t="shared" si="21"/>
        <v>0</v>
      </c>
      <c r="N47" s="233"/>
      <c r="O47" s="234"/>
      <c r="P47" s="234"/>
      <c r="Q47" s="234"/>
      <c r="R47" s="234"/>
      <c r="S47" s="234"/>
      <c r="T47" s="234"/>
      <c r="U47" s="234"/>
      <c r="V47" s="234"/>
      <c r="W47" s="234" t="s">
        <v>4063</v>
      </c>
      <c r="X47" s="234"/>
      <c r="Y47" s="234"/>
      <c r="Z47" s="234"/>
      <c r="AA47" s="234"/>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row>
    <row r="48" spans="1:50" outlineLevel="1">
      <c r="A48" s="236">
        <v>36</v>
      </c>
      <c r="B48" s="237" t="s">
        <v>4078</v>
      </c>
      <c r="C48" s="238" t="s">
        <v>4079</v>
      </c>
      <c r="D48" s="239" t="s">
        <v>4001</v>
      </c>
      <c r="E48" s="240">
        <v>1</v>
      </c>
      <c r="F48" s="241">
        <f t="shared" si="17"/>
        <v>0</v>
      </c>
      <c r="G48" s="241">
        <f t="shared" si="18"/>
        <v>0</v>
      </c>
      <c r="H48" s="391"/>
      <c r="I48" s="241">
        <f t="shared" si="19"/>
        <v>0</v>
      </c>
      <c r="J48" s="391"/>
      <c r="K48" s="242">
        <f t="shared" si="20"/>
        <v>0</v>
      </c>
      <c r="L48" s="232">
        <v>21</v>
      </c>
      <c r="M48" s="232">
        <f t="shared" si="21"/>
        <v>0</v>
      </c>
      <c r="N48" s="233"/>
      <c r="O48" s="234"/>
      <c r="P48" s="234"/>
      <c r="Q48" s="234"/>
      <c r="R48" s="234"/>
      <c r="S48" s="234"/>
      <c r="T48" s="234"/>
      <c r="U48" s="234"/>
      <c r="V48" s="234"/>
      <c r="W48" s="234" t="s">
        <v>4063</v>
      </c>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row>
    <row r="49" spans="1:11">
      <c r="D49" s="204"/>
    </row>
    <row r="50" spans="1:11" ht="12">
      <c r="A50" s="878" t="s">
        <v>3930</v>
      </c>
      <c r="B50" s="879"/>
      <c r="C50" s="879"/>
      <c r="D50" s="879"/>
      <c r="E50" s="879"/>
      <c r="F50" s="880"/>
      <c r="G50" s="197">
        <f>G8+G20+G30+G33+G41</f>
        <v>0</v>
      </c>
      <c r="H50" s="138"/>
      <c r="I50" s="138"/>
      <c r="J50" s="138"/>
      <c r="K50" s="138"/>
    </row>
    <row r="51" spans="1:11" ht="12">
      <c r="A51" s="138"/>
      <c r="B51" s="143"/>
      <c r="C51" s="143"/>
      <c r="D51" s="144"/>
      <c r="E51" s="138"/>
      <c r="F51" s="138"/>
      <c r="G51" s="195"/>
      <c r="H51" s="138"/>
      <c r="I51" s="138"/>
      <c r="J51" s="138"/>
      <c r="K51" s="138"/>
    </row>
    <row r="52" spans="1:11" ht="12">
      <c r="A52" s="881" t="s">
        <v>4023</v>
      </c>
      <c r="B52" s="881"/>
      <c r="C52" s="882"/>
      <c r="D52" s="153"/>
      <c r="E52" s="151"/>
      <c r="F52" s="151"/>
      <c r="G52" s="151"/>
      <c r="H52" s="151"/>
      <c r="I52" s="151"/>
      <c r="J52" s="151"/>
      <c r="K52" s="151"/>
    </row>
    <row r="53" spans="1:11">
      <c r="A53" s="871" t="s">
        <v>4080</v>
      </c>
      <c r="B53" s="925"/>
      <c r="C53" s="925"/>
      <c r="D53" s="925"/>
      <c r="E53" s="925"/>
      <c r="F53" s="925"/>
      <c r="G53" s="925"/>
      <c r="H53" s="925"/>
      <c r="I53" s="925"/>
      <c r="J53" s="925"/>
      <c r="K53" s="925"/>
    </row>
    <row r="54" spans="1:11">
      <c r="A54" s="925"/>
      <c r="B54" s="925"/>
      <c r="C54" s="925"/>
      <c r="D54" s="925"/>
      <c r="E54" s="925"/>
      <c r="F54" s="925"/>
      <c r="G54" s="925"/>
      <c r="H54" s="925"/>
      <c r="I54" s="925"/>
      <c r="J54" s="925"/>
      <c r="K54" s="925"/>
    </row>
    <row r="55" spans="1:11">
      <c r="A55" s="925"/>
      <c r="B55" s="925"/>
      <c r="C55" s="925"/>
      <c r="D55" s="925"/>
      <c r="E55" s="925"/>
      <c r="F55" s="925"/>
      <c r="G55" s="925"/>
      <c r="H55" s="925"/>
      <c r="I55" s="925"/>
      <c r="J55" s="925"/>
      <c r="K55" s="925"/>
    </row>
    <row r="56" spans="1:11">
      <c r="A56" s="925"/>
      <c r="B56" s="925"/>
      <c r="C56" s="925"/>
      <c r="D56" s="925"/>
      <c r="E56" s="925"/>
      <c r="F56" s="925"/>
      <c r="G56" s="925"/>
      <c r="H56" s="925"/>
      <c r="I56" s="925"/>
      <c r="J56" s="925"/>
      <c r="K56" s="925"/>
    </row>
    <row r="57" spans="1:11">
      <c r="A57" s="925"/>
      <c r="B57" s="925"/>
      <c r="C57" s="925"/>
      <c r="D57" s="925"/>
      <c r="E57" s="925"/>
      <c r="F57" s="925"/>
      <c r="G57" s="925"/>
      <c r="H57" s="925"/>
      <c r="I57" s="925"/>
      <c r="J57" s="925"/>
      <c r="K57" s="925"/>
    </row>
    <row r="58" spans="1:11">
      <c r="A58" s="925"/>
      <c r="B58" s="925"/>
      <c r="C58" s="925"/>
      <c r="D58" s="925"/>
      <c r="E58" s="925"/>
      <c r="F58" s="925"/>
      <c r="G58" s="925"/>
      <c r="H58" s="925"/>
      <c r="I58" s="925"/>
      <c r="J58" s="925"/>
      <c r="K58" s="925"/>
    </row>
    <row r="59" spans="1:11">
      <c r="A59" s="925"/>
      <c r="B59" s="925"/>
      <c r="C59" s="925"/>
      <c r="D59" s="925"/>
      <c r="E59" s="925"/>
      <c r="F59" s="925"/>
      <c r="G59" s="925"/>
      <c r="H59" s="925"/>
      <c r="I59" s="925"/>
      <c r="J59" s="925"/>
      <c r="K59" s="925"/>
    </row>
    <row r="60" spans="1:11">
      <c r="A60" s="925"/>
      <c r="B60" s="925"/>
      <c r="C60" s="925"/>
      <c r="D60" s="925"/>
      <c r="E60" s="925"/>
      <c r="F60" s="925"/>
      <c r="G60" s="925"/>
      <c r="H60" s="925"/>
      <c r="I60" s="925"/>
      <c r="J60" s="925"/>
      <c r="K60" s="925"/>
    </row>
    <row r="61" spans="1:11">
      <c r="A61" s="925"/>
      <c r="B61" s="925"/>
      <c r="C61" s="925"/>
      <c r="D61" s="925"/>
      <c r="E61" s="925"/>
      <c r="F61" s="925"/>
      <c r="G61" s="925"/>
      <c r="H61" s="925"/>
      <c r="I61" s="925"/>
      <c r="J61" s="925"/>
      <c r="K61" s="925"/>
    </row>
    <row r="62" spans="1:11">
      <c r="A62" s="925"/>
      <c r="B62" s="925"/>
      <c r="C62" s="925"/>
      <c r="D62" s="925"/>
      <c r="E62" s="925"/>
      <c r="F62" s="925"/>
      <c r="G62" s="925"/>
      <c r="H62" s="925"/>
      <c r="I62" s="925"/>
      <c r="J62" s="925"/>
      <c r="K62" s="925"/>
    </row>
    <row r="63" spans="1:11">
      <c r="A63" s="925"/>
      <c r="B63" s="925"/>
      <c r="C63" s="925"/>
      <c r="D63" s="925"/>
      <c r="E63" s="925"/>
      <c r="F63" s="925"/>
      <c r="G63" s="925"/>
      <c r="H63" s="925"/>
      <c r="I63" s="925"/>
      <c r="J63" s="925"/>
      <c r="K63" s="925"/>
    </row>
    <row r="64" spans="1:11" ht="53.25" customHeight="1">
      <c r="A64" s="925"/>
      <c r="B64" s="925"/>
      <c r="C64" s="925"/>
      <c r="D64" s="925"/>
      <c r="E64" s="925"/>
      <c r="F64" s="925"/>
      <c r="G64" s="925"/>
      <c r="H64" s="925"/>
      <c r="I64" s="925"/>
      <c r="J64" s="925"/>
      <c r="K64" s="925"/>
    </row>
    <row r="65" spans="4:4">
      <c r="D65" s="204"/>
    </row>
    <row r="66" spans="4:4">
      <c r="D66" s="204"/>
    </row>
    <row r="67" spans="4:4">
      <c r="D67" s="204"/>
    </row>
    <row r="68" spans="4:4">
      <c r="D68" s="204"/>
    </row>
    <row r="69" spans="4:4">
      <c r="D69" s="204"/>
    </row>
    <row r="70" spans="4:4">
      <c r="D70" s="204"/>
    </row>
    <row r="71" spans="4:4">
      <c r="D71" s="204"/>
    </row>
    <row r="72" spans="4:4">
      <c r="D72" s="204"/>
    </row>
    <row r="73" spans="4:4">
      <c r="D73" s="204"/>
    </row>
    <row r="74" spans="4:4">
      <c r="D74" s="204"/>
    </row>
    <row r="75" spans="4:4">
      <c r="D75" s="204"/>
    </row>
    <row r="76" spans="4:4">
      <c r="D76" s="204"/>
    </row>
    <row r="77" spans="4:4">
      <c r="D77" s="204"/>
    </row>
    <row r="78" spans="4:4">
      <c r="D78" s="204"/>
    </row>
    <row r="79" spans="4:4">
      <c r="D79" s="204"/>
    </row>
    <row r="80" spans="4:4">
      <c r="D80" s="204"/>
    </row>
    <row r="81" spans="4:4">
      <c r="D81" s="204"/>
    </row>
    <row r="82" spans="4:4">
      <c r="D82" s="204"/>
    </row>
    <row r="83" spans="4:4">
      <c r="D83" s="204"/>
    </row>
    <row r="84" spans="4:4">
      <c r="D84" s="204"/>
    </row>
    <row r="85" spans="4:4">
      <c r="D85" s="204"/>
    </row>
    <row r="86" spans="4:4">
      <c r="D86" s="204"/>
    </row>
    <row r="87" spans="4:4">
      <c r="D87" s="204"/>
    </row>
    <row r="88" spans="4:4">
      <c r="D88" s="204"/>
    </row>
    <row r="89" spans="4:4">
      <c r="D89" s="204"/>
    </row>
    <row r="90" spans="4:4">
      <c r="D90" s="204"/>
    </row>
    <row r="91" spans="4:4">
      <c r="D91" s="204"/>
    </row>
    <row r="92" spans="4:4">
      <c r="D92" s="204"/>
    </row>
    <row r="93" spans="4:4">
      <c r="D93" s="204"/>
    </row>
    <row r="94" spans="4:4">
      <c r="D94" s="204"/>
    </row>
    <row r="95" spans="4:4">
      <c r="D95" s="204"/>
    </row>
    <row r="96" spans="4:4">
      <c r="D96" s="204"/>
    </row>
    <row r="97" spans="4:4">
      <c r="D97" s="204"/>
    </row>
    <row r="98" spans="4:4">
      <c r="D98" s="204"/>
    </row>
    <row r="99" spans="4:4">
      <c r="D99" s="204"/>
    </row>
    <row r="100" spans="4:4">
      <c r="D100" s="204"/>
    </row>
    <row r="101" spans="4:4">
      <c r="D101" s="204"/>
    </row>
    <row r="102" spans="4:4">
      <c r="D102" s="204"/>
    </row>
    <row r="103" spans="4:4">
      <c r="D103" s="204"/>
    </row>
    <row r="104" spans="4:4">
      <c r="D104" s="204"/>
    </row>
    <row r="105" spans="4:4">
      <c r="D105" s="204"/>
    </row>
    <row r="106" spans="4:4">
      <c r="D106" s="204"/>
    </row>
    <row r="107" spans="4:4">
      <c r="D107" s="204"/>
    </row>
    <row r="108" spans="4:4">
      <c r="D108" s="204"/>
    </row>
    <row r="109" spans="4:4">
      <c r="D109" s="204"/>
    </row>
    <row r="110" spans="4:4">
      <c r="D110" s="204"/>
    </row>
    <row r="111" spans="4:4">
      <c r="D111" s="204"/>
    </row>
    <row r="112" spans="4:4">
      <c r="D112" s="204"/>
    </row>
    <row r="113" spans="4:4">
      <c r="D113" s="204"/>
    </row>
    <row r="114" spans="4:4">
      <c r="D114" s="204"/>
    </row>
    <row r="115" spans="4:4">
      <c r="D115" s="204"/>
    </row>
    <row r="116" spans="4:4">
      <c r="D116" s="204"/>
    </row>
    <row r="117" spans="4:4">
      <c r="D117" s="204"/>
    </row>
    <row r="118" spans="4:4">
      <c r="D118" s="204"/>
    </row>
    <row r="119" spans="4:4">
      <c r="D119" s="204"/>
    </row>
    <row r="120" spans="4:4">
      <c r="D120" s="204"/>
    </row>
    <row r="121" spans="4:4">
      <c r="D121" s="204"/>
    </row>
    <row r="122" spans="4:4">
      <c r="D122" s="204"/>
    </row>
    <row r="123" spans="4:4">
      <c r="D123" s="204"/>
    </row>
    <row r="124" spans="4:4">
      <c r="D124" s="204"/>
    </row>
    <row r="125" spans="4:4">
      <c r="D125" s="204"/>
    </row>
    <row r="126" spans="4:4">
      <c r="D126" s="204"/>
    </row>
    <row r="127" spans="4:4">
      <c r="D127" s="204"/>
    </row>
    <row r="128" spans="4:4">
      <c r="D128" s="204"/>
    </row>
    <row r="129" spans="4:4">
      <c r="D129" s="204"/>
    </row>
    <row r="130" spans="4:4">
      <c r="D130" s="204"/>
    </row>
    <row r="131" spans="4:4">
      <c r="D131" s="204"/>
    </row>
    <row r="132" spans="4:4">
      <c r="D132" s="204"/>
    </row>
    <row r="133" spans="4:4">
      <c r="D133" s="204"/>
    </row>
    <row r="134" spans="4:4">
      <c r="D134" s="204"/>
    </row>
    <row r="135" spans="4:4">
      <c r="D135" s="204"/>
    </row>
    <row r="136" spans="4:4">
      <c r="D136" s="204"/>
    </row>
    <row r="137" spans="4:4">
      <c r="D137" s="204"/>
    </row>
    <row r="138" spans="4:4">
      <c r="D138" s="204"/>
    </row>
    <row r="139" spans="4:4">
      <c r="D139" s="204"/>
    </row>
    <row r="140" spans="4:4">
      <c r="D140" s="204"/>
    </row>
    <row r="141" spans="4:4">
      <c r="D141" s="204"/>
    </row>
    <row r="142" spans="4:4">
      <c r="D142" s="204"/>
    </row>
    <row r="143" spans="4:4">
      <c r="D143" s="204"/>
    </row>
    <row r="144" spans="4:4">
      <c r="D144" s="204"/>
    </row>
    <row r="145" spans="4:4">
      <c r="D145" s="204"/>
    </row>
    <row r="146" spans="4:4">
      <c r="D146" s="204"/>
    </row>
    <row r="147" spans="4:4">
      <c r="D147" s="204"/>
    </row>
    <row r="148" spans="4:4">
      <c r="D148" s="204"/>
    </row>
    <row r="149" spans="4:4">
      <c r="D149" s="204"/>
    </row>
    <row r="150" spans="4:4">
      <c r="D150" s="204"/>
    </row>
    <row r="151" spans="4:4">
      <c r="D151" s="204"/>
    </row>
    <row r="152" spans="4:4">
      <c r="D152" s="204"/>
    </row>
    <row r="153" spans="4:4">
      <c r="D153" s="204"/>
    </row>
    <row r="154" spans="4:4">
      <c r="D154" s="204"/>
    </row>
    <row r="155" spans="4:4">
      <c r="D155" s="204"/>
    </row>
    <row r="156" spans="4:4">
      <c r="D156" s="204"/>
    </row>
    <row r="157" spans="4:4">
      <c r="D157" s="204"/>
    </row>
    <row r="158" spans="4:4">
      <c r="D158" s="204"/>
    </row>
    <row r="159" spans="4:4">
      <c r="D159" s="204"/>
    </row>
    <row r="160" spans="4:4">
      <c r="D160" s="204"/>
    </row>
    <row r="161" spans="4:4">
      <c r="D161" s="204"/>
    </row>
    <row r="162" spans="4:4">
      <c r="D162" s="204"/>
    </row>
    <row r="163" spans="4:4">
      <c r="D163" s="204"/>
    </row>
    <row r="164" spans="4:4">
      <c r="D164" s="204"/>
    </row>
    <row r="165" spans="4:4">
      <c r="D165" s="204"/>
    </row>
    <row r="166" spans="4:4">
      <c r="D166" s="204"/>
    </row>
    <row r="167" spans="4:4">
      <c r="D167" s="204"/>
    </row>
    <row r="168" spans="4:4">
      <c r="D168" s="204"/>
    </row>
    <row r="169" spans="4:4">
      <c r="D169" s="204"/>
    </row>
    <row r="170" spans="4:4">
      <c r="D170" s="204"/>
    </row>
    <row r="171" spans="4:4">
      <c r="D171" s="204"/>
    </row>
    <row r="172" spans="4:4">
      <c r="D172" s="204"/>
    </row>
    <row r="173" spans="4:4">
      <c r="D173" s="204"/>
    </row>
    <row r="174" spans="4:4">
      <c r="D174" s="204"/>
    </row>
    <row r="175" spans="4:4">
      <c r="D175" s="204"/>
    </row>
    <row r="176" spans="4:4">
      <c r="D176" s="204"/>
    </row>
    <row r="177" spans="4:4">
      <c r="D177" s="204"/>
    </row>
    <row r="178" spans="4:4">
      <c r="D178" s="204"/>
    </row>
    <row r="179" spans="4:4">
      <c r="D179" s="204"/>
    </row>
    <row r="180" spans="4:4">
      <c r="D180" s="204"/>
    </row>
    <row r="181" spans="4:4">
      <c r="D181" s="204"/>
    </row>
    <row r="182" spans="4:4">
      <c r="D182" s="204"/>
    </row>
    <row r="183" spans="4:4">
      <c r="D183" s="204"/>
    </row>
    <row r="184" spans="4:4">
      <c r="D184" s="204"/>
    </row>
    <row r="185" spans="4:4">
      <c r="D185" s="204"/>
    </row>
    <row r="186" spans="4:4">
      <c r="D186" s="204"/>
    </row>
    <row r="187" spans="4:4">
      <c r="D187" s="204"/>
    </row>
    <row r="188" spans="4:4">
      <c r="D188" s="204"/>
    </row>
    <row r="189" spans="4:4">
      <c r="D189" s="204"/>
    </row>
    <row r="190" spans="4:4">
      <c r="D190" s="204"/>
    </row>
    <row r="191" spans="4:4">
      <c r="D191" s="204"/>
    </row>
    <row r="192" spans="4:4">
      <c r="D192" s="204"/>
    </row>
    <row r="193" spans="4:4">
      <c r="D193" s="204"/>
    </row>
    <row r="194" spans="4:4">
      <c r="D194" s="204"/>
    </row>
    <row r="195" spans="4:4">
      <c r="D195" s="204"/>
    </row>
    <row r="196" spans="4:4">
      <c r="D196" s="204"/>
    </row>
    <row r="197" spans="4:4">
      <c r="D197" s="204"/>
    </row>
    <row r="198" spans="4:4">
      <c r="D198" s="204"/>
    </row>
    <row r="199" spans="4:4">
      <c r="D199" s="204"/>
    </row>
    <row r="200" spans="4:4">
      <c r="D200" s="204"/>
    </row>
    <row r="201" spans="4:4">
      <c r="D201" s="204"/>
    </row>
    <row r="202" spans="4:4">
      <c r="D202" s="204"/>
    </row>
    <row r="203" spans="4:4">
      <c r="D203" s="204"/>
    </row>
    <row r="204" spans="4:4">
      <c r="D204" s="204"/>
    </row>
    <row r="205" spans="4:4">
      <c r="D205" s="204"/>
    </row>
    <row r="206" spans="4:4">
      <c r="D206" s="204"/>
    </row>
    <row r="207" spans="4:4">
      <c r="D207" s="204"/>
    </row>
    <row r="208" spans="4:4">
      <c r="D208" s="204"/>
    </row>
    <row r="209" spans="4:4">
      <c r="D209" s="204"/>
    </row>
    <row r="210" spans="4:4">
      <c r="D210" s="204"/>
    </row>
    <row r="211" spans="4:4">
      <c r="D211" s="204"/>
    </row>
    <row r="212" spans="4:4">
      <c r="D212" s="204"/>
    </row>
    <row r="213" spans="4:4">
      <c r="D213" s="204"/>
    </row>
    <row r="214" spans="4:4">
      <c r="D214" s="204"/>
    </row>
    <row r="215" spans="4:4">
      <c r="D215" s="204"/>
    </row>
    <row r="216" spans="4:4">
      <c r="D216" s="204"/>
    </row>
    <row r="217" spans="4:4">
      <c r="D217" s="204"/>
    </row>
    <row r="218" spans="4:4">
      <c r="D218" s="204"/>
    </row>
    <row r="219" spans="4:4">
      <c r="D219" s="204"/>
    </row>
    <row r="220" spans="4:4">
      <c r="D220" s="204"/>
    </row>
    <row r="221" spans="4:4">
      <c r="D221" s="204"/>
    </row>
    <row r="222" spans="4:4">
      <c r="D222" s="204"/>
    </row>
    <row r="223" spans="4:4">
      <c r="D223" s="204"/>
    </row>
    <row r="224" spans="4:4">
      <c r="D224" s="204"/>
    </row>
    <row r="225" spans="4:4">
      <c r="D225" s="204"/>
    </row>
    <row r="226" spans="4:4">
      <c r="D226" s="204"/>
    </row>
    <row r="227" spans="4:4">
      <c r="D227" s="204"/>
    </row>
    <row r="228" spans="4:4">
      <c r="D228" s="204"/>
    </row>
    <row r="229" spans="4:4">
      <c r="D229" s="204"/>
    </row>
    <row r="230" spans="4:4">
      <c r="D230" s="204"/>
    </row>
    <row r="231" spans="4:4">
      <c r="D231" s="204"/>
    </row>
    <row r="232" spans="4:4">
      <c r="D232" s="204"/>
    </row>
    <row r="233" spans="4:4">
      <c r="D233" s="204"/>
    </row>
    <row r="234" spans="4:4">
      <c r="D234" s="204"/>
    </row>
    <row r="235" spans="4:4">
      <c r="D235" s="204"/>
    </row>
    <row r="236" spans="4:4">
      <c r="D236" s="204"/>
    </row>
    <row r="237" spans="4:4">
      <c r="D237" s="204"/>
    </row>
    <row r="238" spans="4:4">
      <c r="D238" s="204"/>
    </row>
    <row r="239" spans="4:4">
      <c r="D239" s="204"/>
    </row>
    <row r="240" spans="4:4">
      <c r="D240" s="204"/>
    </row>
    <row r="241" spans="4:4">
      <c r="D241" s="204"/>
    </row>
    <row r="242" spans="4:4">
      <c r="D242" s="204"/>
    </row>
    <row r="243" spans="4:4">
      <c r="D243" s="204"/>
    </row>
    <row r="244" spans="4:4">
      <c r="D244" s="204"/>
    </row>
    <row r="245" spans="4:4">
      <c r="D245" s="204"/>
    </row>
    <row r="246" spans="4:4">
      <c r="D246" s="204"/>
    </row>
    <row r="247" spans="4:4">
      <c r="D247" s="204"/>
    </row>
    <row r="248" spans="4:4">
      <c r="D248" s="204"/>
    </row>
    <row r="249" spans="4:4">
      <c r="D249" s="204"/>
    </row>
    <row r="250" spans="4:4">
      <c r="D250" s="204"/>
    </row>
    <row r="251" spans="4:4">
      <c r="D251" s="204"/>
    </row>
    <row r="252" spans="4:4">
      <c r="D252" s="204"/>
    </row>
    <row r="253" spans="4:4">
      <c r="D253" s="204"/>
    </row>
    <row r="254" spans="4:4">
      <c r="D254" s="204"/>
    </row>
    <row r="255" spans="4:4">
      <c r="D255" s="204"/>
    </row>
    <row r="256" spans="4:4">
      <c r="D256" s="204"/>
    </row>
    <row r="257" spans="4:4">
      <c r="D257" s="204"/>
    </row>
    <row r="258" spans="4:4">
      <c r="D258" s="204"/>
    </row>
    <row r="259" spans="4:4">
      <c r="D259" s="204"/>
    </row>
    <row r="260" spans="4:4">
      <c r="D260" s="204"/>
    </row>
    <row r="261" spans="4:4">
      <c r="D261" s="204"/>
    </row>
    <row r="262" spans="4:4">
      <c r="D262" s="204"/>
    </row>
    <row r="263" spans="4:4">
      <c r="D263" s="204"/>
    </row>
    <row r="264" spans="4:4">
      <c r="D264" s="204"/>
    </row>
    <row r="265" spans="4:4">
      <c r="D265" s="204"/>
    </row>
    <row r="266" spans="4:4">
      <c r="D266" s="204"/>
    </row>
    <row r="267" spans="4:4">
      <c r="D267" s="204"/>
    </row>
    <row r="268" spans="4:4">
      <c r="D268" s="204"/>
    </row>
    <row r="269" spans="4:4">
      <c r="D269" s="204"/>
    </row>
    <row r="270" spans="4:4">
      <c r="D270" s="204"/>
    </row>
    <row r="271" spans="4:4">
      <c r="D271" s="204"/>
    </row>
    <row r="272" spans="4:4">
      <c r="D272" s="204"/>
    </row>
    <row r="273" spans="4:4">
      <c r="D273" s="204"/>
    </row>
    <row r="274" spans="4:4">
      <c r="D274" s="204"/>
    </row>
    <row r="275" spans="4:4">
      <c r="D275" s="204"/>
    </row>
    <row r="276" spans="4:4">
      <c r="D276" s="204"/>
    </row>
    <row r="277" spans="4:4">
      <c r="D277" s="204"/>
    </row>
    <row r="278" spans="4:4">
      <c r="D278" s="204"/>
    </row>
    <row r="279" spans="4:4">
      <c r="D279" s="204"/>
    </row>
    <row r="280" spans="4:4">
      <c r="D280" s="204"/>
    </row>
    <row r="281" spans="4:4">
      <c r="D281" s="204"/>
    </row>
    <row r="282" spans="4:4">
      <c r="D282" s="204"/>
    </row>
    <row r="283" spans="4:4">
      <c r="D283" s="204"/>
    </row>
    <row r="284" spans="4:4">
      <c r="D284" s="204"/>
    </row>
    <row r="285" spans="4:4">
      <c r="D285" s="204"/>
    </row>
    <row r="286" spans="4:4">
      <c r="D286" s="204"/>
    </row>
    <row r="287" spans="4:4">
      <c r="D287" s="204"/>
    </row>
    <row r="288" spans="4:4">
      <c r="D288" s="204"/>
    </row>
    <row r="289" spans="4:4">
      <c r="D289" s="204"/>
    </row>
    <row r="290" spans="4:4">
      <c r="D290" s="204"/>
    </row>
    <row r="291" spans="4:4">
      <c r="D291" s="204"/>
    </row>
    <row r="292" spans="4:4">
      <c r="D292" s="204"/>
    </row>
    <row r="293" spans="4:4">
      <c r="D293" s="204"/>
    </row>
    <row r="294" spans="4:4">
      <c r="D294" s="204"/>
    </row>
    <row r="295" spans="4:4">
      <c r="D295" s="204"/>
    </row>
    <row r="296" spans="4:4">
      <c r="D296" s="204"/>
    </row>
    <row r="297" spans="4:4">
      <c r="D297" s="204"/>
    </row>
    <row r="298" spans="4:4">
      <c r="D298" s="204"/>
    </row>
    <row r="299" spans="4:4">
      <c r="D299" s="204"/>
    </row>
    <row r="300" spans="4:4">
      <c r="D300" s="204"/>
    </row>
    <row r="301" spans="4:4">
      <c r="D301" s="204"/>
    </row>
    <row r="302" spans="4:4">
      <c r="D302" s="204"/>
    </row>
    <row r="303" spans="4:4">
      <c r="D303" s="204"/>
    </row>
    <row r="304" spans="4:4">
      <c r="D304" s="204"/>
    </row>
    <row r="305" spans="4:4">
      <c r="D305" s="204"/>
    </row>
    <row r="306" spans="4:4">
      <c r="D306" s="204"/>
    </row>
    <row r="307" spans="4:4">
      <c r="D307" s="204"/>
    </row>
    <row r="308" spans="4:4">
      <c r="D308" s="204"/>
    </row>
    <row r="309" spans="4:4">
      <c r="D309" s="204"/>
    </row>
    <row r="310" spans="4:4">
      <c r="D310" s="204"/>
    </row>
    <row r="311" spans="4:4">
      <c r="D311" s="204"/>
    </row>
    <row r="312" spans="4:4">
      <c r="D312" s="204"/>
    </row>
    <row r="313" spans="4:4">
      <c r="D313" s="204"/>
    </row>
    <row r="314" spans="4:4">
      <c r="D314" s="204"/>
    </row>
    <row r="315" spans="4:4">
      <c r="D315" s="204"/>
    </row>
    <row r="316" spans="4:4">
      <c r="D316" s="204"/>
    </row>
    <row r="317" spans="4:4">
      <c r="D317" s="204"/>
    </row>
    <row r="318" spans="4:4">
      <c r="D318" s="204"/>
    </row>
    <row r="319" spans="4:4">
      <c r="D319" s="204"/>
    </row>
    <row r="320" spans="4:4">
      <c r="D320" s="204"/>
    </row>
    <row r="321" spans="4:4">
      <c r="D321" s="204"/>
    </row>
    <row r="322" spans="4:4">
      <c r="D322" s="204"/>
    </row>
    <row r="323" spans="4:4">
      <c r="D323" s="204"/>
    </row>
    <row r="324" spans="4:4">
      <c r="D324" s="204"/>
    </row>
    <row r="325" spans="4:4">
      <c r="D325" s="204"/>
    </row>
    <row r="326" spans="4:4">
      <c r="D326" s="204"/>
    </row>
    <row r="327" spans="4:4">
      <c r="D327" s="204"/>
    </row>
    <row r="328" spans="4:4">
      <c r="D328" s="204"/>
    </row>
    <row r="329" spans="4:4">
      <c r="D329" s="204"/>
    </row>
    <row r="330" spans="4:4">
      <c r="D330" s="204"/>
    </row>
    <row r="331" spans="4:4">
      <c r="D331" s="204"/>
    </row>
    <row r="332" spans="4:4">
      <c r="D332" s="204"/>
    </row>
    <row r="333" spans="4:4">
      <c r="D333" s="204"/>
    </row>
    <row r="334" spans="4:4">
      <c r="D334" s="204"/>
    </row>
    <row r="335" spans="4:4">
      <c r="D335" s="204"/>
    </row>
    <row r="336" spans="4:4">
      <c r="D336" s="204"/>
    </row>
    <row r="337" spans="4:4">
      <c r="D337" s="204"/>
    </row>
    <row r="338" spans="4:4">
      <c r="D338" s="204"/>
    </row>
    <row r="339" spans="4:4">
      <c r="D339" s="204"/>
    </row>
    <row r="340" spans="4:4">
      <c r="D340" s="204"/>
    </row>
    <row r="341" spans="4:4">
      <c r="D341" s="204"/>
    </row>
    <row r="342" spans="4:4">
      <c r="D342" s="204"/>
    </row>
    <row r="343" spans="4:4">
      <c r="D343" s="204"/>
    </row>
    <row r="344" spans="4:4">
      <c r="D344" s="204"/>
    </row>
    <row r="345" spans="4:4">
      <c r="D345" s="204"/>
    </row>
    <row r="346" spans="4:4">
      <c r="D346" s="204"/>
    </row>
    <row r="347" spans="4:4">
      <c r="D347" s="204"/>
    </row>
    <row r="348" spans="4:4">
      <c r="D348" s="204"/>
    </row>
    <row r="349" spans="4:4">
      <c r="D349" s="204"/>
    </row>
    <row r="350" spans="4:4">
      <c r="D350" s="204"/>
    </row>
    <row r="351" spans="4:4">
      <c r="D351" s="204"/>
    </row>
    <row r="352" spans="4:4">
      <c r="D352" s="204"/>
    </row>
    <row r="353" spans="4:4">
      <c r="D353" s="204"/>
    </row>
    <row r="354" spans="4:4">
      <c r="D354" s="204"/>
    </row>
    <row r="355" spans="4:4">
      <c r="D355" s="204"/>
    </row>
    <row r="356" spans="4:4">
      <c r="D356" s="204"/>
    </row>
    <row r="357" spans="4:4">
      <c r="D357" s="204"/>
    </row>
    <row r="358" spans="4:4">
      <c r="D358" s="204"/>
    </row>
    <row r="359" spans="4:4">
      <c r="D359" s="204"/>
    </row>
    <row r="360" spans="4:4">
      <c r="D360" s="204"/>
    </row>
    <row r="361" spans="4:4">
      <c r="D361" s="204"/>
    </row>
    <row r="362" spans="4:4">
      <c r="D362" s="204"/>
    </row>
    <row r="363" spans="4:4">
      <c r="D363" s="204"/>
    </row>
    <row r="364" spans="4:4">
      <c r="D364" s="204"/>
    </row>
    <row r="365" spans="4:4">
      <c r="D365" s="204"/>
    </row>
    <row r="366" spans="4:4">
      <c r="D366" s="204"/>
    </row>
    <row r="367" spans="4:4">
      <c r="D367" s="204"/>
    </row>
    <row r="368" spans="4:4">
      <c r="D368" s="204"/>
    </row>
    <row r="369" spans="4:4">
      <c r="D369" s="204"/>
    </row>
    <row r="370" spans="4:4">
      <c r="D370" s="204"/>
    </row>
    <row r="371" spans="4:4">
      <c r="D371" s="204"/>
    </row>
    <row r="372" spans="4:4">
      <c r="D372" s="204"/>
    </row>
    <row r="373" spans="4:4">
      <c r="D373" s="204"/>
    </row>
    <row r="374" spans="4:4">
      <c r="D374" s="204"/>
    </row>
    <row r="375" spans="4:4">
      <c r="D375" s="204"/>
    </row>
    <row r="376" spans="4:4">
      <c r="D376" s="204"/>
    </row>
    <row r="377" spans="4:4">
      <c r="D377" s="204"/>
    </row>
    <row r="378" spans="4:4">
      <c r="D378" s="204"/>
    </row>
    <row r="379" spans="4:4">
      <c r="D379" s="204"/>
    </row>
    <row r="380" spans="4:4">
      <c r="D380" s="204"/>
    </row>
    <row r="381" spans="4:4">
      <c r="D381" s="204"/>
    </row>
    <row r="382" spans="4:4">
      <c r="D382" s="204"/>
    </row>
    <row r="383" spans="4:4">
      <c r="D383" s="204"/>
    </row>
    <row r="384" spans="4:4">
      <c r="D384" s="204"/>
    </row>
    <row r="385" spans="4:4">
      <c r="D385" s="204"/>
    </row>
    <row r="386" spans="4:4">
      <c r="D386" s="204"/>
    </row>
    <row r="387" spans="4:4">
      <c r="D387" s="204"/>
    </row>
    <row r="388" spans="4:4">
      <c r="D388" s="204"/>
    </row>
    <row r="389" spans="4:4">
      <c r="D389" s="204"/>
    </row>
    <row r="390" spans="4:4">
      <c r="D390" s="204"/>
    </row>
    <row r="391" spans="4:4">
      <c r="D391" s="204"/>
    </row>
    <row r="392" spans="4:4">
      <c r="D392" s="204"/>
    </row>
    <row r="393" spans="4:4">
      <c r="D393" s="204"/>
    </row>
    <row r="394" spans="4:4">
      <c r="D394" s="204"/>
    </row>
    <row r="395" spans="4:4">
      <c r="D395" s="204"/>
    </row>
    <row r="396" spans="4:4">
      <c r="D396" s="204"/>
    </row>
    <row r="397" spans="4:4">
      <c r="D397" s="204"/>
    </row>
    <row r="398" spans="4:4">
      <c r="D398" s="204"/>
    </row>
    <row r="399" spans="4:4">
      <c r="D399" s="204"/>
    </row>
    <row r="400" spans="4:4">
      <c r="D400" s="204"/>
    </row>
    <row r="401" spans="4:4">
      <c r="D401" s="204"/>
    </row>
    <row r="402" spans="4:4">
      <c r="D402" s="204"/>
    </row>
    <row r="403" spans="4:4">
      <c r="D403" s="204"/>
    </row>
    <row r="404" spans="4:4">
      <c r="D404" s="204"/>
    </row>
    <row r="405" spans="4:4">
      <c r="D405" s="204"/>
    </row>
    <row r="406" spans="4:4">
      <c r="D406" s="204"/>
    </row>
    <row r="407" spans="4:4">
      <c r="D407" s="204"/>
    </row>
    <row r="408" spans="4:4">
      <c r="D408" s="204"/>
    </row>
    <row r="409" spans="4:4">
      <c r="D409" s="204"/>
    </row>
    <row r="410" spans="4:4">
      <c r="D410" s="204"/>
    </row>
    <row r="411" spans="4:4">
      <c r="D411" s="204"/>
    </row>
    <row r="412" spans="4:4">
      <c r="D412" s="204"/>
    </row>
    <row r="413" spans="4:4">
      <c r="D413" s="204"/>
    </row>
    <row r="414" spans="4:4">
      <c r="D414" s="204"/>
    </row>
    <row r="415" spans="4:4">
      <c r="D415" s="204"/>
    </row>
    <row r="416" spans="4:4">
      <c r="D416" s="204"/>
    </row>
    <row r="417" spans="4:4">
      <c r="D417" s="204"/>
    </row>
    <row r="418" spans="4:4">
      <c r="D418" s="204"/>
    </row>
    <row r="419" spans="4:4">
      <c r="D419" s="204"/>
    </row>
    <row r="420" spans="4:4">
      <c r="D420" s="204"/>
    </row>
    <row r="421" spans="4:4">
      <c r="D421" s="204"/>
    </row>
    <row r="422" spans="4:4">
      <c r="D422" s="204"/>
    </row>
    <row r="423" spans="4:4">
      <c r="D423" s="204"/>
    </row>
    <row r="424" spans="4:4">
      <c r="D424" s="204"/>
    </row>
    <row r="425" spans="4:4">
      <c r="D425" s="204"/>
    </row>
    <row r="426" spans="4:4">
      <c r="D426" s="204"/>
    </row>
    <row r="427" spans="4:4">
      <c r="D427" s="204"/>
    </row>
    <row r="428" spans="4:4">
      <c r="D428" s="204"/>
    </row>
    <row r="429" spans="4:4">
      <c r="D429" s="204"/>
    </row>
    <row r="430" spans="4:4">
      <c r="D430" s="204"/>
    </row>
    <row r="431" spans="4:4">
      <c r="D431" s="204"/>
    </row>
    <row r="432" spans="4:4">
      <c r="D432" s="204"/>
    </row>
    <row r="433" spans="4:4">
      <c r="D433" s="204"/>
    </row>
    <row r="434" spans="4:4">
      <c r="D434" s="204"/>
    </row>
    <row r="435" spans="4:4">
      <c r="D435" s="204"/>
    </row>
    <row r="436" spans="4:4">
      <c r="D436" s="204"/>
    </row>
    <row r="437" spans="4:4">
      <c r="D437" s="204"/>
    </row>
    <row r="438" spans="4:4">
      <c r="D438" s="204"/>
    </row>
    <row r="439" spans="4:4">
      <c r="D439" s="204"/>
    </row>
    <row r="440" spans="4:4">
      <c r="D440" s="204"/>
    </row>
    <row r="441" spans="4:4">
      <c r="D441" s="204"/>
    </row>
    <row r="442" spans="4:4">
      <c r="D442" s="204"/>
    </row>
    <row r="443" spans="4:4">
      <c r="D443" s="204"/>
    </row>
    <row r="444" spans="4:4">
      <c r="D444" s="204"/>
    </row>
    <row r="445" spans="4:4">
      <c r="D445" s="204"/>
    </row>
    <row r="446" spans="4:4">
      <c r="D446" s="204"/>
    </row>
    <row r="447" spans="4:4">
      <c r="D447" s="204"/>
    </row>
    <row r="448" spans="4:4">
      <c r="D448" s="204"/>
    </row>
    <row r="449" spans="4:4">
      <c r="D449" s="204"/>
    </row>
    <row r="450" spans="4:4">
      <c r="D450" s="204"/>
    </row>
    <row r="451" spans="4:4">
      <c r="D451" s="204"/>
    </row>
    <row r="452" spans="4:4">
      <c r="D452" s="204"/>
    </row>
    <row r="453" spans="4:4">
      <c r="D453" s="204"/>
    </row>
    <row r="454" spans="4:4">
      <c r="D454" s="204"/>
    </row>
    <row r="455" spans="4:4">
      <c r="D455" s="204"/>
    </row>
    <row r="456" spans="4:4">
      <c r="D456" s="204"/>
    </row>
    <row r="457" spans="4:4">
      <c r="D457" s="204"/>
    </row>
    <row r="458" spans="4:4">
      <c r="D458" s="204"/>
    </row>
    <row r="459" spans="4:4">
      <c r="D459" s="204"/>
    </row>
    <row r="460" spans="4:4">
      <c r="D460" s="204"/>
    </row>
    <row r="461" spans="4:4">
      <c r="D461" s="204"/>
    </row>
    <row r="462" spans="4:4">
      <c r="D462" s="204"/>
    </row>
    <row r="463" spans="4:4">
      <c r="D463" s="204"/>
    </row>
    <row r="464" spans="4:4">
      <c r="D464" s="204"/>
    </row>
    <row r="465" spans="4:4">
      <c r="D465" s="204"/>
    </row>
    <row r="466" spans="4:4">
      <c r="D466" s="204"/>
    </row>
    <row r="467" spans="4:4">
      <c r="D467" s="204"/>
    </row>
    <row r="468" spans="4:4">
      <c r="D468" s="204"/>
    </row>
    <row r="469" spans="4:4">
      <c r="D469" s="204"/>
    </row>
    <row r="470" spans="4:4">
      <c r="D470" s="204"/>
    </row>
    <row r="471" spans="4:4">
      <c r="D471" s="204"/>
    </row>
    <row r="472" spans="4:4">
      <c r="D472" s="204"/>
    </row>
    <row r="473" spans="4:4">
      <c r="D473" s="204"/>
    </row>
    <row r="474" spans="4:4">
      <c r="D474" s="204"/>
    </row>
    <row r="475" spans="4:4">
      <c r="D475" s="204"/>
    </row>
    <row r="476" spans="4:4">
      <c r="D476" s="204"/>
    </row>
    <row r="477" spans="4:4">
      <c r="D477" s="204"/>
    </row>
    <row r="478" spans="4:4">
      <c r="D478" s="204"/>
    </row>
    <row r="479" spans="4:4">
      <c r="D479" s="204"/>
    </row>
    <row r="480" spans="4:4">
      <c r="D480" s="204"/>
    </row>
    <row r="481" spans="4:4">
      <c r="D481" s="204"/>
    </row>
    <row r="482" spans="4:4">
      <c r="D482" s="204"/>
    </row>
    <row r="483" spans="4:4">
      <c r="D483" s="204"/>
    </row>
    <row r="484" spans="4:4">
      <c r="D484" s="204"/>
    </row>
    <row r="485" spans="4:4">
      <c r="D485" s="204"/>
    </row>
    <row r="486" spans="4:4">
      <c r="D486" s="204"/>
    </row>
    <row r="487" spans="4:4">
      <c r="D487" s="204"/>
    </row>
    <row r="488" spans="4:4">
      <c r="D488" s="204"/>
    </row>
    <row r="489" spans="4:4">
      <c r="D489" s="204"/>
    </row>
    <row r="490" spans="4:4">
      <c r="D490" s="204"/>
    </row>
    <row r="491" spans="4:4">
      <c r="D491" s="204"/>
    </row>
    <row r="492" spans="4:4">
      <c r="D492" s="204"/>
    </row>
    <row r="493" spans="4:4">
      <c r="D493" s="204"/>
    </row>
    <row r="494" spans="4:4">
      <c r="D494" s="204"/>
    </row>
    <row r="495" spans="4:4">
      <c r="D495" s="204"/>
    </row>
    <row r="496" spans="4:4">
      <c r="D496" s="204"/>
    </row>
    <row r="497" spans="4:4">
      <c r="D497" s="204"/>
    </row>
    <row r="498" spans="4:4">
      <c r="D498" s="204"/>
    </row>
    <row r="499" spans="4:4">
      <c r="D499" s="204"/>
    </row>
    <row r="500" spans="4:4">
      <c r="D500" s="204"/>
    </row>
    <row r="501" spans="4:4">
      <c r="D501" s="204"/>
    </row>
    <row r="502" spans="4:4">
      <c r="D502" s="204"/>
    </row>
    <row r="503" spans="4:4">
      <c r="D503" s="204"/>
    </row>
    <row r="504" spans="4:4">
      <c r="D504" s="204"/>
    </row>
    <row r="505" spans="4:4">
      <c r="D505" s="204"/>
    </row>
    <row r="506" spans="4:4">
      <c r="D506" s="204"/>
    </row>
    <row r="507" spans="4:4">
      <c r="D507" s="204"/>
    </row>
    <row r="508" spans="4:4">
      <c r="D508" s="204"/>
    </row>
    <row r="509" spans="4:4">
      <c r="D509" s="204"/>
    </row>
    <row r="510" spans="4:4">
      <c r="D510" s="204"/>
    </row>
    <row r="511" spans="4:4">
      <c r="D511" s="204"/>
    </row>
    <row r="512" spans="4:4">
      <c r="D512" s="204"/>
    </row>
    <row r="513" spans="4:4">
      <c r="D513" s="204"/>
    </row>
    <row r="514" spans="4:4">
      <c r="D514" s="204"/>
    </row>
    <row r="515" spans="4:4">
      <c r="D515" s="204"/>
    </row>
    <row r="516" spans="4:4">
      <c r="D516" s="204"/>
    </row>
    <row r="517" spans="4:4">
      <c r="D517" s="204"/>
    </row>
    <row r="518" spans="4:4">
      <c r="D518" s="204"/>
    </row>
    <row r="519" spans="4:4">
      <c r="D519" s="204"/>
    </row>
    <row r="520" spans="4:4">
      <c r="D520" s="204"/>
    </row>
    <row r="521" spans="4:4">
      <c r="D521" s="204"/>
    </row>
    <row r="522" spans="4:4">
      <c r="D522" s="204"/>
    </row>
    <row r="523" spans="4:4">
      <c r="D523" s="204"/>
    </row>
    <row r="524" spans="4:4">
      <c r="D524" s="204"/>
    </row>
    <row r="525" spans="4:4">
      <c r="D525" s="204"/>
    </row>
    <row r="526" spans="4:4">
      <c r="D526" s="204"/>
    </row>
    <row r="527" spans="4:4">
      <c r="D527" s="204"/>
    </row>
    <row r="528" spans="4:4">
      <c r="D528" s="204"/>
    </row>
    <row r="529" spans="4:4">
      <c r="D529" s="204"/>
    </row>
    <row r="530" spans="4:4">
      <c r="D530" s="204"/>
    </row>
    <row r="531" spans="4:4">
      <c r="D531" s="204"/>
    </row>
    <row r="532" spans="4:4">
      <c r="D532" s="204"/>
    </row>
    <row r="533" spans="4:4">
      <c r="D533" s="204"/>
    </row>
    <row r="534" spans="4:4">
      <c r="D534" s="204"/>
    </row>
    <row r="535" spans="4:4">
      <c r="D535" s="204"/>
    </row>
    <row r="536" spans="4:4">
      <c r="D536" s="204"/>
    </row>
    <row r="537" spans="4:4">
      <c r="D537" s="204"/>
    </row>
    <row r="538" spans="4:4">
      <c r="D538" s="204"/>
    </row>
    <row r="539" spans="4:4">
      <c r="D539" s="204"/>
    </row>
    <row r="540" spans="4:4">
      <c r="D540" s="204"/>
    </row>
    <row r="541" spans="4:4">
      <c r="D541" s="204"/>
    </row>
    <row r="542" spans="4:4">
      <c r="D542" s="204"/>
    </row>
    <row r="543" spans="4:4">
      <c r="D543" s="204"/>
    </row>
    <row r="544" spans="4:4">
      <c r="D544" s="204"/>
    </row>
    <row r="545" spans="4:4">
      <c r="D545" s="204"/>
    </row>
    <row r="546" spans="4:4">
      <c r="D546" s="204"/>
    </row>
    <row r="547" spans="4:4">
      <c r="D547" s="204"/>
    </row>
    <row r="548" spans="4:4">
      <c r="D548" s="204"/>
    </row>
    <row r="549" spans="4:4">
      <c r="D549" s="204"/>
    </row>
    <row r="550" spans="4:4">
      <c r="D550" s="204"/>
    </row>
    <row r="551" spans="4:4">
      <c r="D551" s="204"/>
    </row>
    <row r="552" spans="4:4">
      <c r="D552" s="204"/>
    </row>
    <row r="553" spans="4:4">
      <c r="D553" s="204"/>
    </row>
    <row r="554" spans="4:4">
      <c r="D554" s="204"/>
    </row>
    <row r="555" spans="4:4">
      <c r="D555" s="204"/>
    </row>
    <row r="556" spans="4:4">
      <c r="D556" s="204"/>
    </row>
    <row r="557" spans="4:4">
      <c r="D557" s="204"/>
    </row>
    <row r="558" spans="4:4">
      <c r="D558" s="204"/>
    </row>
    <row r="559" spans="4:4">
      <c r="D559" s="204"/>
    </row>
    <row r="560" spans="4:4">
      <c r="D560" s="204"/>
    </row>
    <row r="561" spans="4:4">
      <c r="D561" s="204"/>
    </row>
    <row r="562" spans="4:4">
      <c r="D562" s="204"/>
    </row>
    <row r="563" spans="4:4">
      <c r="D563" s="204"/>
    </row>
    <row r="564" spans="4:4">
      <c r="D564" s="204"/>
    </row>
    <row r="565" spans="4:4">
      <c r="D565" s="204"/>
    </row>
    <row r="566" spans="4:4">
      <c r="D566" s="204"/>
    </row>
    <row r="567" spans="4:4">
      <c r="D567" s="204"/>
    </row>
    <row r="568" spans="4:4">
      <c r="D568" s="204"/>
    </row>
    <row r="569" spans="4:4">
      <c r="D569" s="204"/>
    </row>
    <row r="570" spans="4:4">
      <c r="D570" s="204"/>
    </row>
    <row r="571" spans="4:4">
      <c r="D571" s="204"/>
    </row>
    <row r="572" spans="4:4">
      <c r="D572" s="204"/>
    </row>
    <row r="573" spans="4:4">
      <c r="D573" s="204"/>
    </row>
    <row r="574" spans="4:4">
      <c r="D574" s="204"/>
    </row>
    <row r="575" spans="4:4">
      <c r="D575" s="204"/>
    </row>
    <row r="576" spans="4:4">
      <c r="D576" s="204"/>
    </row>
    <row r="577" spans="4:4">
      <c r="D577" s="204"/>
    </row>
    <row r="578" spans="4:4">
      <c r="D578" s="204"/>
    </row>
    <row r="579" spans="4:4">
      <c r="D579" s="204"/>
    </row>
    <row r="580" spans="4:4">
      <c r="D580" s="204"/>
    </row>
    <row r="581" spans="4:4">
      <c r="D581" s="204"/>
    </row>
    <row r="582" spans="4:4">
      <c r="D582" s="204"/>
    </row>
    <row r="583" spans="4:4">
      <c r="D583" s="204"/>
    </row>
    <row r="584" spans="4:4">
      <c r="D584" s="204"/>
    </row>
    <row r="585" spans="4:4">
      <c r="D585" s="204"/>
    </row>
    <row r="586" spans="4:4">
      <c r="D586" s="204"/>
    </row>
    <row r="587" spans="4:4">
      <c r="D587" s="204"/>
    </row>
    <row r="588" spans="4:4">
      <c r="D588" s="204"/>
    </row>
    <row r="589" spans="4:4">
      <c r="D589" s="204"/>
    </row>
    <row r="590" spans="4:4">
      <c r="D590" s="204"/>
    </row>
    <row r="591" spans="4:4">
      <c r="D591" s="204"/>
    </row>
    <row r="592" spans="4:4">
      <c r="D592" s="204"/>
    </row>
    <row r="593" spans="4:4">
      <c r="D593" s="204"/>
    </row>
    <row r="594" spans="4:4">
      <c r="D594" s="204"/>
    </row>
    <row r="595" spans="4:4">
      <c r="D595" s="204"/>
    </row>
    <row r="596" spans="4:4">
      <c r="D596" s="204"/>
    </row>
    <row r="597" spans="4:4">
      <c r="D597" s="204"/>
    </row>
    <row r="598" spans="4:4">
      <c r="D598" s="204"/>
    </row>
    <row r="599" spans="4:4">
      <c r="D599" s="204"/>
    </row>
    <row r="600" spans="4:4">
      <c r="D600" s="204"/>
    </row>
    <row r="601" spans="4:4">
      <c r="D601" s="204"/>
    </row>
    <row r="602" spans="4:4">
      <c r="D602" s="204"/>
    </row>
    <row r="603" spans="4:4">
      <c r="D603" s="204"/>
    </row>
    <row r="604" spans="4:4">
      <c r="D604" s="204"/>
    </row>
    <row r="605" spans="4:4">
      <c r="D605" s="204"/>
    </row>
    <row r="606" spans="4:4">
      <c r="D606" s="204"/>
    </row>
    <row r="607" spans="4:4">
      <c r="D607" s="204"/>
    </row>
    <row r="608" spans="4:4">
      <c r="D608" s="204"/>
    </row>
    <row r="609" spans="4:4">
      <c r="D609" s="204"/>
    </row>
    <row r="610" spans="4:4">
      <c r="D610" s="204"/>
    </row>
    <row r="611" spans="4:4">
      <c r="D611" s="204"/>
    </row>
    <row r="612" spans="4:4">
      <c r="D612" s="204"/>
    </row>
    <row r="613" spans="4:4">
      <c r="D613" s="204"/>
    </row>
    <row r="614" spans="4:4">
      <c r="D614" s="204"/>
    </row>
    <row r="615" spans="4:4">
      <c r="D615" s="204"/>
    </row>
    <row r="616" spans="4:4">
      <c r="D616" s="204"/>
    </row>
    <row r="617" spans="4:4">
      <c r="D617" s="204"/>
    </row>
    <row r="618" spans="4:4">
      <c r="D618" s="204"/>
    </row>
    <row r="619" spans="4:4">
      <c r="D619" s="204"/>
    </row>
    <row r="620" spans="4:4">
      <c r="D620" s="204"/>
    </row>
    <row r="621" spans="4:4">
      <c r="D621" s="204"/>
    </row>
    <row r="622" spans="4:4">
      <c r="D622" s="204"/>
    </row>
    <row r="623" spans="4:4">
      <c r="D623" s="204"/>
    </row>
    <row r="624" spans="4:4">
      <c r="D624" s="204"/>
    </row>
    <row r="625" spans="4:4">
      <c r="D625" s="204"/>
    </row>
    <row r="626" spans="4:4">
      <c r="D626" s="204"/>
    </row>
    <row r="627" spans="4:4">
      <c r="D627" s="204"/>
    </row>
    <row r="628" spans="4:4">
      <c r="D628" s="204"/>
    </row>
    <row r="629" spans="4:4">
      <c r="D629" s="204"/>
    </row>
    <row r="630" spans="4:4">
      <c r="D630" s="204"/>
    </row>
    <row r="631" spans="4:4">
      <c r="D631" s="204"/>
    </row>
    <row r="632" spans="4:4">
      <c r="D632" s="204"/>
    </row>
    <row r="633" spans="4:4">
      <c r="D633" s="204"/>
    </row>
    <row r="634" spans="4:4">
      <c r="D634" s="204"/>
    </row>
    <row r="635" spans="4:4">
      <c r="D635" s="204"/>
    </row>
    <row r="636" spans="4:4">
      <c r="D636" s="204"/>
    </row>
    <row r="637" spans="4:4">
      <c r="D637" s="204"/>
    </row>
    <row r="638" spans="4:4">
      <c r="D638" s="204"/>
    </row>
    <row r="639" spans="4:4">
      <c r="D639" s="204"/>
    </row>
    <row r="640" spans="4:4">
      <c r="D640" s="204"/>
    </row>
    <row r="641" spans="4:4">
      <c r="D641" s="204"/>
    </row>
    <row r="642" spans="4:4">
      <c r="D642" s="204"/>
    </row>
    <row r="643" spans="4:4">
      <c r="D643" s="204"/>
    </row>
    <row r="644" spans="4:4">
      <c r="D644" s="204"/>
    </row>
    <row r="645" spans="4:4">
      <c r="D645" s="204"/>
    </row>
    <row r="646" spans="4:4">
      <c r="D646" s="204"/>
    </row>
    <row r="647" spans="4:4">
      <c r="D647" s="204"/>
    </row>
    <row r="648" spans="4:4">
      <c r="D648" s="204"/>
    </row>
    <row r="649" spans="4:4">
      <c r="D649" s="204"/>
    </row>
    <row r="650" spans="4:4">
      <c r="D650" s="204"/>
    </row>
    <row r="651" spans="4:4">
      <c r="D651" s="204"/>
    </row>
    <row r="652" spans="4:4">
      <c r="D652" s="204"/>
    </row>
    <row r="653" spans="4:4">
      <c r="D653" s="204"/>
    </row>
    <row r="654" spans="4:4">
      <c r="D654" s="204"/>
    </row>
    <row r="655" spans="4:4">
      <c r="D655" s="204"/>
    </row>
    <row r="656" spans="4:4">
      <c r="D656" s="204"/>
    </row>
    <row r="657" spans="4:4">
      <c r="D657" s="204"/>
    </row>
    <row r="658" spans="4:4">
      <c r="D658" s="204"/>
    </row>
    <row r="659" spans="4:4">
      <c r="D659" s="204"/>
    </row>
    <row r="660" spans="4:4">
      <c r="D660" s="204"/>
    </row>
    <row r="661" spans="4:4">
      <c r="D661" s="204"/>
    </row>
    <row r="662" spans="4:4">
      <c r="D662" s="204"/>
    </row>
    <row r="663" spans="4:4">
      <c r="D663" s="204"/>
    </row>
    <row r="664" spans="4:4">
      <c r="D664" s="204"/>
    </row>
    <row r="665" spans="4:4">
      <c r="D665" s="204"/>
    </row>
    <row r="666" spans="4:4">
      <c r="D666" s="204"/>
    </row>
    <row r="667" spans="4:4">
      <c r="D667" s="204"/>
    </row>
    <row r="668" spans="4:4">
      <c r="D668" s="204"/>
    </row>
    <row r="669" spans="4:4">
      <c r="D669" s="204"/>
    </row>
    <row r="670" spans="4:4">
      <c r="D670" s="204"/>
    </row>
    <row r="671" spans="4:4">
      <c r="D671" s="204"/>
    </row>
    <row r="672" spans="4:4">
      <c r="D672" s="204"/>
    </row>
    <row r="673" spans="4:4">
      <c r="D673" s="204"/>
    </row>
    <row r="674" spans="4:4">
      <c r="D674" s="204"/>
    </row>
    <row r="675" spans="4:4">
      <c r="D675" s="204"/>
    </row>
    <row r="676" spans="4:4">
      <c r="D676" s="204"/>
    </row>
    <row r="677" spans="4:4">
      <c r="D677" s="204"/>
    </row>
    <row r="678" spans="4:4">
      <c r="D678" s="204"/>
    </row>
    <row r="679" spans="4:4">
      <c r="D679" s="204"/>
    </row>
    <row r="680" spans="4:4">
      <c r="D680" s="204"/>
    </row>
    <row r="681" spans="4:4">
      <c r="D681" s="204"/>
    </row>
    <row r="682" spans="4:4">
      <c r="D682" s="204"/>
    </row>
    <row r="683" spans="4:4">
      <c r="D683" s="204"/>
    </row>
    <row r="684" spans="4:4">
      <c r="D684" s="204"/>
    </row>
    <row r="685" spans="4:4">
      <c r="D685" s="204"/>
    </row>
    <row r="686" spans="4:4">
      <c r="D686" s="204"/>
    </row>
    <row r="687" spans="4:4">
      <c r="D687" s="204"/>
    </row>
    <row r="688" spans="4:4">
      <c r="D688" s="204"/>
    </row>
    <row r="689" spans="4:4">
      <c r="D689" s="204"/>
    </row>
    <row r="690" spans="4:4">
      <c r="D690" s="204"/>
    </row>
    <row r="691" spans="4:4">
      <c r="D691" s="204"/>
    </row>
    <row r="692" spans="4:4">
      <c r="D692" s="204"/>
    </row>
    <row r="693" spans="4:4">
      <c r="D693" s="204"/>
    </row>
    <row r="694" spans="4:4">
      <c r="D694" s="204"/>
    </row>
    <row r="695" spans="4:4">
      <c r="D695" s="204"/>
    </row>
    <row r="696" spans="4:4">
      <c r="D696" s="204"/>
    </row>
    <row r="697" spans="4:4">
      <c r="D697" s="204"/>
    </row>
    <row r="698" spans="4:4">
      <c r="D698" s="204"/>
    </row>
    <row r="699" spans="4:4">
      <c r="D699" s="204"/>
    </row>
    <row r="700" spans="4:4">
      <c r="D700" s="204"/>
    </row>
    <row r="701" spans="4:4">
      <c r="D701" s="204"/>
    </row>
    <row r="702" spans="4:4">
      <c r="D702" s="204"/>
    </row>
    <row r="703" spans="4:4">
      <c r="D703" s="204"/>
    </row>
    <row r="704" spans="4:4">
      <c r="D704" s="204"/>
    </row>
    <row r="705" spans="4:4">
      <c r="D705" s="204"/>
    </row>
    <row r="706" spans="4:4">
      <c r="D706" s="204"/>
    </row>
    <row r="707" spans="4:4">
      <c r="D707" s="204"/>
    </row>
    <row r="708" spans="4:4">
      <c r="D708" s="204"/>
    </row>
    <row r="709" spans="4:4">
      <c r="D709" s="204"/>
    </row>
    <row r="710" spans="4:4">
      <c r="D710" s="204"/>
    </row>
    <row r="711" spans="4:4">
      <c r="D711" s="204"/>
    </row>
    <row r="712" spans="4:4">
      <c r="D712" s="204"/>
    </row>
    <row r="713" spans="4:4">
      <c r="D713" s="204"/>
    </row>
    <row r="714" spans="4:4">
      <c r="D714" s="204"/>
    </row>
    <row r="715" spans="4:4">
      <c r="D715" s="204"/>
    </row>
    <row r="716" spans="4:4">
      <c r="D716" s="204"/>
    </row>
    <row r="717" spans="4:4">
      <c r="D717" s="204"/>
    </row>
    <row r="718" spans="4:4">
      <c r="D718" s="204"/>
    </row>
    <row r="719" spans="4:4">
      <c r="D719" s="204"/>
    </row>
    <row r="720" spans="4:4">
      <c r="D720" s="204"/>
    </row>
    <row r="721" spans="4:4">
      <c r="D721" s="204"/>
    </row>
    <row r="722" spans="4:4">
      <c r="D722" s="204"/>
    </row>
    <row r="723" spans="4:4">
      <c r="D723" s="204"/>
    </row>
    <row r="724" spans="4:4">
      <c r="D724" s="204"/>
    </row>
    <row r="725" spans="4:4">
      <c r="D725" s="204"/>
    </row>
    <row r="726" spans="4:4">
      <c r="D726" s="204"/>
    </row>
    <row r="727" spans="4:4">
      <c r="D727" s="204"/>
    </row>
    <row r="728" spans="4:4">
      <c r="D728" s="204"/>
    </row>
    <row r="729" spans="4:4">
      <c r="D729" s="204"/>
    </row>
    <row r="730" spans="4:4">
      <c r="D730" s="204"/>
    </row>
    <row r="731" spans="4:4">
      <c r="D731" s="204"/>
    </row>
    <row r="732" spans="4:4">
      <c r="D732" s="204"/>
    </row>
    <row r="733" spans="4:4">
      <c r="D733" s="204"/>
    </row>
    <row r="734" spans="4:4">
      <c r="D734" s="204"/>
    </row>
    <row r="735" spans="4:4">
      <c r="D735" s="204"/>
    </row>
    <row r="736" spans="4:4">
      <c r="D736" s="204"/>
    </row>
    <row r="737" spans="4:4">
      <c r="D737" s="204"/>
    </row>
    <row r="738" spans="4:4">
      <c r="D738" s="204"/>
    </row>
    <row r="739" spans="4:4">
      <c r="D739" s="204"/>
    </row>
    <row r="740" spans="4:4">
      <c r="D740" s="204"/>
    </row>
    <row r="741" spans="4:4">
      <c r="D741" s="204"/>
    </row>
    <row r="742" spans="4:4">
      <c r="D742" s="204"/>
    </row>
    <row r="743" spans="4:4">
      <c r="D743" s="204"/>
    </row>
    <row r="744" spans="4:4">
      <c r="D744" s="204"/>
    </row>
    <row r="745" spans="4:4">
      <c r="D745" s="204"/>
    </row>
    <row r="746" spans="4:4">
      <c r="D746" s="204"/>
    </row>
    <row r="747" spans="4:4">
      <c r="D747" s="204"/>
    </row>
    <row r="748" spans="4:4">
      <c r="D748" s="204"/>
    </row>
    <row r="749" spans="4:4">
      <c r="D749" s="204"/>
    </row>
    <row r="750" spans="4:4">
      <c r="D750" s="204"/>
    </row>
    <row r="751" spans="4:4">
      <c r="D751" s="204"/>
    </row>
    <row r="752" spans="4:4">
      <c r="D752" s="204"/>
    </row>
    <row r="753" spans="4:4">
      <c r="D753" s="204"/>
    </row>
    <row r="754" spans="4:4">
      <c r="D754" s="204"/>
    </row>
    <row r="755" spans="4:4">
      <c r="D755" s="204"/>
    </row>
    <row r="756" spans="4:4">
      <c r="D756" s="204"/>
    </row>
    <row r="757" spans="4:4">
      <c r="D757" s="204"/>
    </row>
    <row r="758" spans="4:4">
      <c r="D758" s="204"/>
    </row>
    <row r="759" spans="4:4">
      <c r="D759" s="204"/>
    </row>
    <row r="760" spans="4:4">
      <c r="D760" s="204"/>
    </row>
    <row r="761" spans="4:4">
      <c r="D761" s="204"/>
    </row>
    <row r="762" spans="4:4">
      <c r="D762" s="204"/>
    </row>
    <row r="763" spans="4:4">
      <c r="D763" s="204"/>
    </row>
    <row r="764" spans="4:4">
      <c r="D764" s="204"/>
    </row>
    <row r="765" spans="4:4">
      <c r="D765" s="204"/>
    </row>
    <row r="766" spans="4:4">
      <c r="D766" s="204"/>
    </row>
    <row r="767" spans="4:4">
      <c r="D767" s="204"/>
    </row>
    <row r="768" spans="4:4">
      <c r="D768" s="204"/>
    </row>
    <row r="769" spans="4:4">
      <c r="D769" s="204"/>
    </row>
    <row r="770" spans="4:4">
      <c r="D770" s="204"/>
    </row>
    <row r="771" spans="4:4">
      <c r="D771" s="204"/>
    </row>
    <row r="772" spans="4:4">
      <c r="D772" s="204"/>
    </row>
    <row r="773" spans="4:4">
      <c r="D773" s="204"/>
    </row>
    <row r="774" spans="4:4">
      <c r="D774" s="204"/>
    </row>
    <row r="775" spans="4:4">
      <c r="D775" s="204"/>
    </row>
    <row r="776" spans="4:4">
      <c r="D776" s="204"/>
    </row>
    <row r="777" spans="4:4">
      <c r="D777" s="204"/>
    </row>
    <row r="778" spans="4:4">
      <c r="D778" s="204"/>
    </row>
    <row r="779" spans="4:4">
      <c r="D779" s="204"/>
    </row>
    <row r="780" spans="4:4">
      <c r="D780" s="204"/>
    </row>
    <row r="781" spans="4:4">
      <c r="D781" s="204"/>
    </row>
    <row r="782" spans="4:4">
      <c r="D782" s="204"/>
    </row>
    <row r="783" spans="4:4">
      <c r="D783" s="204"/>
    </row>
    <row r="784" spans="4:4">
      <c r="D784" s="204"/>
    </row>
    <row r="785" spans="4:4">
      <c r="D785" s="204"/>
    </row>
    <row r="786" spans="4:4">
      <c r="D786" s="204"/>
    </row>
    <row r="787" spans="4:4">
      <c r="D787" s="204"/>
    </row>
    <row r="788" spans="4:4">
      <c r="D788" s="204"/>
    </row>
    <row r="789" spans="4:4">
      <c r="D789" s="204"/>
    </row>
    <row r="790" spans="4:4">
      <c r="D790" s="204"/>
    </row>
    <row r="791" spans="4:4">
      <c r="D791" s="204"/>
    </row>
    <row r="792" spans="4:4">
      <c r="D792" s="204"/>
    </row>
    <row r="793" spans="4:4">
      <c r="D793" s="204"/>
    </row>
    <row r="794" spans="4:4">
      <c r="D794" s="204"/>
    </row>
    <row r="795" spans="4:4">
      <c r="D795" s="204"/>
    </row>
    <row r="796" spans="4:4">
      <c r="D796" s="204"/>
    </row>
    <row r="797" spans="4:4">
      <c r="D797" s="204"/>
    </row>
    <row r="798" spans="4:4">
      <c r="D798" s="204"/>
    </row>
    <row r="799" spans="4:4">
      <c r="D799" s="204"/>
    </row>
    <row r="800" spans="4:4">
      <c r="D800" s="204"/>
    </row>
    <row r="801" spans="4:4">
      <c r="D801" s="204"/>
    </row>
    <row r="802" spans="4:4">
      <c r="D802" s="204"/>
    </row>
    <row r="803" spans="4:4">
      <c r="D803" s="204"/>
    </row>
    <row r="804" spans="4:4">
      <c r="D804" s="204"/>
    </row>
    <row r="805" spans="4:4">
      <c r="D805" s="204"/>
    </row>
    <row r="806" spans="4:4">
      <c r="D806" s="204"/>
    </row>
    <row r="807" spans="4:4">
      <c r="D807" s="204"/>
    </row>
    <row r="808" spans="4:4">
      <c r="D808" s="204"/>
    </row>
    <row r="809" spans="4:4">
      <c r="D809" s="204"/>
    </row>
    <row r="810" spans="4:4">
      <c r="D810" s="204"/>
    </row>
    <row r="811" spans="4:4">
      <c r="D811" s="204"/>
    </row>
    <row r="812" spans="4:4">
      <c r="D812" s="204"/>
    </row>
    <row r="813" spans="4:4">
      <c r="D813" s="204"/>
    </row>
    <row r="814" spans="4:4">
      <c r="D814" s="204"/>
    </row>
    <row r="815" spans="4:4">
      <c r="D815" s="204"/>
    </row>
    <row r="816" spans="4:4">
      <c r="D816" s="204"/>
    </row>
    <row r="817" spans="4:4">
      <c r="D817" s="204"/>
    </row>
    <row r="818" spans="4:4">
      <c r="D818" s="204"/>
    </row>
    <row r="819" spans="4:4">
      <c r="D819" s="204"/>
    </row>
    <row r="820" spans="4:4">
      <c r="D820" s="204"/>
    </row>
    <row r="821" spans="4:4">
      <c r="D821" s="204"/>
    </row>
    <row r="822" spans="4:4">
      <c r="D822" s="204"/>
    </row>
    <row r="823" spans="4:4">
      <c r="D823" s="204"/>
    </row>
    <row r="824" spans="4:4">
      <c r="D824" s="204"/>
    </row>
    <row r="825" spans="4:4">
      <c r="D825" s="204"/>
    </row>
    <row r="826" spans="4:4">
      <c r="D826" s="204"/>
    </row>
    <row r="827" spans="4:4">
      <c r="D827" s="204"/>
    </row>
    <row r="828" spans="4:4">
      <c r="D828" s="204"/>
    </row>
    <row r="829" spans="4:4">
      <c r="D829" s="204"/>
    </row>
    <row r="830" spans="4:4">
      <c r="D830" s="204"/>
    </row>
    <row r="831" spans="4:4">
      <c r="D831" s="204"/>
    </row>
    <row r="832" spans="4:4">
      <c r="D832" s="204"/>
    </row>
    <row r="833" spans="4:4">
      <c r="D833" s="204"/>
    </row>
    <row r="834" spans="4:4">
      <c r="D834" s="204"/>
    </row>
    <row r="835" spans="4:4">
      <c r="D835" s="204"/>
    </row>
    <row r="836" spans="4:4">
      <c r="D836" s="204"/>
    </row>
    <row r="837" spans="4:4">
      <c r="D837" s="204"/>
    </row>
    <row r="838" spans="4:4">
      <c r="D838" s="204"/>
    </row>
    <row r="839" spans="4:4">
      <c r="D839" s="204"/>
    </row>
    <row r="840" spans="4:4">
      <c r="D840" s="204"/>
    </row>
    <row r="841" spans="4:4">
      <c r="D841" s="204"/>
    </row>
    <row r="842" spans="4:4">
      <c r="D842" s="204"/>
    </row>
    <row r="843" spans="4:4">
      <c r="D843" s="204"/>
    </row>
    <row r="844" spans="4:4">
      <c r="D844" s="204"/>
    </row>
    <row r="845" spans="4:4">
      <c r="D845" s="204"/>
    </row>
    <row r="846" spans="4:4">
      <c r="D846" s="204"/>
    </row>
    <row r="847" spans="4:4">
      <c r="D847" s="204"/>
    </row>
    <row r="848" spans="4:4">
      <c r="D848" s="204"/>
    </row>
    <row r="849" spans="4:4">
      <c r="D849" s="204"/>
    </row>
    <row r="850" spans="4:4">
      <c r="D850" s="204"/>
    </row>
    <row r="851" spans="4:4">
      <c r="D851" s="204"/>
    </row>
    <row r="852" spans="4:4">
      <c r="D852" s="204"/>
    </row>
    <row r="853" spans="4:4">
      <c r="D853" s="204"/>
    </row>
    <row r="854" spans="4:4">
      <c r="D854" s="204"/>
    </row>
    <row r="855" spans="4:4">
      <c r="D855" s="204"/>
    </row>
    <row r="856" spans="4:4">
      <c r="D856" s="204"/>
    </row>
    <row r="857" spans="4:4">
      <c r="D857" s="204"/>
    </row>
    <row r="858" spans="4:4">
      <c r="D858" s="204"/>
    </row>
    <row r="859" spans="4:4">
      <c r="D859" s="204"/>
    </row>
    <row r="860" spans="4:4">
      <c r="D860" s="204"/>
    </row>
    <row r="861" spans="4:4">
      <c r="D861" s="204"/>
    </row>
    <row r="862" spans="4:4">
      <c r="D862" s="204"/>
    </row>
    <row r="863" spans="4:4">
      <c r="D863" s="204"/>
    </row>
    <row r="864" spans="4:4">
      <c r="D864" s="204"/>
    </row>
    <row r="865" spans="4:4">
      <c r="D865" s="204"/>
    </row>
    <row r="866" spans="4:4">
      <c r="D866" s="204"/>
    </row>
    <row r="867" spans="4:4">
      <c r="D867" s="204"/>
    </row>
    <row r="868" spans="4:4">
      <c r="D868" s="204"/>
    </row>
    <row r="869" spans="4:4">
      <c r="D869" s="204"/>
    </row>
    <row r="870" spans="4:4">
      <c r="D870" s="204"/>
    </row>
    <row r="871" spans="4:4">
      <c r="D871" s="204"/>
    </row>
    <row r="872" spans="4:4">
      <c r="D872" s="204"/>
    </row>
    <row r="873" spans="4:4">
      <c r="D873" s="204"/>
    </row>
    <row r="874" spans="4:4">
      <c r="D874" s="204"/>
    </row>
    <row r="875" spans="4:4">
      <c r="D875" s="204"/>
    </row>
    <row r="876" spans="4:4">
      <c r="D876" s="204"/>
    </row>
    <row r="877" spans="4:4">
      <c r="D877" s="204"/>
    </row>
    <row r="878" spans="4:4">
      <c r="D878" s="204"/>
    </row>
    <row r="879" spans="4:4">
      <c r="D879" s="204"/>
    </row>
    <row r="880" spans="4:4">
      <c r="D880" s="204"/>
    </row>
    <row r="881" spans="4:4">
      <c r="D881" s="204"/>
    </row>
    <row r="882" spans="4:4">
      <c r="D882" s="204"/>
    </row>
    <row r="883" spans="4:4">
      <c r="D883" s="204"/>
    </row>
    <row r="884" spans="4:4">
      <c r="D884" s="204"/>
    </row>
    <row r="885" spans="4:4">
      <c r="D885" s="204"/>
    </row>
    <row r="886" spans="4:4">
      <c r="D886" s="204"/>
    </row>
    <row r="887" spans="4:4">
      <c r="D887" s="204"/>
    </row>
    <row r="888" spans="4:4">
      <c r="D888" s="204"/>
    </row>
    <row r="889" spans="4:4">
      <c r="D889" s="204"/>
    </row>
    <row r="890" spans="4:4">
      <c r="D890" s="204"/>
    </row>
    <row r="891" spans="4:4">
      <c r="D891" s="204"/>
    </row>
    <row r="892" spans="4:4">
      <c r="D892" s="204"/>
    </row>
    <row r="893" spans="4:4">
      <c r="D893" s="204"/>
    </row>
    <row r="894" spans="4:4">
      <c r="D894" s="204"/>
    </row>
    <row r="895" spans="4:4">
      <c r="D895" s="204"/>
    </row>
    <row r="896" spans="4:4">
      <c r="D896" s="204"/>
    </row>
    <row r="897" spans="4:4">
      <c r="D897" s="204"/>
    </row>
    <row r="898" spans="4:4">
      <c r="D898" s="204"/>
    </row>
    <row r="899" spans="4:4">
      <c r="D899" s="204"/>
    </row>
    <row r="900" spans="4:4">
      <c r="D900" s="204"/>
    </row>
    <row r="901" spans="4:4">
      <c r="D901" s="204"/>
    </row>
    <row r="902" spans="4:4">
      <c r="D902" s="204"/>
    </row>
    <row r="903" spans="4:4">
      <c r="D903" s="204"/>
    </row>
    <row r="904" spans="4:4">
      <c r="D904" s="204"/>
    </row>
    <row r="905" spans="4:4">
      <c r="D905" s="204"/>
    </row>
    <row r="906" spans="4:4">
      <c r="D906" s="204"/>
    </row>
    <row r="907" spans="4:4">
      <c r="D907" s="204"/>
    </row>
    <row r="908" spans="4:4">
      <c r="D908" s="204"/>
    </row>
    <row r="909" spans="4:4">
      <c r="D909" s="204"/>
    </row>
    <row r="910" spans="4:4">
      <c r="D910" s="204"/>
    </row>
    <row r="911" spans="4:4">
      <c r="D911" s="204"/>
    </row>
    <row r="912" spans="4:4">
      <c r="D912" s="204"/>
    </row>
    <row r="913" spans="4:4">
      <c r="D913" s="204"/>
    </row>
    <row r="914" spans="4:4">
      <c r="D914" s="204"/>
    </row>
    <row r="915" spans="4:4">
      <c r="D915" s="204"/>
    </row>
    <row r="916" spans="4:4">
      <c r="D916" s="204"/>
    </row>
    <row r="917" spans="4:4">
      <c r="D917" s="204"/>
    </row>
    <row r="918" spans="4:4">
      <c r="D918" s="204"/>
    </row>
    <row r="919" spans="4:4">
      <c r="D919" s="204"/>
    </row>
    <row r="920" spans="4:4">
      <c r="D920" s="204"/>
    </row>
    <row r="921" spans="4:4">
      <c r="D921" s="204"/>
    </row>
    <row r="922" spans="4:4">
      <c r="D922" s="204"/>
    </row>
    <row r="923" spans="4:4">
      <c r="D923" s="204"/>
    </row>
    <row r="924" spans="4:4">
      <c r="D924" s="204"/>
    </row>
    <row r="925" spans="4:4">
      <c r="D925" s="204"/>
    </row>
    <row r="926" spans="4:4">
      <c r="D926" s="204"/>
    </row>
    <row r="927" spans="4:4">
      <c r="D927" s="204"/>
    </row>
    <row r="928" spans="4:4">
      <c r="D928" s="204"/>
    </row>
    <row r="929" spans="4:4">
      <c r="D929" s="204"/>
    </row>
    <row r="930" spans="4:4">
      <c r="D930" s="204"/>
    </row>
    <row r="931" spans="4:4">
      <c r="D931" s="204"/>
    </row>
    <row r="932" spans="4:4">
      <c r="D932" s="204"/>
    </row>
    <row r="933" spans="4:4">
      <c r="D933" s="204"/>
    </row>
    <row r="934" spans="4:4">
      <c r="D934" s="204"/>
    </row>
    <row r="935" spans="4:4">
      <c r="D935" s="204"/>
    </row>
    <row r="936" spans="4:4">
      <c r="D936" s="204"/>
    </row>
    <row r="937" spans="4:4">
      <c r="D937" s="204"/>
    </row>
    <row r="938" spans="4:4">
      <c r="D938" s="204"/>
    </row>
    <row r="939" spans="4:4">
      <c r="D939" s="204"/>
    </row>
    <row r="940" spans="4:4">
      <c r="D940" s="204"/>
    </row>
    <row r="941" spans="4:4">
      <c r="D941" s="204"/>
    </row>
    <row r="942" spans="4:4">
      <c r="D942" s="204"/>
    </row>
    <row r="943" spans="4:4">
      <c r="D943" s="204"/>
    </row>
    <row r="944" spans="4:4">
      <c r="D944" s="204"/>
    </row>
    <row r="945" spans="4:4">
      <c r="D945" s="204"/>
    </row>
    <row r="946" spans="4:4">
      <c r="D946" s="204"/>
    </row>
    <row r="947" spans="4:4">
      <c r="D947" s="204"/>
    </row>
    <row r="948" spans="4:4">
      <c r="D948" s="204"/>
    </row>
    <row r="949" spans="4:4">
      <c r="D949" s="204"/>
    </row>
    <row r="950" spans="4:4">
      <c r="D950" s="204"/>
    </row>
    <row r="951" spans="4:4">
      <c r="D951" s="204"/>
    </row>
    <row r="952" spans="4:4">
      <c r="D952" s="204"/>
    </row>
    <row r="953" spans="4:4">
      <c r="D953" s="204"/>
    </row>
    <row r="954" spans="4:4">
      <c r="D954" s="204"/>
    </row>
    <row r="955" spans="4:4">
      <c r="D955" s="204"/>
    </row>
    <row r="956" spans="4:4">
      <c r="D956" s="204"/>
    </row>
    <row r="957" spans="4:4">
      <c r="D957" s="204"/>
    </row>
    <row r="958" spans="4:4">
      <c r="D958" s="204"/>
    </row>
    <row r="959" spans="4:4">
      <c r="D959" s="204"/>
    </row>
    <row r="960" spans="4:4">
      <c r="D960" s="204"/>
    </row>
    <row r="961" spans="4:4">
      <c r="D961" s="204"/>
    </row>
    <row r="962" spans="4:4">
      <c r="D962" s="204"/>
    </row>
    <row r="963" spans="4:4">
      <c r="D963" s="204"/>
    </row>
    <row r="964" spans="4:4">
      <c r="D964" s="204"/>
    </row>
    <row r="965" spans="4:4">
      <c r="D965" s="204"/>
    </row>
    <row r="966" spans="4:4">
      <c r="D966" s="204"/>
    </row>
    <row r="967" spans="4:4">
      <c r="D967" s="204"/>
    </row>
    <row r="968" spans="4:4">
      <c r="D968" s="204"/>
    </row>
    <row r="969" spans="4:4">
      <c r="D969" s="204"/>
    </row>
    <row r="970" spans="4:4">
      <c r="D970" s="204"/>
    </row>
    <row r="971" spans="4:4">
      <c r="D971" s="204"/>
    </row>
    <row r="972" spans="4:4">
      <c r="D972" s="204"/>
    </row>
    <row r="973" spans="4:4">
      <c r="D973" s="204"/>
    </row>
    <row r="974" spans="4:4">
      <c r="D974" s="204"/>
    </row>
    <row r="975" spans="4:4">
      <c r="D975" s="204"/>
    </row>
    <row r="976" spans="4:4">
      <c r="D976" s="204"/>
    </row>
    <row r="977" spans="4:4">
      <c r="D977" s="204"/>
    </row>
    <row r="978" spans="4:4">
      <c r="D978" s="204"/>
    </row>
    <row r="979" spans="4:4">
      <c r="D979" s="204"/>
    </row>
    <row r="980" spans="4:4">
      <c r="D980" s="204"/>
    </row>
    <row r="981" spans="4:4">
      <c r="D981" s="204"/>
    </row>
    <row r="982" spans="4:4">
      <c r="D982" s="204"/>
    </row>
    <row r="983" spans="4:4">
      <c r="D983" s="204"/>
    </row>
    <row r="984" spans="4:4">
      <c r="D984" s="204"/>
    </row>
    <row r="985" spans="4:4">
      <c r="D985" s="204"/>
    </row>
    <row r="986" spans="4:4">
      <c r="D986" s="204"/>
    </row>
    <row r="987" spans="4:4">
      <c r="D987" s="204"/>
    </row>
    <row r="988" spans="4:4">
      <c r="D988" s="204"/>
    </row>
    <row r="989" spans="4:4">
      <c r="D989" s="204"/>
    </row>
    <row r="990" spans="4:4">
      <c r="D990" s="204"/>
    </row>
    <row r="991" spans="4:4">
      <c r="D991" s="204"/>
    </row>
    <row r="992" spans="4:4">
      <c r="D992" s="204"/>
    </row>
    <row r="993" spans="4:4">
      <c r="D993" s="204"/>
    </row>
    <row r="994" spans="4:4">
      <c r="D994" s="204"/>
    </row>
    <row r="995" spans="4:4">
      <c r="D995" s="204"/>
    </row>
    <row r="996" spans="4:4">
      <c r="D996" s="204"/>
    </row>
    <row r="997" spans="4:4">
      <c r="D997" s="204"/>
    </row>
    <row r="998" spans="4:4">
      <c r="D998" s="204"/>
    </row>
    <row r="999" spans="4:4">
      <c r="D999" s="204"/>
    </row>
    <row r="1000" spans="4:4">
      <c r="D1000" s="204"/>
    </row>
    <row r="1001" spans="4:4">
      <c r="D1001" s="204"/>
    </row>
    <row r="1002" spans="4:4">
      <c r="D1002" s="204"/>
    </row>
    <row r="1003" spans="4:4">
      <c r="D1003" s="204"/>
    </row>
    <row r="1004" spans="4:4">
      <c r="D1004" s="204"/>
    </row>
    <row r="1005" spans="4:4">
      <c r="D1005" s="204"/>
    </row>
    <row r="1006" spans="4:4">
      <c r="D1006" s="204"/>
    </row>
    <row r="1007" spans="4:4">
      <c r="D1007" s="204"/>
    </row>
    <row r="1008" spans="4:4">
      <c r="D1008" s="204"/>
    </row>
    <row r="1009" spans="4:4">
      <c r="D1009" s="204"/>
    </row>
    <row r="1010" spans="4:4">
      <c r="D1010" s="204"/>
    </row>
    <row r="1011" spans="4:4">
      <c r="D1011" s="204"/>
    </row>
    <row r="1012" spans="4:4">
      <c r="D1012" s="204"/>
    </row>
    <row r="1013" spans="4:4">
      <c r="D1013" s="204"/>
    </row>
    <row r="1014" spans="4:4">
      <c r="D1014" s="204"/>
    </row>
    <row r="1015" spans="4:4">
      <c r="D1015" s="204"/>
    </row>
    <row r="1016" spans="4:4">
      <c r="D1016" s="204"/>
    </row>
    <row r="1017" spans="4:4">
      <c r="D1017" s="204"/>
    </row>
    <row r="1018" spans="4:4">
      <c r="D1018" s="204"/>
    </row>
    <row r="1019" spans="4:4">
      <c r="D1019" s="204"/>
    </row>
    <row r="1020" spans="4:4">
      <c r="D1020" s="204"/>
    </row>
    <row r="1021" spans="4:4">
      <c r="D1021" s="204"/>
    </row>
    <row r="1022" spans="4:4">
      <c r="D1022" s="204"/>
    </row>
    <row r="1023" spans="4:4">
      <c r="D1023" s="204"/>
    </row>
    <row r="1024" spans="4:4">
      <c r="D1024" s="204"/>
    </row>
    <row r="1025" spans="4:4">
      <c r="D1025" s="204"/>
    </row>
    <row r="1026" spans="4:4">
      <c r="D1026" s="204"/>
    </row>
    <row r="1027" spans="4:4">
      <c r="D1027" s="204"/>
    </row>
    <row r="1028" spans="4:4">
      <c r="D1028" s="204"/>
    </row>
    <row r="1029" spans="4:4">
      <c r="D1029" s="204"/>
    </row>
    <row r="1030" spans="4:4">
      <c r="D1030" s="204"/>
    </row>
    <row r="1031" spans="4:4">
      <c r="D1031" s="204"/>
    </row>
    <row r="1032" spans="4:4">
      <c r="D1032" s="204"/>
    </row>
    <row r="1033" spans="4:4">
      <c r="D1033" s="204"/>
    </row>
    <row r="1034" spans="4:4">
      <c r="D1034" s="204"/>
    </row>
    <row r="1035" spans="4:4">
      <c r="D1035" s="204"/>
    </row>
    <row r="1036" spans="4:4">
      <c r="D1036" s="204"/>
    </row>
    <row r="1037" spans="4:4">
      <c r="D1037" s="204"/>
    </row>
    <row r="1038" spans="4:4">
      <c r="D1038" s="204"/>
    </row>
    <row r="1039" spans="4:4">
      <c r="D1039" s="204"/>
    </row>
    <row r="1040" spans="4:4">
      <c r="D1040" s="204"/>
    </row>
    <row r="1041" spans="4:4">
      <c r="D1041" s="204"/>
    </row>
    <row r="1042" spans="4:4">
      <c r="D1042" s="204"/>
    </row>
    <row r="1043" spans="4:4">
      <c r="D1043" s="204"/>
    </row>
    <row r="1044" spans="4:4">
      <c r="D1044" s="204"/>
    </row>
    <row r="1045" spans="4:4">
      <c r="D1045" s="204"/>
    </row>
    <row r="1046" spans="4:4">
      <c r="D1046" s="204"/>
    </row>
    <row r="1047" spans="4:4">
      <c r="D1047" s="204"/>
    </row>
    <row r="1048" spans="4:4">
      <c r="D1048" s="204"/>
    </row>
    <row r="1049" spans="4:4">
      <c r="D1049" s="204"/>
    </row>
    <row r="1050" spans="4:4">
      <c r="D1050" s="204"/>
    </row>
    <row r="1051" spans="4:4">
      <c r="D1051" s="204"/>
    </row>
    <row r="1052" spans="4:4">
      <c r="D1052" s="204"/>
    </row>
    <row r="1053" spans="4:4">
      <c r="D1053" s="204"/>
    </row>
    <row r="1054" spans="4:4">
      <c r="D1054" s="204"/>
    </row>
    <row r="1055" spans="4:4">
      <c r="D1055" s="204"/>
    </row>
    <row r="1056" spans="4:4">
      <c r="D1056" s="204"/>
    </row>
    <row r="1057" spans="4:4">
      <c r="D1057" s="204"/>
    </row>
    <row r="1058" spans="4:4">
      <c r="D1058" s="204"/>
    </row>
    <row r="1059" spans="4:4">
      <c r="D1059" s="204"/>
    </row>
    <row r="1060" spans="4:4">
      <c r="D1060" s="204"/>
    </row>
    <row r="1061" spans="4:4">
      <c r="D1061" s="204"/>
    </row>
    <row r="1062" spans="4:4">
      <c r="D1062" s="204"/>
    </row>
    <row r="1063" spans="4:4">
      <c r="D1063" s="204"/>
    </row>
    <row r="1064" spans="4:4">
      <c r="D1064" s="204"/>
    </row>
    <row r="1065" spans="4:4">
      <c r="D1065" s="204"/>
    </row>
    <row r="1066" spans="4:4">
      <c r="D1066" s="204"/>
    </row>
    <row r="1067" spans="4:4">
      <c r="D1067" s="204"/>
    </row>
    <row r="1068" spans="4:4">
      <c r="D1068" s="204"/>
    </row>
    <row r="1069" spans="4:4">
      <c r="D1069" s="204"/>
    </row>
    <row r="1070" spans="4:4">
      <c r="D1070" s="204"/>
    </row>
    <row r="1071" spans="4:4">
      <c r="D1071" s="204"/>
    </row>
    <row r="1072" spans="4:4">
      <c r="D1072" s="204"/>
    </row>
    <row r="1073" spans="4:4">
      <c r="D1073" s="204"/>
    </row>
    <row r="1074" spans="4:4">
      <c r="D1074" s="204"/>
    </row>
    <row r="1075" spans="4:4">
      <c r="D1075" s="204"/>
    </row>
    <row r="1076" spans="4:4">
      <c r="D1076" s="204"/>
    </row>
    <row r="1077" spans="4:4">
      <c r="D1077" s="204"/>
    </row>
    <row r="1078" spans="4:4">
      <c r="D1078" s="204"/>
    </row>
    <row r="1079" spans="4:4">
      <c r="D1079" s="204"/>
    </row>
    <row r="1080" spans="4:4">
      <c r="D1080" s="204"/>
    </row>
    <row r="1081" spans="4:4">
      <c r="D1081" s="204"/>
    </row>
    <row r="1082" spans="4:4">
      <c r="D1082" s="204"/>
    </row>
    <row r="1083" spans="4:4">
      <c r="D1083" s="204"/>
    </row>
    <row r="1084" spans="4:4">
      <c r="D1084" s="204"/>
    </row>
    <row r="1085" spans="4:4">
      <c r="D1085" s="204"/>
    </row>
    <row r="1086" spans="4:4">
      <c r="D1086" s="204"/>
    </row>
    <row r="1087" spans="4:4">
      <c r="D1087" s="204"/>
    </row>
    <row r="1088" spans="4:4">
      <c r="D1088" s="204"/>
    </row>
    <row r="1089" spans="4:4">
      <c r="D1089" s="204"/>
    </row>
    <row r="1090" spans="4:4">
      <c r="D1090" s="204"/>
    </row>
    <row r="1091" spans="4:4">
      <c r="D1091" s="204"/>
    </row>
    <row r="1092" spans="4:4">
      <c r="D1092" s="204"/>
    </row>
    <row r="1093" spans="4:4">
      <c r="D1093" s="204"/>
    </row>
    <row r="1094" spans="4:4">
      <c r="D1094" s="204"/>
    </row>
    <row r="1095" spans="4:4">
      <c r="D1095" s="204"/>
    </row>
    <row r="1096" spans="4:4">
      <c r="D1096" s="204"/>
    </row>
    <row r="1097" spans="4:4">
      <c r="D1097" s="204"/>
    </row>
    <row r="1098" spans="4:4">
      <c r="D1098" s="204"/>
    </row>
    <row r="1099" spans="4:4">
      <c r="D1099" s="204"/>
    </row>
    <row r="1100" spans="4:4">
      <c r="D1100" s="204"/>
    </row>
    <row r="1101" spans="4:4">
      <c r="D1101" s="204"/>
    </row>
    <row r="1102" spans="4:4">
      <c r="D1102" s="204"/>
    </row>
    <row r="1103" spans="4:4">
      <c r="D1103" s="204"/>
    </row>
    <row r="1104" spans="4:4">
      <c r="D1104" s="204"/>
    </row>
    <row r="1105" spans="4:4">
      <c r="D1105" s="204"/>
    </row>
    <row r="1106" spans="4:4">
      <c r="D1106" s="204"/>
    </row>
    <row r="1107" spans="4:4">
      <c r="D1107" s="204"/>
    </row>
    <row r="1108" spans="4:4">
      <c r="D1108" s="204"/>
    </row>
    <row r="1109" spans="4:4">
      <c r="D1109" s="204"/>
    </row>
    <row r="1110" spans="4:4">
      <c r="D1110" s="204"/>
    </row>
    <row r="1111" spans="4:4">
      <c r="D1111" s="204"/>
    </row>
    <row r="1112" spans="4:4">
      <c r="D1112" s="204"/>
    </row>
    <row r="1113" spans="4:4">
      <c r="D1113" s="204"/>
    </row>
    <row r="1114" spans="4:4">
      <c r="D1114" s="204"/>
    </row>
    <row r="1115" spans="4:4">
      <c r="D1115" s="204"/>
    </row>
    <row r="1116" spans="4:4">
      <c r="D1116" s="204"/>
    </row>
    <row r="1117" spans="4:4">
      <c r="D1117" s="204"/>
    </row>
    <row r="1118" spans="4:4">
      <c r="D1118" s="204"/>
    </row>
    <row r="1119" spans="4:4">
      <c r="D1119" s="204"/>
    </row>
    <row r="1120" spans="4:4">
      <c r="D1120" s="204"/>
    </row>
    <row r="1121" spans="4:4">
      <c r="D1121" s="204"/>
    </row>
    <row r="1122" spans="4:4">
      <c r="D1122" s="204"/>
    </row>
    <row r="1123" spans="4:4">
      <c r="D1123" s="204"/>
    </row>
    <row r="1124" spans="4:4">
      <c r="D1124" s="204"/>
    </row>
    <row r="1125" spans="4:4">
      <c r="D1125" s="204"/>
    </row>
    <row r="1126" spans="4:4">
      <c r="D1126" s="204"/>
    </row>
    <row r="1127" spans="4:4">
      <c r="D1127" s="204"/>
    </row>
    <row r="1128" spans="4:4">
      <c r="D1128" s="204"/>
    </row>
    <row r="1129" spans="4:4">
      <c r="D1129" s="204"/>
    </row>
    <row r="1130" spans="4:4">
      <c r="D1130" s="204"/>
    </row>
    <row r="1131" spans="4:4">
      <c r="D1131" s="204"/>
    </row>
    <row r="1132" spans="4:4">
      <c r="D1132" s="204"/>
    </row>
    <row r="1133" spans="4:4">
      <c r="D1133" s="204"/>
    </row>
    <row r="1134" spans="4:4">
      <c r="D1134" s="204"/>
    </row>
    <row r="1135" spans="4:4">
      <c r="D1135" s="204"/>
    </row>
    <row r="1136" spans="4:4">
      <c r="D1136" s="204"/>
    </row>
    <row r="1137" spans="4:4">
      <c r="D1137" s="204"/>
    </row>
    <row r="1138" spans="4:4">
      <c r="D1138" s="204"/>
    </row>
    <row r="1139" spans="4:4">
      <c r="D1139" s="204"/>
    </row>
    <row r="1140" spans="4:4">
      <c r="D1140" s="204"/>
    </row>
    <row r="1141" spans="4:4">
      <c r="D1141" s="204"/>
    </row>
    <row r="1142" spans="4:4">
      <c r="D1142" s="204"/>
    </row>
    <row r="1143" spans="4:4">
      <c r="D1143" s="204"/>
    </row>
    <row r="1144" spans="4:4">
      <c r="D1144" s="204"/>
    </row>
    <row r="1145" spans="4:4">
      <c r="D1145" s="204"/>
    </row>
    <row r="1146" spans="4:4">
      <c r="D1146" s="204"/>
    </row>
    <row r="1147" spans="4:4">
      <c r="D1147" s="204"/>
    </row>
    <row r="1148" spans="4:4">
      <c r="D1148" s="204"/>
    </row>
    <row r="1149" spans="4:4">
      <c r="D1149" s="204"/>
    </row>
    <row r="1150" spans="4:4">
      <c r="D1150" s="204"/>
    </row>
    <row r="1151" spans="4:4">
      <c r="D1151" s="204"/>
    </row>
    <row r="1152" spans="4:4">
      <c r="D1152" s="204"/>
    </row>
    <row r="1153" spans="4:4">
      <c r="D1153" s="204"/>
    </row>
    <row r="1154" spans="4:4">
      <c r="D1154" s="204"/>
    </row>
    <row r="1155" spans="4:4">
      <c r="D1155" s="204"/>
    </row>
    <row r="1156" spans="4:4">
      <c r="D1156" s="204"/>
    </row>
    <row r="1157" spans="4:4">
      <c r="D1157" s="204"/>
    </row>
    <row r="1158" spans="4:4">
      <c r="D1158" s="204"/>
    </row>
    <row r="1159" spans="4:4">
      <c r="D1159" s="204"/>
    </row>
    <row r="1160" spans="4:4">
      <c r="D1160" s="204"/>
    </row>
    <row r="1161" spans="4:4">
      <c r="D1161" s="204"/>
    </row>
    <row r="1162" spans="4:4">
      <c r="D1162" s="204"/>
    </row>
    <row r="1163" spans="4:4">
      <c r="D1163" s="204"/>
    </row>
    <row r="1164" spans="4:4">
      <c r="D1164" s="204"/>
    </row>
    <row r="1165" spans="4:4">
      <c r="D1165" s="204"/>
    </row>
    <row r="1166" spans="4:4">
      <c r="D1166" s="204"/>
    </row>
    <row r="1167" spans="4:4">
      <c r="D1167" s="204"/>
    </row>
    <row r="1168" spans="4:4">
      <c r="D1168" s="204"/>
    </row>
    <row r="1169" spans="4:4">
      <c r="D1169" s="204"/>
    </row>
    <row r="1170" spans="4:4">
      <c r="D1170" s="204"/>
    </row>
    <row r="1171" spans="4:4">
      <c r="D1171" s="204"/>
    </row>
    <row r="1172" spans="4:4">
      <c r="D1172" s="204"/>
    </row>
    <row r="1173" spans="4:4">
      <c r="D1173" s="204"/>
    </row>
    <row r="1174" spans="4:4">
      <c r="D1174" s="204"/>
    </row>
    <row r="1175" spans="4:4">
      <c r="D1175" s="204"/>
    </row>
    <row r="1176" spans="4:4">
      <c r="D1176" s="204"/>
    </row>
    <row r="1177" spans="4:4">
      <c r="D1177" s="204"/>
    </row>
    <row r="1178" spans="4:4">
      <c r="D1178" s="204"/>
    </row>
    <row r="1179" spans="4:4">
      <c r="D1179" s="204"/>
    </row>
    <row r="1180" spans="4:4">
      <c r="D1180" s="204"/>
    </row>
    <row r="1181" spans="4:4">
      <c r="D1181" s="204"/>
    </row>
    <row r="1182" spans="4:4">
      <c r="D1182" s="204"/>
    </row>
    <row r="1183" spans="4:4">
      <c r="D1183" s="204"/>
    </row>
    <row r="1184" spans="4:4">
      <c r="D1184" s="204"/>
    </row>
    <row r="1185" spans="4:4">
      <c r="D1185" s="204"/>
    </row>
    <row r="1186" spans="4:4">
      <c r="D1186" s="204"/>
    </row>
    <row r="1187" spans="4:4">
      <c r="D1187" s="204"/>
    </row>
    <row r="1188" spans="4:4">
      <c r="D1188" s="204"/>
    </row>
    <row r="1189" spans="4:4">
      <c r="D1189" s="204"/>
    </row>
    <row r="1190" spans="4:4">
      <c r="D1190" s="204"/>
    </row>
    <row r="1191" spans="4:4">
      <c r="D1191" s="204"/>
    </row>
    <row r="1192" spans="4:4">
      <c r="D1192" s="204"/>
    </row>
    <row r="1193" spans="4:4">
      <c r="D1193" s="204"/>
    </row>
    <row r="1194" spans="4:4">
      <c r="D1194" s="204"/>
    </row>
    <row r="1195" spans="4:4">
      <c r="D1195" s="204"/>
    </row>
    <row r="1196" spans="4:4">
      <c r="D1196" s="204"/>
    </row>
    <row r="1197" spans="4:4">
      <c r="D1197" s="204"/>
    </row>
    <row r="1198" spans="4:4">
      <c r="D1198" s="204"/>
    </row>
    <row r="1199" spans="4:4">
      <c r="D1199" s="204"/>
    </row>
    <row r="1200" spans="4:4">
      <c r="D1200" s="204"/>
    </row>
    <row r="1201" spans="4:4">
      <c r="D1201" s="204"/>
    </row>
    <row r="1202" spans="4:4">
      <c r="D1202" s="204"/>
    </row>
    <row r="1203" spans="4:4">
      <c r="D1203" s="204"/>
    </row>
    <row r="1204" spans="4:4">
      <c r="D1204" s="204"/>
    </row>
    <row r="1205" spans="4:4">
      <c r="D1205" s="204"/>
    </row>
    <row r="1206" spans="4:4">
      <c r="D1206" s="204"/>
    </row>
    <row r="1207" spans="4:4">
      <c r="D1207" s="204"/>
    </row>
    <row r="1208" spans="4:4">
      <c r="D1208" s="204"/>
    </row>
    <row r="1209" spans="4:4">
      <c r="D1209" s="204"/>
    </row>
    <row r="1210" spans="4:4">
      <c r="D1210" s="204"/>
    </row>
    <row r="1211" spans="4:4">
      <c r="D1211" s="204"/>
    </row>
    <row r="1212" spans="4:4">
      <c r="D1212" s="204"/>
    </row>
    <row r="1213" spans="4:4">
      <c r="D1213" s="204"/>
    </row>
    <row r="1214" spans="4:4">
      <c r="D1214" s="204"/>
    </row>
    <row r="1215" spans="4:4">
      <c r="D1215" s="204"/>
    </row>
    <row r="1216" spans="4:4">
      <c r="D1216" s="204"/>
    </row>
    <row r="1217" spans="4:4">
      <c r="D1217" s="204"/>
    </row>
    <row r="1218" spans="4:4">
      <c r="D1218" s="204"/>
    </row>
    <row r="1219" spans="4:4">
      <c r="D1219" s="204"/>
    </row>
    <row r="1220" spans="4:4">
      <c r="D1220" s="204"/>
    </row>
    <row r="1221" spans="4:4">
      <c r="D1221" s="204"/>
    </row>
    <row r="1222" spans="4:4">
      <c r="D1222" s="204"/>
    </row>
    <row r="1223" spans="4:4">
      <c r="D1223" s="204"/>
    </row>
    <row r="1224" spans="4:4">
      <c r="D1224" s="204"/>
    </row>
    <row r="1225" spans="4:4">
      <c r="D1225" s="204"/>
    </row>
    <row r="1226" spans="4:4">
      <c r="D1226" s="204"/>
    </row>
    <row r="1227" spans="4:4">
      <c r="D1227" s="204"/>
    </row>
    <row r="1228" spans="4:4">
      <c r="D1228" s="204"/>
    </row>
    <row r="1229" spans="4:4">
      <c r="D1229" s="204"/>
    </row>
    <row r="1230" spans="4:4">
      <c r="D1230" s="204"/>
    </row>
    <row r="1231" spans="4:4">
      <c r="D1231" s="204"/>
    </row>
    <row r="1232" spans="4:4">
      <c r="D1232" s="204"/>
    </row>
    <row r="1233" spans="4:4">
      <c r="D1233" s="204"/>
    </row>
    <row r="1234" spans="4:4">
      <c r="D1234" s="204"/>
    </row>
    <row r="1235" spans="4:4">
      <c r="D1235" s="204"/>
    </row>
    <row r="1236" spans="4:4">
      <c r="D1236" s="204"/>
    </row>
    <row r="1237" spans="4:4">
      <c r="D1237" s="204"/>
    </row>
    <row r="1238" spans="4:4">
      <c r="D1238" s="204"/>
    </row>
    <row r="1239" spans="4:4">
      <c r="D1239" s="204"/>
    </row>
    <row r="1240" spans="4:4">
      <c r="D1240" s="204"/>
    </row>
    <row r="1241" spans="4:4">
      <c r="D1241" s="204"/>
    </row>
    <row r="1242" spans="4:4">
      <c r="D1242" s="204"/>
    </row>
    <row r="1243" spans="4:4">
      <c r="D1243" s="204"/>
    </row>
    <row r="1244" spans="4:4">
      <c r="D1244" s="204"/>
    </row>
    <row r="1245" spans="4:4">
      <c r="D1245" s="204"/>
    </row>
    <row r="1246" spans="4:4">
      <c r="D1246" s="204"/>
    </row>
    <row r="1247" spans="4:4">
      <c r="D1247" s="204"/>
    </row>
    <row r="1248" spans="4:4">
      <c r="D1248" s="204"/>
    </row>
    <row r="1249" spans="4:4">
      <c r="D1249" s="204"/>
    </row>
    <row r="1250" spans="4:4">
      <c r="D1250" s="204"/>
    </row>
    <row r="1251" spans="4:4">
      <c r="D1251" s="204"/>
    </row>
    <row r="1252" spans="4:4">
      <c r="D1252" s="204"/>
    </row>
    <row r="1253" spans="4:4">
      <c r="D1253" s="204"/>
    </row>
    <row r="1254" spans="4:4">
      <c r="D1254" s="204"/>
    </row>
    <row r="1255" spans="4:4">
      <c r="D1255" s="204"/>
    </row>
    <row r="1256" spans="4:4">
      <c r="D1256" s="204"/>
    </row>
    <row r="1257" spans="4:4">
      <c r="D1257" s="204"/>
    </row>
    <row r="1258" spans="4:4">
      <c r="D1258" s="204"/>
    </row>
    <row r="1259" spans="4:4">
      <c r="D1259" s="204"/>
    </row>
    <row r="1260" spans="4:4">
      <c r="D1260" s="204"/>
    </row>
    <row r="1261" spans="4:4">
      <c r="D1261" s="204"/>
    </row>
    <row r="1262" spans="4:4">
      <c r="D1262" s="204"/>
    </row>
    <row r="1263" spans="4:4">
      <c r="D1263" s="204"/>
    </row>
    <row r="1264" spans="4:4">
      <c r="D1264" s="204"/>
    </row>
    <row r="1265" spans="4:4">
      <c r="D1265" s="204"/>
    </row>
    <row r="1266" spans="4:4">
      <c r="D1266" s="204"/>
    </row>
    <row r="1267" spans="4:4">
      <c r="D1267" s="204"/>
    </row>
    <row r="1268" spans="4:4">
      <c r="D1268" s="204"/>
    </row>
    <row r="1269" spans="4:4">
      <c r="D1269" s="204"/>
    </row>
    <row r="1270" spans="4:4">
      <c r="D1270" s="204"/>
    </row>
    <row r="1271" spans="4:4">
      <c r="D1271" s="204"/>
    </row>
    <row r="1272" spans="4:4">
      <c r="D1272" s="204"/>
    </row>
    <row r="1273" spans="4:4">
      <c r="D1273" s="204"/>
    </row>
    <row r="1274" spans="4:4">
      <c r="D1274" s="204"/>
    </row>
    <row r="1275" spans="4:4">
      <c r="D1275" s="204"/>
    </row>
    <row r="1276" spans="4:4">
      <c r="D1276" s="204"/>
    </row>
    <row r="1277" spans="4:4">
      <c r="D1277" s="204"/>
    </row>
    <row r="1278" spans="4:4">
      <c r="D1278" s="204"/>
    </row>
    <row r="1279" spans="4:4">
      <c r="D1279" s="204"/>
    </row>
    <row r="1280" spans="4:4">
      <c r="D1280" s="204"/>
    </row>
    <row r="1281" spans="4:4">
      <c r="D1281" s="204"/>
    </row>
    <row r="1282" spans="4:4">
      <c r="D1282" s="204"/>
    </row>
    <row r="1283" spans="4:4">
      <c r="D1283" s="204"/>
    </row>
    <row r="1284" spans="4:4">
      <c r="D1284" s="204"/>
    </row>
    <row r="1285" spans="4:4">
      <c r="D1285" s="204"/>
    </row>
    <row r="1286" spans="4:4">
      <c r="D1286" s="204"/>
    </row>
    <row r="1287" spans="4:4">
      <c r="D1287" s="204"/>
    </row>
    <row r="1288" spans="4:4">
      <c r="D1288" s="204"/>
    </row>
    <row r="1289" spans="4:4">
      <c r="D1289" s="204"/>
    </row>
    <row r="1290" spans="4:4">
      <c r="D1290" s="204"/>
    </row>
    <row r="1291" spans="4:4">
      <c r="D1291" s="204"/>
    </row>
    <row r="1292" spans="4:4">
      <c r="D1292" s="204"/>
    </row>
    <row r="1293" spans="4:4">
      <c r="D1293" s="204"/>
    </row>
    <row r="1294" spans="4:4">
      <c r="D1294" s="204"/>
    </row>
    <row r="1295" spans="4:4">
      <c r="D1295" s="204"/>
    </row>
    <row r="1296" spans="4:4">
      <c r="D1296" s="204"/>
    </row>
    <row r="1297" spans="4:4">
      <c r="D1297" s="204"/>
    </row>
    <row r="1298" spans="4:4">
      <c r="D1298" s="204"/>
    </row>
    <row r="1299" spans="4:4">
      <c r="D1299" s="204"/>
    </row>
    <row r="1300" spans="4:4">
      <c r="D1300" s="204"/>
    </row>
    <row r="1301" spans="4:4">
      <c r="D1301" s="204"/>
    </row>
    <row r="1302" spans="4:4">
      <c r="D1302" s="204"/>
    </row>
    <row r="1303" spans="4:4">
      <c r="D1303" s="204"/>
    </row>
    <row r="1304" spans="4:4">
      <c r="D1304" s="204"/>
    </row>
    <row r="1305" spans="4:4">
      <c r="D1305" s="204"/>
    </row>
    <row r="1306" spans="4:4">
      <c r="D1306" s="204"/>
    </row>
    <row r="1307" spans="4:4">
      <c r="D1307" s="204"/>
    </row>
    <row r="1308" spans="4:4">
      <c r="D1308" s="204"/>
    </row>
    <row r="1309" spans="4:4">
      <c r="D1309" s="204"/>
    </row>
    <row r="1310" spans="4:4">
      <c r="D1310" s="204"/>
    </row>
    <row r="1311" spans="4:4">
      <c r="D1311" s="204"/>
    </row>
    <row r="1312" spans="4:4">
      <c r="D1312" s="204"/>
    </row>
    <row r="1313" spans="4:4">
      <c r="D1313" s="204"/>
    </row>
    <row r="1314" spans="4:4">
      <c r="D1314" s="204"/>
    </row>
    <row r="1315" spans="4:4">
      <c r="D1315" s="204"/>
    </row>
    <row r="1316" spans="4:4">
      <c r="D1316" s="204"/>
    </row>
    <row r="1317" spans="4:4">
      <c r="D1317" s="204"/>
    </row>
    <row r="1318" spans="4:4">
      <c r="D1318" s="204"/>
    </row>
    <row r="1319" spans="4:4">
      <c r="D1319" s="204"/>
    </row>
    <row r="1320" spans="4:4">
      <c r="D1320" s="204"/>
    </row>
    <row r="1321" spans="4:4">
      <c r="D1321" s="204"/>
    </row>
    <row r="1322" spans="4:4">
      <c r="D1322" s="204"/>
    </row>
    <row r="1323" spans="4:4">
      <c r="D1323" s="204"/>
    </row>
    <row r="1324" spans="4:4">
      <c r="D1324" s="204"/>
    </row>
    <row r="1325" spans="4:4">
      <c r="D1325" s="204"/>
    </row>
    <row r="1326" spans="4:4">
      <c r="D1326" s="204"/>
    </row>
    <row r="1327" spans="4:4">
      <c r="D1327" s="204"/>
    </row>
    <row r="1328" spans="4:4">
      <c r="D1328" s="204"/>
    </row>
    <row r="1329" spans="4:4">
      <c r="D1329" s="204"/>
    </row>
    <row r="1330" spans="4:4">
      <c r="D1330" s="204"/>
    </row>
    <row r="1331" spans="4:4">
      <c r="D1331" s="204"/>
    </row>
    <row r="1332" spans="4:4">
      <c r="D1332" s="204"/>
    </row>
    <row r="1333" spans="4:4">
      <c r="D1333" s="204"/>
    </row>
    <row r="1334" spans="4:4">
      <c r="D1334" s="204"/>
    </row>
    <row r="1335" spans="4:4">
      <c r="D1335" s="204"/>
    </row>
    <row r="1336" spans="4:4">
      <c r="D1336" s="204"/>
    </row>
    <row r="1337" spans="4:4">
      <c r="D1337" s="204"/>
    </row>
    <row r="1338" spans="4:4">
      <c r="D1338" s="204"/>
    </row>
    <row r="1339" spans="4:4">
      <c r="D1339" s="204"/>
    </row>
    <row r="1340" spans="4:4">
      <c r="D1340" s="204"/>
    </row>
    <row r="1341" spans="4:4">
      <c r="D1341" s="204"/>
    </row>
    <row r="1342" spans="4:4">
      <c r="D1342" s="204"/>
    </row>
    <row r="1343" spans="4:4">
      <c r="D1343" s="204"/>
    </row>
    <row r="1344" spans="4:4">
      <c r="D1344" s="204"/>
    </row>
    <row r="1345" spans="4:4">
      <c r="D1345" s="204"/>
    </row>
    <row r="1346" spans="4:4">
      <c r="D1346" s="204"/>
    </row>
    <row r="1347" spans="4:4">
      <c r="D1347" s="204"/>
    </row>
    <row r="1348" spans="4:4">
      <c r="D1348" s="204"/>
    </row>
    <row r="1349" spans="4:4">
      <c r="D1349" s="204"/>
    </row>
    <row r="1350" spans="4:4">
      <c r="D1350" s="204"/>
    </row>
    <row r="1351" spans="4:4">
      <c r="D1351" s="204"/>
    </row>
    <row r="1352" spans="4:4">
      <c r="D1352" s="204"/>
    </row>
    <row r="1353" spans="4:4">
      <c r="D1353" s="204"/>
    </row>
    <row r="1354" spans="4:4">
      <c r="D1354" s="204"/>
    </row>
    <row r="1355" spans="4:4">
      <c r="D1355" s="204"/>
    </row>
    <row r="1356" spans="4:4">
      <c r="D1356" s="204"/>
    </row>
    <row r="1357" spans="4:4">
      <c r="D1357" s="204"/>
    </row>
    <row r="1358" spans="4:4">
      <c r="D1358" s="204"/>
    </row>
    <row r="1359" spans="4:4">
      <c r="D1359" s="204"/>
    </row>
    <row r="1360" spans="4:4">
      <c r="D1360" s="204"/>
    </row>
    <row r="1361" spans="4:4">
      <c r="D1361" s="204"/>
    </row>
    <row r="1362" spans="4:4">
      <c r="D1362" s="204"/>
    </row>
    <row r="1363" spans="4:4">
      <c r="D1363" s="204"/>
    </row>
    <row r="1364" spans="4:4">
      <c r="D1364" s="204"/>
    </row>
    <row r="1365" spans="4:4">
      <c r="D1365" s="204"/>
    </row>
    <row r="1366" spans="4:4">
      <c r="D1366" s="204"/>
    </row>
    <row r="1367" spans="4:4">
      <c r="D1367" s="204"/>
    </row>
    <row r="1368" spans="4:4">
      <c r="D1368" s="204"/>
    </row>
    <row r="1369" spans="4:4">
      <c r="D1369" s="204"/>
    </row>
    <row r="1370" spans="4:4">
      <c r="D1370" s="204"/>
    </row>
    <row r="1371" spans="4:4">
      <c r="D1371" s="204"/>
    </row>
    <row r="1372" spans="4:4">
      <c r="D1372" s="204"/>
    </row>
    <row r="1373" spans="4:4">
      <c r="D1373" s="204"/>
    </row>
    <row r="1374" spans="4:4">
      <c r="D1374" s="204"/>
    </row>
    <row r="1375" spans="4:4">
      <c r="D1375" s="204"/>
    </row>
    <row r="1376" spans="4:4">
      <c r="D1376" s="204"/>
    </row>
    <row r="1377" spans="4:4">
      <c r="D1377" s="204"/>
    </row>
    <row r="1378" spans="4:4">
      <c r="D1378" s="204"/>
    </row>
    <row r="1379" spans="4:4">
      <c r="D1379" s="204"/>
    </row>
    <row r="1380" spans="4:4">
      <c r="D1380" s="204"/>
    </row>
    <row r="1381" spans="4:4">
      <c r="D1381" s="204"/>
    </row>
    <row r="1382" spans="4:4">
      <c r="D1382" s="204"/>
    </row>
    <row r="1383" spans="4:4">
      <c r="D1383" s="204"/>
    </row>
    <row r="1384" spans="4:4">
      <c r="D1384" s="204"/>
    </row>
    <row r="1385" spans="4:4">
      <c r="D1385" s="204"/>
    </row>
    <row r="1386" spans="4:4">
      <c r="D1386" s="204"/>
    </row>
    <row r="1387" spans="4:4">
      <c r="D1387" s="204"/>
    </row>
    <row r="1388" spans="4:4">
      <c r="D1388" s="204"/>
    </row>
    <row r="1389" spans="4:4">
      <c r="D1389" s="204"/>
    </row>
    <row r="1390" spans="4:4">
      <c r="D1390" s="204"/>
    </row>
    <row r="1391" spans="4:4">
      <c r="D1391" s="204"/>
    </row>
    <row r="1392" spans="4:4">
      <c r="D1392" s="204"/>
    </row>
    <row r="1393" spans="4:4">
      <c r="D1393" s="204"/>
    </row>
    <row r="1394" spans="4:4">
      <c r="D1394" s="204"/>
    </row>
    <row r="1395" spans="4:4">
      <c r="D1395" s="204"/>
    </row>
    <row r="1396" spans="4:4">
      <c r="D1396" s="204"/>
    </row>
    <row r="1397" spans="4:4">
      <c r="D1397" s="204"/>
    </row>
    <row r="1398" spans="4:4">
      <c r="D1398" s="204"/>
    </row>
    <row r="1399" spans="4:4">
      <c r="D1399" s="204"/>
    </row>
    <row r="1400" spans="4:4">
      <c r="D1400" s="204"/>
    </row>
    <row r="1401" spans="4:4">
      <c r="D1401" s="204"/>
    </row>
    <row r="1402" spans="4:4">
      <c r="D1402" s="204"/>
    </row>
    <row r="1403" spans="4:4">
      <c r="D1403" s="204"/>
    </row>
    <row r="1404" spans="4:4">
      <c r="D1404" s="204"/>
    </row>
    <row r="1405" spans="4:4">
      <c r="D1405" s="204"/>
    </row>
    <row r="1406" spans="4:4">
      <c r="D1406" s="204"/>
    </row>
    <row r="1407" spans="4:4">
      <c r="D1407" s="204"/>
    </row>
    <row r="1408" spans="4:4">
      <c r="D1408" s="204"/>
    </row>
    <row r="1409" spans="4:4">
      <c r="D1409" s="204"/>
    </row>
    <row r="1410" spans="4:4">
      <c r="D1410" s="204"/>
    </row>
    <row r="1411" spans="4:4">
      <c r="D1411" s="204"/>
    </row>
    <row r="1412" spans="4:4">
      <c r="D1412" s="204"/>
    </row>
    <row r="1413" spans="4:4">
      <c r="D1413" s="204"/>
    </row>
    <row r="1414" spans="4:4">
      <c r="D1414" s="204"/>
    </row>
    <row r="1415" spans="4:4">
      <c r="D1415" s="204"/>
    </row>
    <row r="1416" spans="4:4">
      <c r="D1416" s="204"/>
    </row>
    <row r="1417" spans="4:4">
      <c r="D1417" s="204"/>
    </row>
    <row r="1418" spans="4:4">
      <c r="D1418" s="204"/>
    </row>
    <row r="1419" spans="4:4">
      <c r="D1419" s="204"/>
    </row>
    <row r="1420" spans="4:4">
      <c r="D1420" s="204"/>
    </row>
    <row r="1421" spans="4:4">
      <c r="D1421" s="204"/>
    </row>
    <row r="1422" spans="4:4">
      <c r="D1422" s="204"/>
    </row>
    <row r="1423" spans="4:4">
      <c r="D1423" s="204"/>
    </row>
    <row r="1424" spans="4:4">
      <c r="D1424" s="204"/>
    </row>
    <row r="1425" spans="4:4">
      <c r="D1425" s="204"/>
    </row>
    <row r="1426" spans="4:4">
      <c r="D1426" s="204"/>
    </row>
    <row r="1427" spans="4:4">
      <c r="D1427" s="204"/>
    </row>
    <row r="1428" spans="4:4">
      <c r="D1428" s="204"/>
    </row>
    <row r="1429" spans="4:4">
      <c r="D1429" s="204"/>
    </row>
    <row r="1430" spans="4:4">
      <c r="D1430" s="204"/>
    </row>
    <row r="1431" spans="4:4">
      <c r="D1431" s="204"/>
    </row>
    <row r="1432" spans="4:4">
      <c r="D1432" s="204"/>
    </row>
    <row r="1433" spans="4:4">
      <c r="D1433" s="204"/>
    </row>
    <row r="1434" spans="4:4">
      <c r="D1434" s="204"/>
    </row>
    <row r="1435" spans="4:4">
      <c r="D1435" s="204"/>
    </row>
    <row r="1436" spans="4:4">
      <c r="D1436" s="204"/>
    </row>
    <row r="1437" spans="4:4">
      <c r="D1437" s="204"/>
    </row>
    <row r="1438" spans="4:4">
      <c r="D1438" s="204"/>
    </row>
    <row r="1439" spans="4:4">
      <c r="D1439" s="204"/>
    </row>
    <row r="1440" spans="4:4">
      <c r="D1440" s="204"/>
    </row>
    <row r="1441" spans="4:4">
      <c r="D1441" s="204"/>
    </row>
    <row r="1442" spans="4:4">
      <c r="D1442" s="204"/>
    </row>
    <row r="1443" spans="4:4">
      <c r="D1443" s="204"/>
    </row>
    <row r="1444" spans="4:4">
      <c r="D1444" s="204"/>
    </row>
    <row r="1445" spans="4:4">
      <c r="D1445" s="204"/>
    </row>
    <row r="1446" spans="4:4">
      <c r="D1446" s="204"/>
    </row>
    <row r="1447" spans="4:4">
      <c r="D1447" s="204"/>
    </row>
    <row r="1448" spans="4:4">
      <c r="D1448" s="204"/>
    </row>
    <row r="1449" spans="4:4">
      <c r="D1449" s="204"/>
    </row>
    <row r="1450" spans="4:4">
      <c r="D1450" s="204"/>
    </row>
    <row r="1451" spans="4:4">
      <c r="D1451" s="204"/>
    </row>
    <row r="1452" spans="4:4">
      <c r="D1452" s="204"/>
    </row>
    <row r="1453" spans="4:4">
      <c r="D1453" s="204"/>
    </row>
    <row r="1454" spans="4:4">
      <c r="D1454" s="204"/>
    </row>
    <row r="1455" spans="4:4">
      <c r="D1455" s="204"/>
    </row>
    <row r="1456" spans="4:4">
      <c r="D1456" s="204"/>
    </row>
    <row r="1457" spans="4:4">
      <c r="D1457" s="204"/>
    </row>
    <row r="1458" spans="4:4">
      <c r="D1458" s="204"/>
    </row>
    <row r="1459" spans="4:4">
      <c r="D1459" s="204"/>
    </row>
    <row r="1460" spans="4:4">
      <c r="D1460" s="204"/>
    </row>
    <row r="1461" spans="4:4">
      <c r="D1461" s="204"/>
    </row>
    <row r="1462" spans="4:4">
      <c r="D1462" s="204"/>
    </row>
    <row r="1463" spans="4:4">
      <c r="D1463" s="204"/>
    </row>
    <row r="1464" spans="4:4">
      <c r="D1464" s="204"/>
    </row>
    <row r="1465" spans="4:4">
      <c r="D1465" s="204"/>
    </row>
    <row r="1466" spans="4:4">
      <c r="D1466" s="204"/>
    </row>
    <row r="1467" spans="4:4">
      <c r="D1467" s="204"/>
    </row>
    <row r="1468" spans="4:4">
      <c r="D1468" s="204"/>
    </row>
    <row r="1469" spans="4:4">
      <c r="D1469" s="204"/>
    </row>
    <row r="1470" spans="4:4">
      <c r="D1470" s="204"/>
    </row>
    <row r="1471" spans="4:4">
      <c r="D1471" s="204"/>
    </row>
    <row r="1472" spans="4:4">
      <c r="D1472" s="204"/>
    </row>
    <row r="1473" spans="4:4">
      <c r="D1473" s="204"/>
    </row>
    <row r="1474" spans="4:4">
      <c r="D1474" s="204"/>
    </row>
    <row r="1475" spans="4:4">
      <c r="D1475" s="204"/>
    </row>
    <row r="1476" spans="4:4">
      <c r="D1476" s="204"/>
    </row>
    <row r="1477" spans="4:4">
      <c r="D1477" s="204"/>
    </row>
    <row r="1478" spans="4:4">
      <c r="D1478" s="204"/>
    </row>
    <row r="1479" spans="4:4">
      <c r="D1479" s="204"/>
    </row>
    <row r="1480" spans="4:4">
      <c r="D1480" s="204"/>
    </row>
    <row r="1481" spans="4:4">
      <c r="D1481" s="204"/>
    </row>
    <row r="1482" spans="4:4">
      <c r="D1482" s="204"/>
    </row>
    <row r="1483" spans="4:4">
      <c r="D1483" s="204"/>
    </row>
    <row r="1484" spans="4:4">
      <c r="D1484" s="204"/>
    </row>
    <row r="1485" spans="4:4">
      <c r="D1485" s="204"/>
    </row>
    <row r="1486" spans="4:4">
      <c r="D1486" s="204"/>
    </row>
    <row r="1487" spans="4:4">
      <c r="D1487" s="204"/>
    </row>
    <row r="1488" spans="4:4">
      <c r="D1488" s="204"/>
    </row>
    <row r="1489" spans="4:4">
      <c r="D1489" s="204"/>
    </row>
    <row r="1490" spans="4:4">
      <c r="D1490" s="204"/>
    </row>
    <row r="1491" spans="4:4">
      <c r="D1491" s="204"/>
    </row>
    <row r="1492" spans="4:4">
      <c r="D1492" s="204"/>
    </row>
    <row r="1493" spans="4:4">
      <c r="D1493" s="204"/>
    </row>
    <row r="1494" spans="4:4">
      <c r="D1494" s="204"/>
    </row>
    <row r="1495" spans="4:4">
      <c r="D1495" s="204"/>
    </row>
    <row r="1496" spans="4:4">
      <c r="D1496" s="204"/>
    </row>
    <row r="1497" spans="4:4">
      <c r="D1497" s="204"/>
    </row>
    <row r="1498" spans="4:4">
      <c r="D1498" s="204"/>
    </row>
    <row r="1499" spans="4:4">
      <c r="D1499" s="204"/>
    </row>
    <row r="1500" spans="4:4">
      <c r="D1500" s="204"/>
    </row>
    <row r="1501" spans="4:4">
      <c r="D1501" s="204"/>
    </row>
    <row r="1502" spans="4:4">
      <c r="D1502" s="204"/>
    </row>
    <row r="1503" spans="4:4">
      <c r="D1503" s="204"/>
    </row>
    <row r="1504" spans="4:4">
      <c r="D1504" s="204"/>
    </row>
    <row r="1505" spans="4:4">
      <c r="D1505" s="204"/>
    </row>
    <row r="1506" spans="4:4">
      <c r="D1506" s="204"/>
    </row>
    <row r="1507" spans="4:4">
      <c r="D1507" s="204"/>
    </row>
    <row r="1508" spans="4:4">
      <c r="D1508" s="204"/>
    </row>
    <row r="1509" spans="4:4">
      <c r="D1509" s="204"/>
    </row>
    <row r="1510" spans="4:4">
      <c r="D1510" s="204"/>
    </row>
    <row r="1511" spans="4:4">
      <c r="D1511" s="204"/>
    </row>
    <row r="1512" spans="4:4">
      <c r="D1512" s="204"/>
    </row>
    <row r="1513" spans="4:4">
      <c r="D1513" s="204"/>
    </row>
    <row r="1514" spans="4:4">
      <c r="D1514" s="204"/>
    </row>
    <row r="1515" spans="4:4">
      <c r="D1515" s="204"/>
    </row>
    <row r="1516" spans="4:4">
      <c r="D1516" s="204"/>
    </row>
    <row r="1517" spans="4:4">
      <c r="D1517" s="204"/>
    </row>
    <row r="1518" spans="4:4">
      <c r="D1518" s="204"/>
    </row>
    <row r="1519" spans="4:4">
      <c r="D1519" s="204"/>
    </row>
    <row r="1520" spans="4:4">
      <c r="D1520" s="204"/>
    </row>
    <row r="1521" spans="4:4">
      <c r="D1521" s="204"/>
    </row>
    <row r="1522" spans="4:4">
      <c r="D1522" s="204"/>
    </row>
    <row r="1523" spans="4:4">
      <c r="D1523" s="204"/>
    </row>
    <row r="1524" spans="4:4">
      <c r="D1524" s="204"/>
    </row>
    <row r="1525" spans="4:4">
      <c r="D1525" s="204"/>
    </row>
    <row r="1526" spans="4:4">
      <c r="D1526" s="204"/>
    </row>
    <row r="1527" spans="4:4">
      <c r="D1527" s="204"/>
    </row>
    <row r="1528" spans="4:4">
      <c r="D1528" s="204"/>
    </row>
    <row r="1529" spans="4:4">
      <c r="D1529" s="204"/>
    </row>
    <row r="1530" spans="4:4">
      <c r="D1530" s="204"/>
    </row>
    <row r="1531" spans="4:4">
      <c r="D1531" s="204"/>
    </row>
    <row r="1532" spans="4:4">
      <c r="D1532" s="204"/>
    </row>
    <row r="1533" spans="4:4">
      <c r="D1533" s="204"/>
    </row>
    <row r="1534" spans="4:4">
      <c r="D1534" s="204"/>
    </row>
    <row r="1535" spans="4:4">
      <c r="D1535" s="204"/>
    </row>
    <row r="1536" spans="4:4">
      <c r="D1536" s="204"/>
    </row>
    <row r="1537" spans="4:4">
      <c r="D1537" s="204"/>
    </row>
    <row r="1538" spans="4:4">
      <c r="D1538" s="204"/>
    </row>
    <row r="1539" spans="4:4">
      <c r="D1539" s="204"/>
    </row>
    <row r="1540" spans="4:4">
      <c r="D1540" s="204"/>
    </row>
    <row r="1541" spans="4:4">
      <c r="D1541" s="204"/>
    </row>
    <row r="1542" spans="4:4">
      <c r="D1542" s="204"/>
    </row>
    <row r="1543" spans="4:4">
      <c r="D1543" s="204"/>
    </row>
    <row r="1544" spans="4:4">
      <c r="D1544" s="204"/>
    </row>
    <row r="1545" spans="4:4">
      <c r="D1545" s="204"/>
    </row>
    <row r="1546" spans="4:4">
      <c r="D1546" s="204"/>
    </row>
    <row r="1547" spans="4:4">
      <c r="D1547" s="204"/>
    </row>
    <row r="1548" spans="4:4">
      <c r="D1548" s="204"/>
    </row>
    <row r="1549" spans="4:4">
      <c r="D1549" s="204"/>
    </row>
    <row r="1550" spans="4:4">
      <c r="D1550" s="204"/>
    </row>
    <row r="1551" spans="4:4">
      <c r="D1551" s="204"/>
    </row>
    <row r="1552" spans="4:4">
      <c r="D1552" s="204"/>
    </row>
    <row r="1553" spans="4:4">
      <c r="D1553" s="204"/>
    </row>
    <row r="1554" spans="4:4">
      <c r="D1554" s="204"/>
    </row>
    <row r="1555" spans="4:4">
      <c r="D1555" s="204"/>
    </row>
    <row r="1556" spans="4:4">
      <c r="D1556" s="204"/>
    </row>
    <row r="1557" spans="4:4">
      <c r="D1557" s="204"/>
    </row>
    <row r="1558" spans="4:4">
      <c r="D1558" s="204"/>
    </row>
    <row r="1559" spans="4:4">
      <c r="D1559" s="204"/>
    </row>
    <row r="1560" spans="4:4">
      <c r="D1560" s="204"/>
    </row>
    <row r="1561" spans="4:4">
      <c r="D1561" s="204"/>
    </row>
    <row r="1562" spans="4:4">
      <c r="D1562" s="204"/>
    </row>
    <row r="1563" spans="4:4">
      <c r="D1563" s="204"/>
    </row>
    <row r="1564" spans="4:4">
      <c r="D1564" s="204"/>
    </row>
    <row r="1565" spans="4:4">
      <c r="D1565" s="204"/>
    </row>
    <row r="1566" spans="4:4">
      <c r="D1566" s="204"/>
    </row>
    <row r="1567" spans="4:4">
      <c r="D1567" s="204"/>
    </row>
    <row r="1568" spans="4:4">
      <c r="D1568" s="204"/>
    </row>
    <row r="1569" spans="4:4">
      <c r="D1569" s="204"/>
    </row>
    <row r="1570" spans="4:4">
      <c r="D1570" s="204"/>
    </row>
    <row r="1571" spans="4:4">
      <c r="D1571" s="204"/>
    </row>
    <row r="1572" spans="4:4">
      <c r="D1572" s="204"/>
    </row>
    <row r="1573" spans="4:4">
      <c r="D1573" s="204"/>
    </row>
    <row r="1574" spans="4:4">
      <c r="D1574" s="204"/>
    </row>
    <row r="1575" spans="4:4">
      <c r="D1575" s="204"/>
    </row>
    <row r="1576" spans="4:4">
      <c r="D1576" s="204"/>
    </row>
    <row r="1577" spans="4:4">
      <c r="D1577" s="204"/>
    </row>
    <row r="1578" spans="4:4">
      <c r="D1578" s="204"/>
    </row>
    <row r="1579" spans="4:4">
      <c r="D1579" s="204"/>
    </row>
    <row r="1580" spans="4:4">
      <c r="D1580" s="204"/>
    </row>
    <row r="1581" spans="4:4">
      <c r="D1581" s="204"/>
    </row>
    <row r="1582" spans="4:4">
      <c r="D1582" s="204"/>
    </row>
    <row r="1583" spans="4:4">
      <c r="D1583" s="204"/>
    </row>
    <row r="1584" spans="4:4">
      <c r="D1584" s="204"/>
    </row>
    <row r="1585" spans="4:4">
      <c r="D1585" s="204"/>
    </row>
    <row r="1586" spans="4:4">
      <c r="D1586" s="204"/>
    </row>
    <row r="1587" spans="4:4">
      <c r="D1587" s="204"/>
    </row>
    <row r="1588" spans="4:4">
      <c r="D1588" s="204"/>
    </row>
    <row r="1589" spans="4:4">
      <c r="D1589" s="204"/>
    </row>
    <row r="1590" spans="4:4">
      <c r="D1590" s="204"/>
    </row>
    <row r="1591" spans="4:4">
      <c r="D1591" s="204"/>
    </row>
    <row r="1592" spans="4:4">
      <c r="D1592" s="204"/>
    </row>
    <row r="1593" spans="4:4">
      <c r="D1593" s="204"/>
    </row>
    <row r="1594" spans="4:4">
      <c r="D1594" s="204"/>
    </row>
    <row r="1595" spans="4:4">
      <c r="D1595" s="204"/>
    </row>
    <row r="1596" spans="4:4">
      <c r="D1596" s="204"/>
    </row>
    <row r="1597" spans="4:4">
      <c r="D1597" s="204"/>
    </row>
    <row r="1598" spans="4:4">
      <c r="D1598" s="204"/>
    </row>
    <row r="1599" spans="4:4">
      <c r="D1599" s="204"/>
    </row>
    <row r="1600" spans="4:4">
      <c r="D1600" s="204"/>
    </row>
    <row r="1601" spans="4:4">
      <c r="D1601" s="204"/>
    </row>
    <row r="1602" spans="4:4">
      <c r="D1602" s="204"/>
    </row>
    <row r="1603" spans="4:4">
      <c r="D1603" s="204"/>
    </row>
    <row r="1604" spans="4:4">
      <c r="D1604" s="204"/>
    </row>
    <row r="1605" spans="4:4">
      <c r="D1605" s="204"/>
    </row>
    <row r="1606" spans="4:4">
      <c r="D1606" s="204"/>
    </row>
    <row r="1607" spans="4:4">
      <c r="D1607" s="204"/>
    </row>
    <row r="1608" spans="4:4">
      <c r="D1608" s="204"/>
    </row>
    <row r="1609" spans="4:4">
      <c r="D1609" s="204"/>
    </row>
    <row r="1610" spans="4:4">
      <c r="D1610" s="204"/>
    </row>
    <row r="1611" spans="4:4">
      <c r="D1611" s="204"/>
    </row>
    <row r="1612" spans="4:4">
      <c r="D1612" s="204"/>
    </row>
    <row r="1613" spans="4:4">
      <c r="D1613" s="204"/>
    </row>
    <row r="1614" spans="4:4">
      <c r="D1614" s="204"/>
    </row>
    <row r="1615" spans="4:4">
      <c r="D1615" s="204"/>
    </row>
    <row r="1616" spans="4:4">
      <c r="D1616" s="204"/>
    </row>
    <row r="1617" spans="4:4">
      <c r="D1617" s="204"/>
    </row>
    <row r="1618" spans="4:4">
      <c r="D1618" s="204"/>
    </row>
    <row r="1619" spans="4:4">
      <c r="D1619" s="204"/>
    </row>
    <row r="1620" spans="4:4">
      <c r="D1620" s="204"/>
    </row>
    <row r="1621" spans="4:4">
      <c r="D1621" s="204"/>
    </row>
    <row r="1622" spans="4:4">
      <c r="D1622" s="204"/>
    </row>
    <row r="1623" spans="4:4">
      <c r="D1623" s="204"/>
    </row>
    <row r="1624" spans="4:4">
      <c r="D1624" s="204"/>
    </row>
    <row r="1625" spans="4:4">
      <c r="D1625" s="204"/>
    </row>
    <row r="1626" spans="4:4">
      <c r="D1626" s="204"/>
    </row>
    <row r="1627" spans="4:4">
      <c r="D1627" s="204"/>
    </row>
    <row r="1628" spans="4:4">
      <c r="D1628" s="204"/>
    </row>
    <row r="1629" spans="4:4">
      <c r="D1629" s="204"/>
    </row>
    <row r="1630" spans="4:4">
      <c r="D1630" s="204"/>
    </row>
    <row r="1631" spans="4:4">
      <c r="D1631" s="204"/>
    </row>
    <row r="1632" spans="4:4">
      <c r="D1632" s="204"/>
    </row>
    <row r="1633" spans="4:4">
      <c r="D1633" s="204"/>
    </row>
    <row r="1634" spans="4:4">
      <c r="D1634" s="204"/>
    </row>
    <row r="1635" spans="4:4">
      <c r="D1635" s="204"/>
    </row>
    <row r="1636" spans="4:4">
      <c r="D1636" s="204"/>
    </row>
    <row r="1637" spans="4:4">
      <c r="D1637" s="204"/>
    </row>
    <row r="1638" spans="4:4">
      <c r="D1638" s="204"/>
    </row>
    <row r="1639" spans="4:4">
      <c r="D1639" s="204"/>
    </row>
    <row r="1640" spans="4:4">
      <c r="D1640" s="204"/>
    </row>
    <row r="1641" spans="4:4">
      <c r="D1641" s="204"/>
    </row>
    <row r="1642" spans="4:4">
      <c r="D1642" s="204"/>
    </row>
    <row r="1643" spans="4:4">
      <c r="D1643" s="204"/>
    </row>
    <row r="1644" spans="4:4">
      <c r="D1644" s="204"/>
    </row>
    <row r="1645" spans="4:4">
      <c r="D1645" s="204"/>
    </row>
    <row r="1646" spans="4:4">
      <c r="D1646" s="204"/>
    </row>
    <row r="1647" spans="4:4">
      <c r="D1647" s="204"/>
    </row>
    <row r="1648" spans="4:4">
      <c r="D1648" s="204"/>
    </row>
    <row r="1649" spans="4:4">
      <c r="D1649" s="204"/>
    </row>
    <row r="1650" spans="4:4">
      <c r="D1650" s="204"/>
    </row>
    <row r="1651" spans="4:4">
      <c r="D1651" s="204"/>
    </row>
    <row r="1652" spans="4:4">
      <c r="D1652" s="204"/>
    </row>
    <row r="1653" spans="4:4">
      <c r="D1653" s="204"/>
    </row>
    <row r="1654" spans="4:4">
      <c r="D1654" s="204"/>
    </row>
    <row r="1655" spans="4:4">
      <c r="D1655" s="204"/>
    </row>
    <row r="1656" spans="4:4">
      <c r="D1656" s="204"/>
    </row>
    <row r="1657" spans="4:4">
      <c r="D1657" s="204"/>
    </row>
    <row r="1658" spans="4:4">
      <c r="D1658" s="204"/>
    </row>
    <row r="1659" spans="4:4">
      <c r="D1659" s="204"/>
    </row>
    <row r="1660" spans="4:4">
      <c r="D1660" s="204"/>
    </row>
    <row r="1661" spans="4:4">
      <c r="D1661" s="204"/>
    </row>
    <row r="1662" spans="4:4">
      <c r="D1662" s="204"/>
    </row>
    <row r="1663" spans="4:4">
      <c r="D1663" s="204"/>
    </row>
    <row r="1664" spans="4:4">
      <c r="D1664" s="204"/>
    </row>
    <row r="1665" spans="4:4">
      <c r="D1665" s="204"/>
    </row>
    <row r="1666" spans="4:4">
      <c r="D1666" s="204"/>
    </row>
    <row r="1667" spans="4:4">
      <c r="D1667" s="204"/>
    </row>
    <row r="1668" spans="4:4">
      <c r="D1668" s="204"/>
    </row>
    <row r="1669" spans="4:4">
      <c r="D1669" s="204"/>
    </row>
    <row r="1670" spans="4:4">
      <c r="D1670" s="204"/>
    </row>
    <row r="1671" spans="4:4">
      <c r="D1671" s="204"/>
    </row>
    <row r="1672" spans="4:4">
      <c r="D1672" s="204"/>
    </row>
    <row r="1673" spans="4:4">
      <c r="D1673" s="204"/>
    </row>
    <row r="1674" spans="4:4">
      <c r="D1674" s="204"/>
    </row>
    <row r="1675" spans="4:4">
      <c r="D1675" s="204"/>
    </row>
    <row r="1676" spans="4:4">
      <c r="D1676" s="204"/>
    </row>
    <row r="1677" spans="4:4">
      <c r="D1677" s="204"/>
    </row>
    <row r="1678" spans="4:4">
      <c r="D1678" s="204"/>
    </row>
    <row r="1679" spans="4:4">
      <c r="D1679" s="204"/>
    </row>
    <row r="1680" spans="4:4">
      <c r="D1680" s="204"/>
    </row>
    <row r="1681" spans="4:4">
      <c r="D1681" s="204"/>
    </row>
    <row r="1682" spans="4:4">
      <c r="D1682" s="204"/>
    </row>
    <row r="1683" spans="4:4">
      <c r="D1683" s="204"/>
    </row>
    <row r="1684" spans="4:4">
      <c r="D1684" s="204"/>
    </row>
    <row r="1685" spans="4:4">
      <c r="D1685" s="204"/>
    </row>
    <row r="1686" spans="4:4">
      <c r="D1686" s="204"/>
    </row>
    <row r="1687" spans="4:4">
      <c r="D1687" s="204"/>
    </row>
    <row r="1688" spans="4:4">
      <c r="D1688" s="204"/>
    </row>
    <row r="1689" spans="4:4">
      <c r="D1689" s="204"/>
    </row>
    <row r="1690" spans="4:4">
      <c r="D1690" s="204"/>
    </row>
    <row r="1691" spans="4:4">
      <c r="D1691" s="204"/>
    </row>
    <row r="1692" spans="4:4">
      <c r="D1692" s="204"/>
    </row>
    <row r="1693" spans="4:4">
      <c r="D1693" s="204"/>
    </row>
    <row r="1694" spans="4:4">
      <c r="D1694" s="204"/>
    </row>
    <row r="1695" spans="4:4">
      <c r="D1695" s="204"/>
    </row>
    <row r="1696" spans="4:4">
      <c r="D1696" s="204"/>
    </row>
    <row r="1697" spans="4:4">
      <c r="D1697" s="204"/>
    </row>
    <row r="1698" spans="4:4">
      <c r="D1698" s="204"/>
    </row>
    <row r="1699" spans="4:4">
      <c r="D1699" s="204"/>
    </row>
    <row r="1700" spans="4:4">
      <c r="D1700" s="204"/>
    </row>
    <row r="1701" spans="4:4">
      <c r="D1701" s="204"/>
    </row>
    <row r="1702" spans="4:4">
      <c r="D1702" s="204"/>
    </row>
    <row r="1703" spans="4:4">
      <c r="D1703" s="204"/>
    </row>
    <row r="1704" spans="4:4">
      <c r="D1704" s="204"/>
    </row>
    <row r="1705" spans="4:4">
      <c r="D1705" s="204"/>
    </row>
    <row r="1706" spans="4:4">
      <c r="D1706" s="204"/>
    </row>
    <row r="1707" spans="4:4">
      <c r="D1707" s="204"/>
    </row>
    <row r="1708" spans="4:4">
      <c r="D1708" s="204"/>
    </row>
    <row r="1709" spans="4:4">
      <c r="D1709" s="204"/>
    </row>
    <row r="1710" spans="4:4">
      <c r="D1710" s="204"/>
    </row>
    <row r="1711" spans="4:4">
      <c r="D1711" s="204"/>
    </row>
    <row r="1712" spans="4:4">
      <c r="D1712" s="204"/>
    </row>
    <row r="1713" spans="4:4">
      <c r="D1713" s="204"/>
    </row>
    <row r="1714" spans="4:4">
      <c r="D1714" s="204"/>
    </row>
    <row r="1715" spans="4:4">
      <c r="D1715" s="204"/>
    </row>
    <row r="1716" spans="4:4">
      <c r="D1716" s="204"/>
    </row>
    <row r="1717" spans="4:4">
      <c r="D1717" s="204"/>
    </row>
    <row r="1718" spans="4:4">
      <c r="D1718" s="204"/>
    </row>
    <row r="1719" spans="4:4">
      <c r="D1719" s="204"/>
    </row>
    <row r="1720" spans="4:4">
      <c r="D1720" s="204"/>
    </row>
    <row r="1721" spans="4:4">
      <c r="D1721" s="204"/>
    </row>
    <row r="1722" spans="4:4">
      <c r="D1722" s="204"/>
    </row>
    <row r="1723" spans="4:4">
      <c r="D1723" s="204"/>
    </row>
    <row r="1724" spans="4:4">
      <c r="D1724" s="204"/>
    </row>
    <row r="1725" spans="4:4">
      <c r="D1725" s="204"/>
    </row>
    <row r="1726" spans="4:4">
      <c r="D1726" s="204"/>
    </row>
    <row r="1727" spans="4:4">
      <c r="D1727" s="204"/>
    </row>
    <row r="1728" spans="4:4">
      <c r="D1728" s="204"/>
    </row>
    <row r="1729" spans="4:4">
      <c r="D1729" s="204"/>
    </row>
    <row r="1730" spans="4:4">
      <c r="D1730" s="204"/>
    </row>
    <row r="1731" spans="4:4">
      <c r="D1731" s="204"/>
    </row>
    <row r="1732" spans="4:4">
      <c r="D1732" s="204"/>
    </row>
    <row r="1733" spans="4:4">
      <c r="D1733" s="204"/>
    </row>
    <row r="1734" spans="4:4">
      <c r="D1734" s="204"/>
    </row>
    <row r="1735" spans="4:4">
      <c r="D1735" s="204"/>
    </row>
    <row r="1736" spans="4:4">
      <c r="D1736" s="204"/>
    </row>
    <row r="1737" spans="4:4">
      <c r="D1737" s="204"/>
    </row>
    <row r="1738" spans="4:4">
      <c r="D1738" s="204"/>
    </row>
    <row r="1739" spans="4:4">
      <c r="D1739" s="204"/>
    </row>
    <row r="1740" spans="4:4">
      <c r="D1740" s="204"/>
    </row>
    <row r="1741" spans="4:4">
      <c r="D1741" s="204"/>
    </row>
    <row r="1742" spans="4:4">
      <c r="D1742" s="204"/>
    </row>
    <row r="1743" spans="4:4">
      <c r="D1743" s="204"/>
    </row>
    <row r="1744" spans="4:4">
      <c r="D1744" s="204"/>
    </row>
    <row r="1745" spans="4:4">
      <c r="D1745" s="204"/>
    </row>
    <row r="1746" spans="4:4">
      <c r="D1746" s="204"/>
    </row>
    <row r="1747" spans="4:4">
      <c r="D1747" s="204"/>
    </row>
    <row r="1748" spans="4:4">
      <c r="D1748" s="204"/>
    </row>
    <row r="1749" spans="4:4">
      <c r="D1749" s="204"/>
    </row>
    <row r="1750" spans="4:4">
      <c r="D1750" s="204"/>
    </row>
    <row r="1751" spans="4:4">
      <c r="D1751" s="204"/>
    </row>
    <row r="1752" spans="4:4">
      <c r="D1752" s="204"/>
    </row>
    <row r="1753" spans="4:4">
      <c r="D1753" s="204"/>
    </row>
    <row r="1754" spans="4:4">
      <c r="D1754" s="204"/>
    </row>
    <row r="1755" spans="4:4">
      <c r="D1755" s="204"/>
    </row>
    <row r="1756" spans="4:4">
      <c r="D1756" s="204"/>
    </row>
    <row r="1757" spans="4:4">
      <c r="D1757" s="204"/>
    </row>
    <row r="1758" spans="4:4">
      <c r="D1758" s="204"/>
    </row>
    <row r="1759" spans="4:4">
      <c r="D1759" s="204"/>
    </row>
    <row r="1760" spans="4:4">
      <c r="D1760" s="204"/>
    </row>
    <row r="1761" spans="4:4">
      <c r="D1761" s="204"/>
    </row>
    <row r="1762" spans="4:4">
      <c r="D1762" s="204"/>
    </row>
    <row r="1763" spans="4:4">
      <c r="D1763" s="204"/>
    </row>
    <row r="1764" spans="4:4">
      <c r="D1764" s="204"/>
    </row>
    <row r="1765" spans="4:4">
      <c r="D1765" s="204"/>
    </row>
    <row r="1766" spans="4:4">
      <c r="D1766" s="204"/>
    </row>
    <row r="1767" spans="4:4">
      <c r="D1767" s="204"/>
    </row>
    <row r="1768" spans="4:4">
      <c r="D1768" s="204"/>
    </row>
    <row r="1769" spans="4:4">
      <c r="D1769" s="204"/>
    </row>
    <row r="1770" spans="4:4">
      <c r="D1770" s="204"/>
    </row>
    <row r="1771" spans="4:4">
      <c r="D1771" s="204"/>
    </row>
    <row r="1772" spans="4:4">
      <c r="D1772" s="204"/>
    </row>
    <row r="1773" spans="4:4">
      <c r="D1773" s="204"/>
    </row>
    <row r="1774" spans="4:4">
      <c r="D1774" s="204"/>
    </row>
    <row r="1775" spans="4:4">
      <c r="D1775" s="204"/>
    </row>
    <row r="1776" spans="4:4">
      <c r="D1776" s="204"/>
    </row>
    <row r="1777" spans="4:4">
      <c r="D1777" s="204"/>
    </row>
    <row r="1778" spans="4:4">
      <c r="D1778" s="204"/>
    </row>
    <row r="1779" spans="4:4">
      <c r="D1779" s="204"/>
    </row>
    <row r="1780" spans="4:4">
      <c r="D1780" s="204"/>
    </row>
    <row r="1781" spans="4:4">
      <c r="D1781" s="204"/>
    </row>
    <row r="1782" spans="4:4">
      <c r="D1782" s="204"/>
    </row>
    <row r="1783" spans="4:4">
      <c r="D1783" s="204"/>
    </row>
    <row r="1784" spans="4:4">
      <c r="D1784" s="204"/>
    </row>
    <row r="1785" spans="4:4">
      <c r="D1785" s="204"/>
    </row>
    <row r="1786" spans="4:4">
      <c r="D1786" s="204"/>
    </row>
    <row r="1787" spans="4:4">
      <c r="D1787" s="204"/>
    </row>
    <row r="1788" spans="4:4">
      <c r="D1788" s="204"/>
    </row>
    <row r="1789" spans="4:4">
      <c r="D1789" s="204"/>
    </row>
    <row r="1790" spans="4:4">
      <c r="D1790" s="204"/>
    </row>
    <row r="1791" spans="4:4">
      <c r="D1791" s="204"/>
    </row>
    <row r="1792" spans="4:4">
      <c r="D1792" s="204"/>
    </row>
    <row r="1793" spans="4:4">
      <c r="D1793" s="204"/>
    </row>
    <row r="1794" spans="4:4">
      <c r="D1794" s="204"/>
    </row>
    <row r="1795" spans="4:4">
      <c r="D1795" s="204"/>
    </row>
    <row r="1796" spans="4:4">
      <c r="D1796" s="204"/>
    </row>
    <row r="1797" spans="4:4">
      <c r="D1797" s="204"/>
    </row>
    <row r="1798" spans="4:4">
      <c r="D1798" s="204"/>
    </row>
    <row r="1799" spans="4:4">
      <c r="D1799" s="204"/>
    </row>
    <row r="1800" spans="4:4">
      <c r="D1800" s="204"/>
    </row>
    <row r="1801" spans="4:4">
      <c r="D1801" s="204"/>
    </row>
    <row r="1802" spans="4:4">
      <c r="D1802" s="204"/>
    </row>
    <row r="1803" spans="4:4">
      <c r="D1803" s="204"/>
    </row>
    <row r="1804" spans="4:4">
      <c r="D1804" s="204"/>
    </row>
    <row r="1805" spans="4:4">
      <c r="D1805" s="204"/>
    </row>
    <row r="1806" spans="4:4">
      <c r="D1806" s="204"/>
    </row>
    <row r="1807" spans="4:4">
      <c r="D1807" s="204"/>
    </row>
    <row r="1808" spans="4:4">
      <c r="D1808" s="204"/>
    </row>
    <row r="1809" spans="4:4">
      <c r="D1809" s="204"/>
    </row>
    <row r="1810" spans="4:4">
      <c r="D1810" s="204"/>
    </row>
    <row r="1811" spans="4:4">
      <c r="D1811" s="204"/>
    </row>
    <row r="1812" spans="4:4">
      <c r="D1812" s="204"/>
    </row>
    <row r="1813" spans="4:4">
      <c r="D1813" s="204"/>
    </row>
    <row r="1814" spans="4:4">
      <c r="D1814" s="204"/>
    </row>
    <row r="1815" spans="4:4">
      <c r="D1815" s="204"/>
    </row>
    <row r="1816" spans="4:4">
      <c r="D1816" s="204"/>
    </row>
    <row r="1817" spans="4:4">
      <c r="D1817" s="204"/>
    </row>
    <row r="1818" spans="4:4">
      <c r="D1818" s="204"/>
    </row>
    <row r="1819" spans="4:4">
      <c r="D1819" s="204"/>
    </row>
    <row r="1820" spans="4:4">
      <c r="D1820" s="204"/>
    </row>
    <row r="1821" spans="4:4">
      <c r="D1821" s="204"/>
    </row>
    <row r="1822" spans="4:4">
      <c r="D1822" s="204"/>
    </row>
    <row r="1823" spans="4:4">
      <c r="D1823" s="204"/>
    </row>
    <row r="1824" spans="4:4">
      <c r="D1824" s="204"/>
    </row>
    <row r="1825" spans="4:4">
      <c r="D1825" s="204"/>
    </row>
    <row r="1826" spans="4:4">
      <c r="D1826" s="204"/>
    </row>
    <row r="1827" spans="4:4">
      <c r="D1827" s="204"/>
    </row>
    <row r="1828" spans="4:4">
      <c r="D1828" s="204"/>
    </row>
    <row r="1829" spans="4:4">
      <c r="D1829" s="204"/>
    </row>
    <row r="1830" spans="4:4">
      <c r="D1830" s="204"/>
    </row>
    <row r="1831" spans="4:4">
      <c r="D1831" s="204"/>
    </row>
    <row r="1832" spans="4:4">
      <c r="D1832" s="204"/>
    </row>
    <row r="1833" spans="4:4">
      <c r="D1833" s="204"/>
    </row>
    <row r="1834" spans="4:4">
      <c r="D1834" s="204"/>
    </row>
    <row r="1835" spans="4:4">
      <c r="D1835" s="204"/>
    </row>
    <row r="1836" spans="4:4">
      <c r="D1836" s="204"/>
    </row>
    <row r="1837" spans="4:4">
      <c r="D1837" s="204"/>
    </row>
    <row r="1838" spans="4:4">
      <c r="D1838" s="204"/>
    </row>
    <row r="1839" spans="4:4">
      <c r="D1839" s="204"/>
    </row>
    <row r="1840" spans="4:4">
      <c r="D1840" s="204"/>
    </row>
    <row r="1841" spans="4:4">
      <c r="D1841" s="204"/>
    </row>
    <row r="1842" spans="4:4">
      <c r="D1842" s="204"/>
    </row>
    <row r="1843" spans="4:4">
      <c r="D1843" s="204"/>
    </row>
    <row r="1844" spans="4:4">
      <c r="D1844" s="204"/>
    </row>
    <row r="1845" spans="4:4">
      <c r="D1845" s="204"/>
    </row>
    <row r="1846" spans="4:4">
      <c r="D1846" s="204"/>
    </row>
    <row r="1847" spans="4:4">
      <c r="D1847" s="204"/>
    </row>
    <row r="1848" spans="4:4">
      <c r="D1848" s="204"/>
    </row>
    <row r="1849" spans="4:4">
      <c r="D1849" s="204"/>
    </row>
    <row r="1850" spans="4:4">
      <c r="D1850" s="204"/>
    </row>
    <row r="1851" spans="4:4">
      <c r="D1851" s="204"/>
    </row>
    <row r="1852" spans="4:4">
      <c r="D1852" s="204"/>
    </row>
    <row r="1853" spans="4:4">
      <c r="D1853" s="204"/>
    </row>
    <row r="1854" spans="4:4">
      <c r="D1854" s="204"/>
    </row>
    <row r="1855" spans="4:4">
      <c r="D1855" s="204"/>
    </row>
    <row r="1856" spans="4:4">
      <c r="D1856" s="204"/>
    </row>
    <row r="1857" spans="4:4">
      <c r="D1857" s="204"/>
    </row>
    <row r="1858" spans="4:4">
      <c r="D1858" s="204"/>
    </row>
    <row r="1859" spans="4:4">
      <c r="D1859" s="204"/>
    </row>
    <row r="1860" spans="4:4">
      <c r="D1860" s="204"/>
    </row>
    <row r="1861" spans="4:4">
      <c r="D1861" s="204"/>
    </row>
    <row r="1862" spans="4:4">
      <c r="D1862" s="204"/>
    </row>
    <row r="1863" spans="4:4">
      <c r="D1863" s="204"/>
    </row>
    <row r="1864" spans="4:4">
      <c r="D1864" s="204"/>
    </row>
    <row r="1865" spans="4:4">
      <c r="D1865" s="204"/>
    </row>
    <row r="1866" spans="4:4">
      <c r="D1866" s="204"/>
    </row>
    <row r="1867" spans="4:4">
      <c r="D1867" s="204"/>
    </row>
    <row r="1868" spans="4:4">
      <c r="D1868" s="204"/>
    </row>
    <row r="1869" spans="4:4">
      <c r="D1869" s="204"/>
    </row>
    <row r="1870" spans="4:4">
      <c r="D1870" s="204"/>
    </row>
    <row r="1871" spans="4:4">
      <c r="D1871" s="204"/>
    </row>
    <row r="1872" spans="4:4">
      <c r="D1872" s="204"/>
    </row>
    <row r="1873" spans="4:4">
      <c r="D1873" s="204"/>
    </row>
    <row r="1874" spans="4:4">
      <c r="D1874" s="204"/>
    </row>
    <row r="1875" spans="4:4">
      <c r="D1875" s="204"/>
    </row>
    <row r="1876" spans="4:4">
      <c r="D1876" s="204"/>
    </row>
    <row r="1877" spans="4:4">
      <c r="D1877" s="204"/>
    </row>
    <row r="1878" spans="4:4">
      <c r="D1878" s="204"/>
    </row>
    <row r="1879" spans="4:4">
      <c r="D1879" s="204"/>
    </row>
    <row r="1880" spans="4:4">
      <c r="D1880" s="204"/>
    </row>
    <row r="1881" spans="4:4">
      <c r="D1881" s="204"/>
    </row>
    <row r="1882" spans="4:4">
      <c r="D1882" s="204"/>
    </row>
    <row r="1883" spans="4:4">
      <c r="D1883" s="204"/>
    </row>
    <row r="1884" spans="4:4">
      <c r="D1884" s="204"/>
    </row>
    <row r="1885" spans="4:4">
      <c r="D1885" s="204"/>
    </row>
    <row r="1886" spans="4:4">
      <c r="D1886" s="204"/>
    </row>
    <row r="1887" spans="4:4">
      <c r="D1887" s="204"/>
    </row>
    <row r="1888" spans="4:4">
      <c r="D1888" s="204"/>
    </row>
    <row r="1889" spans="4:4">
      <c r="D1889" s="204"/>
    </row>
    <row r="1890" spans="4:4">
      <c r="D1890" s="204"/>
    </row>
    <row r="1891" spans="4:4">
      <c r="D1891" s="204"/>
    </row>
    <row r="1892" spans="4:4">
      <c r="D1892" s="204"/>
    </row>
    <row r="1893" spans="4:4">
      <c r="D1893" s="204"/>
    </row>
    <row r="1894" spans="4:4">
      <c r="D1894" s="204"/>
    </row>
    <row r="1895" spans="4:4">
      <c r="D1895" s="204"/>
    </row>
    <row r="1896" spans="4:4">
      <c r="D1896" s="204"/>
    </row>
    <row r="1897" spans="4:4">
      <c r="D1897" s="204"/>
    </row>
    <row r="1898" spans="4:4">
      <c r="D1898" s="204"/>
    </row>
    <row r="1899" spans="4:4">
      <c r="D1899" s="204"/>
    </row>
    <row r="1900" spans="4:4">
      <c r="D1900" s="204"/>
    </row>
    <row r="1901" spans="4:4">
      <c r="D1901" s="204"/>
    </row>
    <row r="1902" spans="4:4">
      <c r="D1902" s="204"/>
    </row>
    <row r="1903" spans="4:4">
      <c r="D1903" s="204"/>
    </row>
    <row r="1904" spans="4:4">
      <c r="D1904" s="204"/>
    </row>
    <row r="1905" spans="4:4">
      <c r="D1905" s="204"/>
    </row>
    <row r="1906" spans="4:4">
      <c r="D1906" s="204"/>
    </row>
    <row r="1907" spans="4:4">
      <c r="D1907" s="204"/>
    </row>
    <row r="1908" spans="4:4">
      <c r="D1908" s="204"/>
    </row>
    <row r="1909" spans="4:4">
      <c r="D1909" s="204"/>
    </row>
    <row r="1910" spans="4:4">
      <c r="D1910" s="204"/>
    </row>
    <row r="1911" spans="4:4">
      <c r="D1911" s="204"/>
    </row>
    <row r="1912" spans="4:4">
      <c r="D1912" s="204"/>
    </row>
    <row r="1913" spans="4:4">
      <c r="D1913" s="204"/>
    </row>
    <row r="1914" spans="4:4">
      <c r="D1914" s="204"/>
    </row>
    <row r="1915" spans="4:4">
      <c r="D1915" s="204"/>
    </row>
    <row r="1916" spans="4:4">
      <c r="D1916" s="204"/>
    </row>
    <row r="1917" spans="4:4">
      <c r="D1917" s="204"/>
    </row>
    <row r="1918" spans="4:4">
      <c r="D1918" s="204"/>
    </row>
    <row r="1919" spans="4:4">
      <c r="D1919" s="204"/>
    </row>
    <row r="1920" spans="4:4">
      <c r="D1920" s="204"/>
    </row>
    <row r="1921" spans="4:4">
      <c r="D1921" s="204"/>
    </row>
    <row r="1922" spans="4:4">
      <c r="D1922" s="204"/>
    </row>
    <row r="1923" spans="4:4">
      <c r="D1923" s="204"/>
    </row>
    <row r="1924" spans="4:4">
      <c r="D1924" s="204"/>
    </row>
    <row r="1925" spans="4:4">
      <c r="D1925" s="204"/>
    </row>
    <row r="1926" spans="4:4">
      <c r="D1926" s="204"/>
    </row>
    <row r="1927" spans="4:4">
      <c r="D1927" s="204"/>
    </row>
    <row r="1928" spans="4:4">
      <c r="D1928" s="204"/>
    </row>
    <row r="1929" spans="4:4">
      <c r="D1929" s="204"/>
    </row>
    <row r="1930" spans="4:4">
      <c r="D1930" s="204"/>
    </row>
    <row r="1931" spans="4:4">
      <c r="D1931" s="204"/>
    </row>
    <row r="1932" spans="4:4">
      <c r="D1932" s="204"/>
    </row>
    <row r="1933" spans="4:4">
      <c r="D1933" s="204"/>
    </row>
    <row r="1934" spans="4:4">
      <c r="D1934" s="204"/>
    </row>
    <row r="1935" spans="4:4">
      <c r="D1935" s="204"/>
    </row>
    <row r="1936" spans="4:4">
      <c r="D1936" s="204"/>
    </row>
    <row r="1937" spans="4:4">
      <c r="D1937" s="204"/>
    </row>
    <row r="1938" spans="4:4">
      <c r="D1938" s="204"/>
    </row>
    <row r="1939" spans="4:4">
      <c r="D1939" s="204"/>
    </row>
    <row r="1940" spans="4:4">
      <c r="D1940" s="204"/>
    </row>
    <row r="1941" spans="4:4">
      <c r="D1941" s="204"/>
    </row>
    <row r="1942" spans="4:4">
      <c r="D1942" s="204"/>
    </row>
    <row r="1943" spans="4:4">
      <c r="D1943" s="204"/>
    </row>
    <row r="1944" spans="4:4">
      <c r="D1944" s="204"/>
    </row>
    <row r="1945" spans="4:4">
      <c r="D1945" s="204"/>
    </row>
    <row r="1946" spans="4:4">
      <c r="D1946" s="204"/>
    </row>
    <row r="1947" spans="4:4">
      <c r="D1947" s="204"/>
    </row>
    <row r="1948" spans="4:4">
      <c r="D1948" s="204"/>
    </row>
    <row r="1949" spans="4:4">
      <c r="D1949" s="204"/>
    </row>
    <row r="1950" spans="4:4">
      <c r="D1950" s="204"/>
    </row>
    <row r="1951" spans="4:4">
      <c r="D1951" s="204"/>
    </row>
    <row r="1952" spans="4:4">
      <c r="D1952" s="204"/>
    </row>
    <row r="1953" spans="4:4">
      <c r="D1953" s="204"/>
    </row>
    <row r="1954" spans="4:4">
      <c r="D1954" s="204"/>
    </row>
    <row r="1955" spans="4:4">
      <c r="D1955" s="204"/>
    </row>
    <row r="1956" spans="4:4">
      <c r="D1956" s="204"/>
    </row>
    <row r="1957" spans="4:4">
      <c r="D1957" s="204"/>
    </row>
    <row r="1958" spans="4:4">
      <c r="D1958" s="204"/>
    </row>
    <row r="1959" spans="4:4">
      <c r="D1959" s="204"/>
    </row>
    <row r="1960" spans="4:4">
      <c r="D1960" s="204"/>
    </row>
    <row r="1961" spans="4:4">
      <c r="D1961" s="204"/>
    </row>
    <row r="1962" spans="4:4">
      <c r="D1962" s="204"/>
    </row>
    <row r="1963" spans="4:4">
      <c r="D1963" s="204"/>
    </row>
    <row r="1964" spans="4:4">
      <c r="D1964" s="204"/>
    </row>
    <row r="1965" spans="4:4">
      <c r="D1965" s="204"/>
    </row>
    <row r="1966" spans="4:4">
      <c r="D1966" s="204"/>
    </row>
    <row r="1967" spans="4:4">
      <c r="D1967" s="204"/>
    </row>
    <row r="1968" spans="4:4">
      <c r="D1968" s="204"/>
    </row>
    <row r="1969" spans="4:4">
      <c r="D1969" s="204"/>
    </row>
    <row r="1970" spans="4:4">
      <c r="D1970" s="204"/>
    </row>
    <row r="1971" spans="4:4">
      <c r="D1971" s="204"/>
    </row>
    <row r="1972" spans="4:4">
      <c r="D1972" s="204"/>
    </row>
    <row r="1973" spans="4:4">
      <c r="D1973" s="204"/>
    </row>
    <row r="1974" spans="4:4">
      <c r="D1974" s="204"/>
    </row>
    <row r="1975" spans="4:4">
      <c r="D1975" s="204"/>
    </row>
    <row r="1976" spans="4:4">
      <c r="D1976" s="204"/>
    </row>
    <row r="1977" spans="4:4">
      <c r="D1977" s="204"/>
    </row>
    <row r="1978" spans="4:4">
      <c r="D1978" s="204"/>
    </row>
    <row r="1979" spans="4:4">
      <c r="D1979" s="204"/>
    </row>
    <row r="1980" spans="4:4">
      <c r="D1980" s="204"/>
    </row>
    <row r="1981" spans="4:4">
      <c r="D1981" s="204"/>
    </row>
    <row r="1982" spans="4:4">
      <c r="D1982" s="204"/>
    </row>
    <row r="1983" spans="4:4">
      <c r="D1983" s="204"/>
    </row>
    <row r="1984" spans="4:4">
      <c r="D1984" s="204"/>
    </row>
    <row r="1985" spans="4:4">
      <c r="D1985" s="204"/>
    </row>
    <row r="1986" spans="4:4">
      <c r="D1986" s="204"/>
    </row>
    <row r="1987" spans="4:4">
      <c r="D1987" s="204"/>
    </row>
    <row r="1988" spans="4:4">
      <c r="D1988" s="204"/>
    </row>
    <row r="1989" spans="4:4">
      <c r="D1989" s="204"/>
    </row>
    <row r="1990" spans="4:4">
      <c r="D1990" s="204"/>
    </row>
    <row r="1991" spans="4:4">
      <c r="D1991" s="204"/>
    </row>
    <row r="1992" spans="4:4">
      <c r="D1992" s="204"/>
    </row>
    <row r="1993" spans="4:4">
      <c r="D1993" s="204"/>
    </row>
    <row r="1994" spans="4:4">
      <c r="D1994" s="204"/>
    </row>
    <row r="1995" spans="4:4">
      <c r="D1995" s="204"/>
    </row>
    <row r="1996" spans="4:4">
      <c r="D1996" s="204"/>
    </row>
    <row r="1997" spans="4:4">
      <c r="D1997" s="204"/>
    </row>
    <row r="1998" spans="4:4">
      <c r="D1998" s="204"/>
    </row>
    <row r="1999" spans="4:4">
      <c r="D1999" s="204"/>
    </row>
    <row r="2000" spans="4:4">
      <c r="D2000" s="204"/>
    </row>
    <row r="2001" spans="4:4">
      <c r="D2001" s="204"/>
    </row>
    <row r="2002" spans="4:4">
      <c r="D2002" s="204"/>
    </row>
    <row r="2003" spans="4:4">
      <c r="D2003" s="204"/>
    </row>
    <row r="2004" spans="4:4">
      <c r="D2004" s="204"/>
    </row>
    <row r="2005" spans="4:4">
      <c r="D2005" s="204"/>
    </row>
    <row r="2006" spans="4:4">
      <c r="D2006" s="204"/>
    </row>
    <row r="2007" spans="4:4">
      <c r="D2007" s="204"/>
    </row>
    <row r="2008" spans="4:4">
      <c r="D2008" s="204"/>
    </row>
    <row r="2009" spans="4:4">
      <c r="D2009" s="204"/>
    </row>
    <row r="2010" spans="4:4">
      <c r="D2010" s="204"/>
    </row>
    <row r="2011" spans="4:4">
      <c r="D2011" s="204"/>
    </row>
    <row r="2012" spans="4:4">
      <c r="D2012" s="204"/>
    </row>
    <row r="2013" spans="4:4">
      <c r="D2013" s="204"/>
    </row>
    <row r="2014" spans="4:4">
      <c r="D2014" s="204"/>
    </row>
    <row r="2015" spans="4:4">
      <c r="D2015" s="204"/>
    </row>
    <row r="2016" spans="4:4">
      <c r="D2016" s="204"/>
    </row>
    <row r="2017" spans="4:4">
      <c r="D2017" s="204"/>
    </row>
    <row r="2018" spans="4:4">
      <c r="D2018" s="204"/>
    </row>
    <row r="2019" spans="4:4">
      <c r="D2019" s="204"/>
    </row>
    <row r="2020" spans="4:4">
      <c r="D2020" s="204"/>
    </row>
    <row r="2021" spans="4:4">
      <c r="D2021" s="204"/>
    </row>
    <row r="2022" spans="4:4">
      <c r="D2022" s="204"/>
    </row>
    <row r="2023" spans="4:4">
      <c r="D2023" s="204"/>
    </row>
    <row r="2024" spans="4:4">
      <c r="D2024" s="204"/>
    </row>
    <row r="2025" spans="4:4">
      <c r="D2025" s="204"/>
    </row>
    <row r="2026" spans="4:4">
      <c r="D2026" s="204"/>
    </row>
    <row r="2027" spans="4:4">
      <c r="D2027" s="204"/>
    </row>
    <row r="2028" spans="4:4">
      <c r="D2028" s="204"/>
    </row>
    <row r="2029" spans="4:4">
      <c r="D2029" s="204"/>
    </row>
    <row r="2030" spans="4:4">
      <c r="D2030" s="204"/>
    </row>
    <row r="2031" spans="4:4">
      <c r="D2031" s="204"/>
    </row>
    <row r="2032" spans="4:4">
      <c r="D2032" s="204"/>
    </row>
    <row r="2033" spans="4:4">
      <c r="D2033" s="204"/>
    </row>
    <row r="2034" spans="4:4">
      <c r="D2034" s="204"/>
    </row>
    <row r="2035" spans="4:4">
      <c r="D2035" s="204"/>
    </row>
    <row r="2036" spans="4:4">
      <c r="D2036" s="204"/>
    </row>
    <row r="2037" spans="4:4">
      <c r="D2037" s="204"/>
    </row>
    <row r="2038" spans="4:4">
      <c r="D2038" s="204"/>
    </row>
    <row r="2039" spans="4:4">
      <c r="D2039" s="204"/>
    </row>
    <row r="2040" spans="4:4">
      <c r="D2040" s="204"/>
    </row>
    <row r="2041" spans="4:4">
      <c r="D2041" s="204"/>
    </row>
    <row r="2042" spans="4:4">
      <c r="D2042" s="204"/>
    </row>
    <row r="2043" spans="4:4">
      <c r="D2043" s="204"/>
    </row>
    <row r="2044" spans="4:4">
      <c r="D2044" s="204"/>
    </row>
    <row r="2045" spans="4:4">
      <c r="D2045" s="204"/>
    </row>
    <row r="2046" spans="4:4">
      <c r="D2046" s="204"/>
    </row>
    <row r="2047" spans="4:4">
      <c r="D2047" s="204"/>
    </row>
    <row r="2048" spans="4:4">
      <c r="D2048" s="204"/>
    </row>
    <row r="2049" spans="4:4">
      <c r="D2049" s="204"/>
    </row>
    <row r="2050" spans="4:4">
      <c r="D2050" s="204"/>
    </row>
    <row r="2051" spans="4:4">
      <c r="D2051" s="204"/>
    </row>
    <row r="2052" spans="4:4">
      <c r="D2052" s="204"/>
    </row>
    <row r="2053" spans="4:4">
      <c r="D2053" s="204"/>
    </row>
    <row r="2054" spans="4:4">
      <c r="D2054" s="204"/>
    </row>
    <row r="2055" spans="4:4">
      <c r="D2055" s="204"/>
    </row>
    <row r="2056" spans="4:4">
      <c r="D2056" s="204"/>
    </row>
    <row r="2057" spans="4:4">
      <c r="D2057" s="204"/>
    </row>
    <row r="2058" spans="4:4">
      <c r="D2058" s="204"/>
    </row>
    <row r="2059" spans="4:4">
      <c r="D2059" s="204"/>
    </row>
    <row r="2060" spans="4:4">
      <c r="D2060" s="204"/>
    </row>
    <row r="2061" spans="4:4">
      <c r="D2061" s="204"/>
    </row>
    <row r="2062" spans="4:4">
      <c r="D2062" s="204"/>
    </row>
    <row r="2063" spans="4:4">
      <c r="D2063" s="204"/>
    </row>
    <row r="2064" spans="4:4">
      <c r="D2064" s="204"/>
    </row>
    <row r="2065" spans="4:4">
      <c r="D2065" s="204"/>
    </row>
    <row r="2066" spans="4:4">
      <c r="D2066" s="204"/>
    </row>
    <row r="2067" spans="4:4">
      <c r="D2067" s="204"/>
    </row>
    <row r="2068" spans="4:4">
      <c r="D2068" s="204"/>
    </row>
    <row r="2069" spans="4:4">
      <c r="D2069" s="204"/>
    </row>
    <row r="2070" spans="4:4">
      <c r="D2070" s="204"/>
    </row>
    <row r="2071" spans="4:4">
      <c r="D2071" s="204"/>
    </row>
    <row r="2072" spans="4:4">
      <c r="D2072" s="204"/>
    </row>
    <row r="2073" spans="4:4">
      <c r="D2073" s="204"/>
    </row>
    <row r="2074" spans="4:4">
      <c r="D2074" s="204"/>
    </row>
    <row r="2075" spans="4:4">
      <c r="D2075" s="204"/>
    </row>
    <row r="2076" spans="4:4">
      <c r="D2076" s="204"/>
    </row>
    <row r="2077" spans="4:4">
      <c r="D2077" s="204"/>
    </row>
    <row r="2078" spans="4:4">
      <c r="D2078" s="204"/>
    </row>
    <row r="2079" spans="4:4">
      <c r="D2079" s="204"/>
    </row>
    <row r="2080" spans="4:4">
      <c r="D2080" s="204"/>
    </row>
    <row r="2081" spans="4:4">
      <c r="D2081" s="204"/>
    </row>
    <row r="2082" spans="4:4">
      <c r="D2082" s="204"/>
    </row>
    <row r="2083" spans="4:4">
      <c r="D2083" s="204"/>
    </row>
    <row r="2084" spans="4:4">
      <c r="D2084" s="204"/>
    </row>
    <row r="2085" spans="4:4">
      <c r="D2085" s="204"/>
    </row>
    <row r="2086" spans="4:4">
      <c r="D2086" s="204"/>
    </row>
    <row r="2087" spans="4:4">
      <c r="D2087" s="204"/>
    </row>
    <row r="2088" spans="4:4">
      <c r="D2088" s="204"/>
    </row>
    <row r="2089" spans="4:4">
      <c r="D2089" s="204"/>
    </row>
    <row r="2090" spans="4:4">
      <c r="D2090" s="204"/>
    </row>
    <row r="2091" spans="4:4">
      <c r="D2091" s="204"/>
    </row>
    <row r="2092" spans="4:4">
      <c r="D2092" s="204"/>
    </row>
    <row r="2093" spans="4:4">
      <c r="D2093" s="204"/>
    </row>
    <row r="2094" spans="4:4">
      <c r="D2094" s="204"/>
    </row>
    <row r="2095" spans="4:4">
      <c r="D2095" s="204"/>
    </row>
    <row r="2096" spans="4:4">
      <c r="D2096" s="204"/>
    </row>
    <row r="2097" spans="4:4">
      <c r="D2097" s="204"/>
    </row>
    <row r="2098" spans="4:4">
      <c r="D2098" s="204"/>
    </row>
    <row r="2099" spans="4:4">
      <c r="D2099" s="204"/>
    </row>
    <row r="2100" spans="4:4">
      <c r="D2100" s="204"/>
    </row>
    <row r="2101" spans="4:4">
      <c r="D2101" s="204"/>
    </row>
    <row r="2102" spans="4:4">
      <c r="D2102" s="204"/>
    </row>
    <row r="2103" spans="4:4">
      <c r="D2103" s="204"/>
    </row>
    <row r="2104" spans="4:4">
      <c r="D2104" s="204"/>
    </row>
    <row r="2105" spans="4:4">
      <c r="D2105" s="204"/>
    </row>
    <row r="2106" spans="4:4">
      <c r="D2106" s="204"/>
    </row>
    <row r="2107" spans="4:4">
      <c r="D2107" s="204"/>
    </row>
    <row r="2108" spans="4:4">
      <c r="D2108" s="204"/>
    </row>
    <row r="2109" spans="4:4">
      <c r="D2109" s="204"/>
    </row>
    <row r="2110" spans="4:4">
      <c r="D2110" s="204"/>
    </row>
    <row r="2111" spans="4:4">
      <c r="D2111" s="204"/>
    </row>
    <row r="2112" spans="4:4">
      <c r="D2112" s="204"/>
    </row>
    <row r="2113" spans="4:4">
      <c r="D2113" s="204"/>
    </row>
    <row r="2114" spans="4:4">
      <c r="D2114" s="204"/>
    </row>
    <row r="2115" spans="4:4">
      <c r="D2115" s="204"/>
    </row>
    <row r="2116" spans="4:4">
      <c r="D2116" s="204"/>
    </row>
    <row r="2117" spans="4:4">
      <c r="D2117" s="204"/>
    </row>
    <row r="2118" spans="4:4">
      <c r="D2118" s="204"/>
    </row>
    <row r="2119" spans="4:4">
      <c r="D2119" s="204"/>
    </row>
    <row r="2120" spans="4:4">
      <c r="D2120" s="204"/>
    </row>
    <row r="2121" spans="4:4">
      <c r="D2121" s="204"/>
    </row>
    <row r="2122" spans="4:4">
      <c r="D2122" s="204"/>
    </row>
    <row r="2123" spans="4:4">
      <c r="D2123" s="204"/>
    </row>
    <row r="2124" spans="4:4">
      <c r="D2124" s="204"/>
    </row>
    <row r="2125" spans="4:4">
      <c r="D2125" s="204"/>
    </row>
    <row r="2126" spans="4:4">
      <c r="D2126" s="204"/>
    </row>
    <row r="2127" spans="4:4">
      <c r="D2127" s="204"/>
    </row>
    <row r="2128" spans="4:4">
      <c r="D2128" s="204"/>
    </row>
    <row r="2129" spans="4:4">
      <c r="D2129" s="204"/>
    </row>
    <row r="2130" spans="4:4">
      <c r="D2130" s="204"/>
    </row>
    <row r="2131" spans="4:4">
      <c r="D2131" s="204"/>
    </row>
    <row r="2132" spans="4:4">
      <c r="D2132" s="204"/>
    </row>
    <row r="2133" spans="4:4">
      <c r="D2133" s="204"/>
    </row>
    <row r="2134" spans="4:4">
      <c r="D2134" s="204"/>
    </row>
    <row r="2135" spans="4:4">
      <c r="D2135" s="204"/>
    </row>
    <row r="2136" spans="4:4">
      <c r="D2136" s="204"/>
    </row>
    <row r="2137" spans="4:4">
      <c r="D2137" s="204"/>
    </row>
    <row r="2138" spans="4:4">
      <c r="D2138" s="204"/>
    </row>
    <row r="2139" spans="4:4">
      <c r="D2139" s="204"/>
    </row>
    <row r="2140" spans="4:4">
      <c r="D2140" s="204"/>
    </row>
    <row r="2141" spans="4:4">
      <c r="D2141" s="204"/>
    </row>
    <row r="2142" spans="4:4">
      <c r="D2142" s="204"/>
    </row>
    <row r="2143" spans="4:4">
      <c r="D2143" s="204"/>
    </row>
    <row r="2144" spans="4:4">
      <c r="D2144" s="204"/>
    </row>
    <row r="2145" spans="4:4">
      <c r="D2145" s="204"/>
    </row>
    <row r="2146" spans="4:4">
      <c r="D2146" s="204"/>
    </row>
    <row r="2147" spans="4:4">
      <c r="D2147" s="204"/>
    </row>
    <row r="2148" spans="4:4">
      <c r="D2148" s="204"/>
    </row>
    <row r="2149" spans="4:4">
      <c r="D2149" s="204"/>
    </row>
    <row r="2150" spans="4:4">
      <c r="D2150" s="204"/>
    </row>
    <row r="2151" spans="4:4">
      <c r="D2151" s="204"/>
    </row>
    <row r="2152" spans="4:4">
      <c r="D2152" s="204"/>
    </row>
    <row r="2153" spans="4:4">
      <c r="D2153" s="204"/>
    </row>
    <row r="2154" spans="4:4">
      <c r="D2154" s="204"/>
    </row>
    <row r="2155" spans="4:4">
      <c r="D2155" s="204"/>
    </row>
    <row r="2156" spans="4:4">
      <c r="D2156" s="204"/>
    </row>
    <row r="2157" spans="4:4">
      <c r="D2157" s="204"/>
    </row>
    <row r="2158" spans="4:4">
      <c r="D2158" s="204"/>
    </row>
    <row r="2159" spans="4:4">
      <c r="D2159" s="204"/>
    </row>
    <row r="2160" spans="4:4">
      <c r="D2160" s="204"/>
    </row>
    <row r="2161" spans="4:4">
      <c r="D2161" s="204"/>
    </row>
    <row r="2162" spans="4:4">
      <c r="D2162" s="204"/>
    </row>
    <row r="2163" spans="4:4">
      <c r="D2163" s="204"/>
    </row>
    <row r="2164" spans="4:4">
      <c r="D2164" s="204"/>
    </row>
    <row r="2165" spans="4:4">
      <c r="D2165" s="204"/>
    </row>
    <row r="2166" spans="4:4">
      <c r="D2166" s="204"/>
    </row>
    <row r="2167" spans="4:4">
      <c r="D2167" s="204"/>
    </row>
    <row r="2168" spans="4:4">
      <c r="D2168" s="204"/>
    </row>
    <row r="2169" spans="4:4">
      <c r="D2169" s="204"/>
    </row>
    <row r="2170" spans="4:4">
      <c r="D2170" s="204"/>
    </row>
    <row r="2171" spans="4:4">
      <c r="D2171" s="204"/>
    </row>
    <row r="2172" spans="4:4">
      <c r="D2172" s="204"/>
    </row>
    <row r="2173" spans="4:4">
      <c r="D2173" s="204"/>
    </row>
    <row r="2174" spans="4:4">
      <c r="D2174" s="204"/>
    </row>
    <row r="2175" spans="4:4">
      <c r="D2175" s="204"/>
    </row>
    <row r="2176" spans="4:4">
      <c r="D2176" s="204"/>
    </row>
    <row r="2177" spans="4:4">
      <c r="D2177" s="204"/>
    </row>
    <row r="2178" spans="4:4">
      <c r="D2178" s="204"/>
    </row>
    <row r="2179" spans="4:4">
      <c r="D2179" s="204"/>
    </row>
    <row r="2180" spans="4:4">
      <c r="D2180" s="204"/>
    </row>
    <row r="2181" spans="4:4">
      <c r="D2181" s="204"/>
    </row>
    <row r="2182" spans="4:4">
      <c r="D2182" s="204"/>
    </row>
    <row r="2183" spans="4:4">
      <c r="D2183" s="204"/>
    </row>
    <row r="2184" spans="4:4">
      <c r="D2184" s="204"/>
    </row>
    <row r="2185" spans="4:4">
      <c r="D2185" s="204"/>
    </row>
    <row r="2186" spans="4:4">
      <c r="D2186" s="204"/>
    </row>
    <row r="2187" spans="4:4">
      <c r="D2187" s="204"/>
    </row>
    <row r="2188" spans="4:4">
      <c r="D2188" s="204"/>
    </row>
    <row r="2189" spans="4:4">
      <c r="D2189" s="204"/>
    </row>
    <row r="2190" spans="4:4">
      <c r="D2190" s="204"/>
    </row>
    <row r="2191" spans="4:4">
      <c r="D2191" s="204"/>
    </row>
    <row r="2192" spans="4:4">
      <c r="D2192" s="204"/>
    </row>
    <row r="2193" spans="4:4">
      <c r="D2193" s="204"/>
    </row>
    <row r="2194" spans="4:4">
      <c r="D2194" s="204"/>
    </row>
    <row r="2195" spans="4:4">
      <c r="D2195" s="204"/>
    </row>
    <row r="2196" spans="4:4">
      <c r="D2196" s="204"/>
    </row>
    <row r="2197" spans="4:4">
      <c r="D2197" s="204"/>
    </row>
    <row r="2198" spans="4:4">
      <c r="D2198" s="204"/>
    </row>
    <row r="2199" spans="4:4">
      <c r="D2199" s="204"/>
    </row>
    <row r="2200" spans="4:4">
      <c r="D2200" s="204"/>
    </row>
    <row r="2201" spans="4:4">
      <c r="D2201" s="204"/>
    </row>
    <row r="2202" spans="4:4">
      <c r="D2202" s="204"/>
    </row>
    <row r="2203" spans="4:4">
      <c r="D2203" s="204"/>
    </row>
    <row r="2204" spans="4:4">
      <c r="D2204" s="204"/>
    </row>
    <row r="2205" spans="4:4">
      <c r="D2205" s="204"/>
    </row>
    <row r="2206" spans="4:4">
      <c r="D2206" s="204"/>
    </row>
    <row r="2207" spans="4:4">
      <c r="D2207" s="204"/>
    </row>
    <row r="2208" spans="4:4">
      <c r="D2208" s="204"/>
    </row>
    <row r="2209" spans="4:4">
      <c r="D2209" s="204"/>
    </row>
    <row r="2210" spans="4:4">
      <c r="D2210" s="204"/>
    </row>
    <row r="2211" spans="4:4">
      <c r="D2211" s="204"/>
    </row>
    <row r="2212" spans="4:4">
      <c r="D2212" s="204"/>
    </row>
    <row r="2213" spans="4:4">
      <c r="D2213" s="204"/>
    </row>
    <row r="2214" spans="4:4">
      <c r="D2214" s="204"/>
    </row>
    <row r="2215" spans="4:4">
      <c r="D2215" s="204"/>
    </row>
    <row r="2216" spans="4:4">
      <c r="D2216" s="204"/>
    </row>
    <row r="2217" spans="4:4">
      <c r="D2217" s="204"/>
    </row>
    <row r="2218" spans="4:4">
      <c r="D2218" s="204"/>
    </row>
    <row r="2219" spans="4:4">
      <c r="D2219" s="204"/>
    </row>
    <row r="2220" spans="4:4">
      <c r="D2220" s="204"/>
    </row>
    <row r="2221" spans="4:4">
      <c r="D2221" s="204"/>
    </row>
    <row r="2222" spans="4:4">
      <c r="D2222" s="204"/>
    </row>
    <row r="2223" spans="4:4">
      <c r="D2223" s="204"/>
    </row>
    <row r="2224" spans="4:4">
      <c r="D2224" s="204"/>
    </row>
    <row r="2225" spans="4:4">
      <c r="D2225" s="204"/>
    </row>
    <row r="2226" spans="4:4">
      <c r="D2226" s="204"/>
    </row>
    <row r="2227" spans="4:4">
      <c r="D2227" s="204"/>
    </row>
    <row r="2228" spans="4:4">
      <c r="D2228" s="204"/>
    </row>
    <row r="2229" spans="4:4">
      <c r="D2229" s="204"/>
    </row>
    <row r="2230" spans="4:4">
      <c r="D2230" s="204"/>
    </row>
    <row r="2231" spans="4:4">
      <c r="D2231" s="204"/>
    </row>
    <row r="2232" spans="4:4">
      <c r="D2232" s="204"/>
    </row>
    <row r="2233" spans="4:4">
      <c r="D2233" s="204"/>
    </row>
    <row r="2234" spans="4:4">
      <c r="D2234" s="204"/>
    </row>
    <row r="2235" spans="4:4">
      <c r="D2235" s="204"/>
    </row>
    <row r="2236" spans="4:4">
      <c r="D2236" s="204"/>
    </row>
    <row r="2237" spans="4:4">
      <c r="D2237" s="204"/>
    </row>
    <row r="2238" spans="4:4">
      <c r="D2238" s="204"/>
    </row>
    <row r="2239" spans="4:4">
      <c r="D2239" s="204"/>
    </row>
    <row r="2240" spans="4:4">
      <c r="D2240" s="204"/>
    </row>
    <row r="2241" spans="4:4">
      <c r="D2241" s="204"/>
    </row>
    <row r="2242" spans="4:4">
      <c r="D2242" s="204"/>
    </row>
    <row r="2243" spans="4:4">
      <c r="D2243" s="204"/>
    </row>
    <row r="2244" spans="4:4">
      <c r="D2244" s="204"/>
    </row>
    <row r="2245" spans="4:4">
      <c r="D2245" s="204"/>
    </row>
    <row r="2246" spans="4:4">
      <c r="D2246" s="204"/>
    </row>
    <row r="2247" spans="4:4">
      <c r="D2247" s="204"/>
    </row>
    <row r="2248" spans="4:4">
      <c r="D2248" s="204"/>
    </row>
    <row r="2249" spans="4:4">
      <c r="D2249" s="204"/>
    </row>
    <row r="2250" spans="4:4">
      <c r="D2250" s="204"/>
    </row>
    <row r="2251" spans="4:4">
      <c r="D2251" s="204"/>
    </row>
    <row r="2252" spans="4:4">
      <c r="D2252" s="204"/>
    </row>
    <row r="2253" spans="4:4">
      <c r="D2253" s="204"/>
    </row>
    <row r="2254" spans="4:4">
      <c r="D2254" s="204"/>
    </row>
    <row r="2255" spans="4:4">
      <c r="D2255" s="204"/>
    </row>
    <row r="2256" spans="4:4">
      <c r="D2256" s="204"/>
    </row>
    <row r="2257" spans="4:4">
      <c r="D2257" s="204"/>
    </row>
    <row r="2258" spans="4:4">
      <c r="D2258" s="204"/>
    </row>
    <row r="2259" spans="4:4">
      <c r="D2259" s="204"/>
    </row>
    <row r="2260" spans="4:4">
      <c r="D2260" s="204"/>
    </row>
    <row r="2261" spans="4:4">
      <c r="D2261" s="204"/>
    </row>
    <row r="2262" spans="4:4">
      <c r="D2262" s="204"/>
    </row>
    <row r="2263" spans="4:4">
      <c r="D2263" s="204"/>
    </row>
    <row r="2264" spans="4:4">
      <c r="D2264" s="204"/>
    </row>
    <row r="2265" spans="4:4">
      <c r="D2265" s="204"/>
    </row>
    <row r="2266" spans="4:4">
      <c r="D2266" s="204"/>
    </row>
    <row r="2267" spans="4:4">
      <c r="D2267" s="204"/>
    </row>
    <row r="2268" spans="4:4">
      <c r="D2268" s="204"/>
    </row>
    <row r="2269" spans="4:4">
      <c r="D2269" s="204"/>
    </row>
    <row r="2270" spans="4:4">
      <c r="D2270" s="204"/>
    </row>
    <row r="2271" spans="4:4">
      <c r="D2271" s="204"/>
    </row>
    <row r="2272" spans="4:4">
      <c r="D2272" s="204"/>
    </row>
    <row r="2273" spans="4:4">
      <c r="D2273" s="204"/>
    </row>
    <row r="2274" spans="4:4">
      <c r="D2274" s="204"/>
    </row>
    <row r="2275" spans="4:4">
      <c r="D2275" s="204"/>
    </row>
    <row r="2276" spans="4:4">
      <c r="D2276" s="204"/>
    </row>
    <row r="2277" spans="4:4">
      <c r="D2277" s="204"/>
    </row>
    <row r="2278" spans="4:4">
      <c r="D2278" s="204"/>
    </row>
    <row r="2279" spans="4:4">
      <c r="D2279" s="204"/>
    </row>
    <row r="2280" spans="4:4">
      <c r="D2280" s="204"/>
    </row>
    <row r="2281" spans="4:4">
      <c r="D2281" s="204"/>
    </row>
    <row r="2282" spans="4:4">
      <c r="D2282" s="204"/>
    </row>
    <row r="2283" spans="4:4">
      <c r="D2283" s="204"/>
    </row>
    <row r="2284" spans="4:4">
      <c r="D2284" s="204"/>
    </row>
    <row r="2285" spans="4:4">
      <c r="D2285" s="204"/>
    </row>
    <row r="2286" spans="4:4">
      <c r="D2286" s="204"/>
    </row>
    <row r="2287" spans="4:4">
      <c r="D2287" s="204"/>
    </row>
    <row r="2288" spans="4:4">
      <c r="D2288" s="204"/>
    </row>
    <row r="2289" spans="4:4">
      <c r="D2289" s="204"/>
    </row>
    <row r="2290" spans="4:4">
      <c r="D2290" s="204"/>
    </row>
    <row r="2291" spans="4:4">
      <c r="D2291" s="204"/>
    </row>
    <row r="2292" spans="4:4">
      <c r="D2292" s="204"/>
    </row>
    <row r="2293" spans="4:4">
      <c r="D2293" s="204"/>
    </row>
    <row r="2294" spans="4:4">
      <c r="D2294" s="204"/>
    </row>
    <row r="2295" spans="4:4">
      <c r="D2295" s="204"/>
    </row>
    <row r="2296" spans="4:4">
      <c r="D2296" s="204"/>
    </row>
    <row r="2297" spans="4:4">
      <c r="D2297" s="204"/>
    </row>
    <row r="2298" spans="4:4">
      <c r="D2298" s="204"/>
    </row>
    <row r="2299" spans="4:4">
      <c r="D2299" s="204"/>
    </row>
    <row r="2300" spans="4:4">
      <c r="D2300" s="204"/>
    </row>
    <row r="2301" spans="4:4">
      <c r="D2301" s="204"/>
    </row>
    <row r="2302" spans="4:4">
      <c r="D2302" s="204"/>
    </row>
    <row r="2303" spans="4:4">
      <c r="D2303" s="204"/>
    </row>
    <row r="2304" spans="4:4">
      <c r="D2304" s="204"/>
    </row>
    <row r="2305" spans="4:4">
      <c r="D2305" s="204"/>
    </row>
    <row r="2306" spans="4:4">
      <c r="D2306" s="204"/>
    </row>
    <row r="2307" spans="4:4">
      <c r="D2307" s="204"/>
    </row>
    <row r="2308" spans="4:4">
      <c r="D2308" s="204"/>
    </row>
    <row r="2309" spans="4:4">
      <c r="D2309" s="204"/>
    </row>
    <row r="2310" spans="4:4">
      <c r="D2310" s="204"/>
    </row>
    <row r="2311" spans="4:4">
      <c r="D2311" s="204"/>
    </row>
    <row r="2312" spans="4:4">
      <c r="D2312" s="204"/>
    </row>
    <row r="2313" spans="4:4">
      <c r="D2313" s="204"/>
    </row>
    <row r="2314" spans="4:4">
      <c r="D2314" s="204"/>
    </row>
    <row r="2315" spans="4:4">
      <c r="D2315" s="204"/>
    </row>
    <row r="2316" spans="4:4">
      <c r="D2316" s="204"/>
    </row>
    <row r="2317" spans="4:4">
      <c r="D2317" s="204"/>
    </row>
    <row r="2318" spans="4:4">
      <c r="D2318" s="204"/>
    </row>
    <row r="2319" spans="4:4">
      <c r="D2319" s="204"/>
    </row>
    <row r="2320" spans="4:4">
      <c r="D2320" s="204"/>
    </row>
    <row r="2321" spans="4:4">
      <c r="D2321" s="204"/>
    </row>
    <row r="2322" spans="4:4">
      <c r="D2322" s="204"/>
    </row>
    <row r="2323" spans="4:4">
      <c r="D2323" s="204"/>
    </row>
    <row r="2324" spans="4:4">
      <c r="D2324" s="204"/>
    </row>
    <row r="2325" spans="4:4">
      <c r="D2325" s="204"/>
    </row>
    <row r="2326" spans="4:4">
      <c r="D2326" s="204"/>
    </row>
    <row r="2327" spans="4:4">
      <c r="D2327" s="204"/>
    </row>
    <row r="2328" spans="4:4">
      <c r="D2328" s="204"/>
    </row>
    <row r="2329" spans="4:4">
      <c r="D2329" s="204"/>
    </row>
    <row r="2330" spans="4:4">
      <c r="D2330" s="204"/>
    </row>
    <row r="2331" spans="4:4">
      <c r="D2331" s="204"/>
    </row>
    <row r="2332" spans="4:4">
      <c r="D2332" s="204"/>
    </row>
    <row r="2333" spans="4:4">
      <c r="D2333" s="204"/>
    </row>
    <row r="2334" spans="4:4">
      <c r="D2334" s="204"/>
    </row>
    <row r="2335" spans="4:4">
      <c r="D2335" s="204"/>
    </row>
    <row r="2336" spans="4:4">
      <c r="D2336" s="204"/>
    </row>
    <row r="2337" spans="4:4">
      <c r="D2337" s="204"/>
    </row>
    <row r="2338" spans="4:4">
      <c r="D2338" s="204"/>
    </row>
    <row r="2339" spans="4:4">
      <c r="D2339" s="204"/>
    </row>
    <row r="2340" spans="4:4">
      <c r="D2340" s="204"/>
    </row>
    <row r="2341" spans="4:4">
      <c r="D2341" s="204"/>
    </row>
    <row r="2342" spans="4:4">
      <c r="D2342" s="204"/>
    </row>
    <row r="2343" spans="4:4">
      <c r="D2343" s="204"/>
    </row>
    <row r="2344" spans="4:4">
      <c r="D2344" s="204"/>
    </row>
    <row r="2345" spans="4:4">
      <c r="D2345" s="204"/>
    </row>
    <row r="2346" spans="4:4">
      <c r="D2346" s="204"/>
    </row>
    <row r="2347" spans="4:4">
      <c r="D2347" s="204"/>
    </row>
    <row r="2348" spans="4:4">
      <c r="D2348" s="204"/>
    </row>
    <row r="2349" spans="4:4">
      <c r="D2349" s="204"/>
    </row>
    <row r="2350" spans="4:4">
      <c r="D2350" s="204"/>
    </row>
    <row r="2351" spans="4:4">
      <c r="D2351" s="204"/>
    </row>
    <row r="2352" spans="4:4">
      <c r="D2352" s="204"/>
    </row>
    <row r="2353" spans="4:4">
      <c r="D2353" s="204"/>
    </row>
    <row r="2354" spans="4:4">
      <c r="D2354" s="204"/>
    </row>
    <row r="2355" spans="4:4">
      <c r="D2355" s="204"/>
    </row>
    <row r="2356" spans="4:4">
      <c r="D2356" s="204"/>
    </row>
    <row r="2357" spans="4:4">
      <c r="D2357" s="204"/>
    </row>
    <row r="2358" spans="4:4">
      <c r="D2358" s="204"/>
    </row>
    <row r="2359" spans="4:4">
      <c r="D2359" s="204"/>
    </row>
    <row r="2360" spans="4:4">
      <c r="D2360" s="204"/>
    </row>
    <row r="2361" spans="4:4">
      <c r="D2361" s="204"/>
    </row>
    <row r="2362" spans="4:4">
      <c r="D2362" s="204"/>
    </row>
    <row r="2363" spans="4:4">
      <c r="D2363" s="204"/>
    </row>
    <row r="2364" spans="4:4">
      <c r="D2364" s="204"/>
    </row>
    <row r="2365" spans="4:4">
      <c r="D2365" s="204"/>
    </row>
    <row r="2366" spans="4:4">
      <c r="D2366" s="204"/>
    </row>
    <row r="2367" spans="4:4">
      <c r="D2367" s="204"/>
    </row>
    <row r="2368" spans="4:4">
      <c r="D2368" s="204"/>
    </row>
    <row r="2369" spans="4:4">
      <c r="D2369" s="204"/>
    </row>
    <row r="2370" spans="4:4">
      <c r="D2370" s="204"/>
    </row>
    <row r="2371" spans="4:4">
      <c r="D2371" s="204"/>
    </row>
    <row r="2372" spans="4:4">
      <c r="D2372" s="204"/>
    </row>
    <row r="2373" spans="4:4">
      <c r="D2373" s="204"/>
    </row>
    <row r="2374" spans="4:4">
      <c r="D2374" s="204"/>
    </row>
    <row r="2375" spans="4:4">
      <c r="D2375" s="204"/>
    </row>
    <row r="2376" spans="4:4">
      <c r="D2376" s="204"/>
    </row>
    <row r="2377" spans="4:4">
      <c r="D2377" s="204"/>
    </row>
    <row r="2378" spans="4:4">
      <c r="D2378" s="204"/>
    </row>
    <row r="2379" spans="4:4">
      <c r="D2379" s="204"/>
    </row>
    <row r="2380" spans="4:4">
      <c r="D2380" s="204"/>
    </row>
    <row r="2381" spans="4:4">
      <c r="D2381" s="204"/>
    </row>
    <row r="2382" spans="4:4">
      <c r="D2382" s="204"/>
    </row>
    <row r="2383" spans="4:4">
      <c r="D2383" s="204"/>
    </row>
    <row r="2384" spans="4:4">
      <c r="D2384" s="204"/>
    </row>
    <row r="2385" spans="4:4">
      <c r="D2385" s="204"/>
    </row>
    <row r="2386" spans="4:4">
      <c r="D2386" s="204"/>
    </row>
    <row r="2387" spans="4:4">
      <c r="D2387" s="204"/>
    </row>
    <row r="2388" spans="4:4">
      <c r="D2388" s="204"/>
    </row>
    <row r="2389" spans="4:4">
      <c r="D2389" s="204"/>
    </row>
    <row r="2390" spans="4:4">
      <c r="D2390" s="204"/>
    </row>
    <row r="2391" spans="4:4">
      <c r="D2391" s="204"/>
    </row>
    <row r="2392" spans="4:4">
      <c r="D2392" s="204"/>
    </row>
    <row r="2393" spans="4:4">
      <c r="D2393" s="204"/>
    </row>
    <row r="2394" spans="4:4">
      <c r="D2394" s="204"/>
    </row>
    <row r="2395" spans="4:4">
      <c r="D2395" s="204"/>
    </row>
    <row r="2396" spans="4:4">
      <c r="D2396" s="204"/>
    </row>
    <row r="2397" spans="4:4">
      <c r="D2397" s="204"/>
    </row>
    <row r="2398" spans="4:4">
      <c r="D2398" s="204"/>
    </row>
    <row r="2399" spans="4:4">
      <c r="D2399" s="204"/>
    </row>
    <row r="2400" spans="4:4">
      <c r="D2400" s="204"/>
    </row>
    <row r="2401" spans="4:4">
      <c r="D2401" s="204"/>
    </row>
    <row r="2402" spans="4:4">
      <c r="D2402" s="204"/>
    </row>
    <row r="2403" spans="4:4">
      <c r="D2403" s="204"/>
    </row>
    <row r="2404" spans="4:4">
      <c r="D2404" s="204"/>
    </row>
    <row r="2405" spans="4:4">
      <c r="D2405" s="204"/>
    </row>
    <row r="2406" spans="4:4">
      <c r="D2406" s="204"/>
    </row>
    <row r="2407" spans="4:4">
      <c r="D2407" s="204"/>
    </row>
    <row r="2408" spans="4:4">
      <c r="D2408" s="204"/>
    </row>
    <row r="2409" spans="4:4">
      <c r="D2409" s="204"/>
    </row>
    <row r="2410" spans="4:4">
      <c r="D2410" s="204"/>
    </row>
    <row r="2411" spans="4:4">
      <c r="D2411" s="204"/>
    </row>
    <row r="2412" spans="4:4">
      <c r="D2412" s="204"/>
    </row>
    <row r="2413" spans="4:4">
      <c r="D2413" s="204"/>
    </row>
    <row r="2414" spans="4:4">
      <c r="D2414" s="204"/>
    </row>
    <row r="2415" spans="4:4">
      <c r="D2415" s="204"/>
    </row>
    <row r="2416" spans="4:4">
      <c r="D2416" s="204"/>
    </row>
    <row r="2417" spans="4:4">
      <c r="D2417" s="204"/>
    </row>
    <row r="2418" spans="4:4">
      <c r="D2418" s="204"/>
    </row>
    <row r="2419" spans="4:4">
      <c r="D2419" s="204"/>
    </row>
    <row r="2420" spans="4:4">
      <c r="D2420" s="204"/>
    </row>
    <row r="2421" spans="4:4">
      <c r="D2421" s="204"/>
    </row>
    <row r="2422" spans="4:4">
      <c r="D2422" s="204"/>
    </row>
    <row r="2423" spans="4:4">
      <c r="D2423" s="204"/>
    </row>
    <row r="2424" spans="4:4">
      <c r="D2424" s="204"/>
    </row>
    <row r="2425" spans="4:4">
      <c r="D2425" s="204"/>
    </row>
    <row r="2426" spans="4:4">
      <c r="D2426" s="204"/>
    </row>
    <row r="2427" spans="4:4">
      <c r="D2427" s="204"/>
    </row>
    <row r="2428" spans="4:4">
      <c r="D2428" s="204"/>
    </row>
    <row r="2429" spans="4:4">
      <c r="D2429" s="204"/>
    </row>
    <row r="2430" spans="4:4">
      <c r="D2430" s="204"/>
    </row>
    <row r="2431" spans="4:4">
      <c r="D2431" s="204"/>
    </row>
    <row r="2432" spans="4:4">
      <c r="D2432" s="204"/>
    </row>
    <row r="2433" spans="4:4">
      <c r="D2433" s="204"/>
    </row>
    <row r="2434" spans="4:4">
      <c r="D2434" s="204"/>
    </row>
    <row r="2435" spans="4:4">
      <c r="D2435" s="204"/>
    </row>
    <row r="2436" spans="4:4">
      <c r="D2436" s="204"/>
    </row>
    <row r="2437" spans="4:4">
      <c r="D2437" s="204"/>
    </row>
    <row r="2438" spans="4:4">
      <c r="D2438" s="204"/>
    </row>
    <row r="2439" spans="4:4">
      <c r="D2439" s="204"/>
    </row>
    <row r="2440" spans="4:4">
      <c r="D2440" s="204"/>
    </row>
    <row r="2441" spans="4:4">
      <c r="D2441" s="204"/>
    </row>
    <row r="2442" spans="4:4">
      <c r="D2442" s="204"/>
    </row>
    <row r="2443" spans="4:4">
      <c r="D2443" s="204"/>
    </row>
    <row r="2444" spans="4:4">
      <c r="D2444" s="204"/>
    </row>
    <row r="2445" spans="4:4">
      <c r="D2445" s="204"/>
    </row>
    <row r="2446" spans="4:4">
      <c r="D2446" s="204"/>
    </row>
    <row r="2447" spans="4:4">
      <c r="D2447" s="204"/>
    </row>
    <row r="2448" spans="4:4">
      <c r="D2448" s="204"/>
    </row>
    <row r="2449" spans="4:4">
      <c r="D2449" s="204"/>
    </row>
    <row r="2450" spans="4:4">
      <c r="D2450" s="204"/>
    </row>
    <row r="2451" spans="4:4">
      <c r="D2451" s="204"/>
    </row>
    <row r="2452" spans="4:4">
      <c r="D2452" s="204"/>
    </row>
    <row r="2453" spans="4:4">
      <c r="D2453" s="204"/>
    </row>
    <row r="2454" spans="4:4">
      <c r="D2454" s="204"/>
    </row>
    <row r="2455" spans="4:4">
      <c r="D2455" s="204"/>
    </row>
    <row r="2456" spans="4:4">
      <c r="D2456" s="204"/>
    </row>
    <row r="2457" spans="4:4">
      <c r="D2457" s="204"/>
    </row>
    <row r="2458" spans="4:4">
      <c r="D2458" s="204"/>
    </row>
    <row r="2459" spans="4:4">
      <c r="D2459" s="204"/>
    </row>
    <row r="2460" spans="4:4">
      <c r="D2460" s="204"/>
    </row>
    <row r="2461" spans="4:4">
      <c r="D2461" s="204"/>
    </row>
    <row r="2462" spans="4:4">
      <c r="D2462" s="204"/>
    </row>
    <row r="2463" spans="4:4">
      <c r="D2463" s="204"/>
    </row>
    <row r="2464" spans="4:4">
      <c r="D2464" s="204"/>
    </row>
    <row r="2465" spans="4:4">
      <c r="D2465" s="204"/>
    </row>
    <row r="2466" spans="4:4">
      <c r="D2466" s="204"/>
    </row>
    <row r="2467" spans="4:4">
      <c r="D2467" s="204"/>
    </row>
    <row r="2468" spans="4:4">
      <c r="D2468" s="204"/>
    </row>
    <row r="2469" spans="4:4">
      <c r="D2469" s="204"/>
    </row>
    <row r="2470" spans="4:4">
      <c r="D2470" s="204"/>
    </row>
    <row r="2471" spans="4:4">
      <c r="D2471" s="204"/>
    </row>
    <row r="2472" spans="4:4">
      <c r="D2472" s="204"/>
    </row>
    <row r="2473" spans="4:4">
      <c r="D2473" s="204"/>
    </row>
    <row r="2474" spans="4:4">
      <c r="D2474" s="204"/>
    </row>
    <row r="2475" spans="4:4">
      <c r="D2475" s="204"/>
    </row>
    <row r="2476" spans="4:4">
      <c r="D2476" s="204"/>
    </row>
    <row r="2477" spans="4:4">
      <c r="D2477" s="204"/>
    </row>
    <row r="2478" spans="4:4">
      <c r="D2478" s="204"/>
    </row>
    <row r="2479" spans="4:4">
      <c r="D2479" s="204"/>
    </row>
    <row r="2480" spans="4:4">
      <c r="D2480" s="204"/>
    </row>
    <row r="2481" spans="4:4">
      <c r="D2481" s="204"/>
    </row>
    <row r="2482" spans="4:4">
      <c r="D2482" s="204"/>
    </row>
    <row r="2483" spans="4:4">
      <c r="D2483" s="204"/>
    </row>
    <row r="2484" spans="4:4">
      <c r="D2484" s="204"/>
    </row>
    <row r="2485" spans="4:4">
      <c r="D2485" s="204"/>
    </row>
    <row r="2486" spans="4:4">
      <c r="D2486" s="204"/>
    </row>
    <row r="2487" spans="4:4">
      <c r="D2487" s="204"/>
    </row>
    <row r="2488" spans="4:4">
      <c r="D2488" s="204"/>
    </row>
    <row r="2489" spans="4:4">
      <c r="D2489" s="204"/>
    </row>
    <row r="2490" spans="4:4">
      <c r="D2490" s="204"/>
    </row>
    <row r="2491" spans="4:4">
      <c r="D2491" s="204"/>
    </row>
    <row r="2492" spans="4:4">
      <c r="D2492" s="204"/>
    </row>
    <row r="2493" spans="4:4">
      <c r="D2493" s="204"/>
    </row>
    <row r="2494" spans="4:4">
      <c r="D2494" s="204"/>
    </row>
    <row r="2495" spans="4:4">
      <c r="D2495" s="204"/>
    </row>
    <row r="2496" spans="4:4">
      <c r="D2496" s="204"/>
    </row>
    <row r="2497" spans="4:4">
      <c r="D2497" s="204"/>
    </row>
    <row r="2498" spans="4:4">
      <c r="D2498" s="204"/>
    </row>
    <row r="2499" spans="4:4">
      <c r="D2499" s="204"/>
    </row>
    <row r="2500" spans="4:4">
      <c r="D2500" s="204"/>
    </row>
    <row r="2501" spans="4:4">
      <c r="D2501" s="204"/>
    </row>
    <row r="2502" spans="4:4">
      <c r="D2502" s="204"/>
    </row>
    <row r="2503" spans="4:4">
      <c r="D2503" s="204"/>
    </row>
    <row r="2504" spans="4:4">
      <c r="D2504" s="204"/>
    </row>
    <row r="2505" spans="4:4">
      <c r="D2505" s="204"/>
    </row>
    <row r="2506" spans="4:4">
      <c r="D2506" s="204"/>
    </row>
    <row r="2507" spans="4:4">
      <c r="D2507" s="204"/>
    </row>
    <row r="2508" spans="4:4">
      <c r="D2508" s="204"/>
    </row>
    <row r="2509" spans="4:4">
      <c r="D2509" s="204"/>
    </row>
    <row r="2510" spans="4:4">
      <c r="D2510" s="204"/>
    </row>
    <row r="2511" spans="4:4">
      <c r="D2511" s="204"/>
    </row>
    <row r="2512" spans="4:4">
      <c r="D2512" s="204"/>
    </row>
    <row r="2513" spans="4:4">
      <c r="D2513" s="204"/>
    </row>
    <row r="2514" spans="4:4">
      <c r="D2514" s="204"/>
    </row>
    <row r="2515" spans="4:4">
      <c r="D2515" s="204"/>
    </row>
    <row r="2516" spans="4:4">
      <c r="D2516" s="204"/>
    </row>
    <row r="2517" spans="4:4">
      <c r="D2517" s="204"/>
    </row>
    <row r="2518" spans="4:4">
      <c r="D2518" s="204"/>
    </row>
    <row r="2519" spans="4:4">
      <c r="D2519" s="204"/>
    </row>
    <row r="2520" spans="4:4">
      <c r="D2520" s="204"/>
    </row>
    <row r="2521" spans="4:4">
      <c r="D2521" s="204"/>
    </row>
    <row r="2522" spans="4:4">
      <c r="D2522" s="204"/>
    </row>
    <row r="2523" spans="4:4">
      <c r="D2523" s="204"/>
    </row>
    <row r="2524" spans="4:4">
      <c r="D2524" s="204"/>
    </row>
    <row r="2525" spans="4:4">
      <c r="D2525" s="204"/>
    </row>
    <row r="2526" spans="4:4">
      <c r="D2526" s="204"/>
    </row>
    <row r="2527" spans="4:4">
      <c r="D2527" s="204"/>
    </row>
    <row r="2528" spans="4:4">
      <c r="D2528" s="204"/>
    </row>
    <row r="2529" spans="4:4">
      <c r="D2529" s="204"/>
    </row>
    <row r="2530" spans="4:4">
      <c r="D2530" s="204"/>
    </row>
    <row r="2531" spans="4:4">
      <c r="D2531" s="204"/>
    </row>
    <row r="2532" spans="4:4">
      <c r="D2532" s="204"/>
    </row>
    <row r="2533" spans="4:4">
      <c r="D2533" s="204"/>
    </row>
    <row r="2534" spans="4:4">
      <c r="D2534" s="204"/>
    </row>
    <row r="2535" spans="4:4">
      <c r="D2535" s="204"/>
    </row>
    <row r="2536" spans="4:4">
      <c r="D2536" s="204"/>
    </row>
    <row r="2537" spans="4:4">
      <c r="D2537" s="204"/>
    </row>
    <row r="2538" spans="4:4">
      <c r="D2538" s="204"/>
    </row>
    <row r="2539" spans="4:4">
      <c r="D2539" s="204"/>
    </row>
    <row r="2540" spans="4:4">
      <c r="D2540" s="204"/>
    </row>
    <row r="2541" spans="4:4">
      <c r="D2541" s="204"/>
    </row>
    <row r="2542" spans="4:4">
      <c r="D2542" s="204"/>
    </row>
    <row r="2543" spans="4:4">
      <c r="D2543" s="204"/>
    </row>
    <row r="2544" spans="4:4">
      <c r="D2544" s="204"/>
    </row>
    <row r="2545" spans="4:4">
      <c r="D2545" s="204"/>
    </row>
    <row r="2546" spans="4:4">
      <c r="D2546" s="204"/>
    </row>
    <row r="2547" spans="4:4">
      <c r="D2547" s="204"/>
    </row>
    <row r="2548" spans="4:4">
      <c r="D2548" s="204"/>
    </row>
    <row r="2549" spans="4:4">
      <c r="D2549" s="204"/>
    </row>
    <row r="2550" spans="4:4">
      <c r="D2550" s="204"/>
    </row>
    <row r="2551" spans="4:4">
      <c r="D2551" s="204"/>
    </row>
    <row r="2552" spans="4:4">
      <c r="D2552" s="204"/>
    </row>
    <row r="2553" spans="4:4">
      <c r="D2553" s="204"/>
    </row>
    <row r="2554" spans="4:4">
      <c r="D2554" s="204"/>
    </row>
    <row r="2555" spans="4:4">
      <c r="D2555" s="204"/>
    </row>
    <row r="2556" spans="4:4">
      <c r="D2556" s="204"/>
    </row>
    <row r="2557" spans="4:4">
      <c r="D2557" s="204"/>
    </row>
    <row r="2558" spans="4:4">
      <c r="D2558" s="204"/>
    </row>
    <row r="2559" spans="4:4">
      <c r="D2559" s="204"/>
    </row>
    <row r="2560" spans="4:4">
      <c r="D2560" s="204"/>
    </row>
    <row r="2561" spans="4:4">
      <c r="D2561" s="204"/>
    </row>
    <row r="2562" spans="4:4">
      <c r="D2562" s="204"/>
    </row>
    <row r="2563" spans="4:4">
      <c r="D2563" s="204"/>
    </row>
    <row r="2564" spans="4:4">
      <c r="D2564" s="204"/>
    </row>
    <row r="2565" spans="4:4">
      <c r="D2565" s="204"/>
    </row>
    <row r="2566" spans="4:4">
      <c r="D2566" s="204"/>
    </row>
    <row r="2567" spans="4:4">
      <c r="D2567" s="204"/>
    </row>
    <row r="2568" spans="4:4">
      <c r="D2568" s="204"/>
    </row>
    <row r="2569" spans="4:4">
      <c r="D2569" s="204"/>
    </row>
    <row r="2570" spans="4:4">
      <c r="D2570" s="204"/>
    </row>
    <row r="2571" spans="4:4">
      <c r="D2571" s="204"/>
    </row>
    <row r="2572" spans="4:4">
      <c r="D2572" s="204"/>
    </row>
    <row r="2573" spans="4:4">
      <c r="D2573" s="204"/>
    </row>
    <row r="2574" spans="4:4">
      <c r="D2574" s="204"/>
    </row>
    <row r="2575" spans="4:4">
      <c r="D2575" s="204"/>
    </row>
    <row r="2576" spans="4:4">
      <c r="D2576" s="204"/>
    </row>
    <row r="2577" spans="4:4">
      <c r="D2577" s="204"/>
    </row>
    <row r="2578" spans="4:4">
      <c r="D2578" s="204"/>
    </row>
    <row r="2579" spans="4:4">
      <c r="D2579" s="204"/>
    </row>
    <row r="2580" spans="4:4">
      <c r="D2580" s="204"/>
    </row>
    <row r="2581" spans="4:4">
      <c r="D2581" s="204"/>
    </row>
    <row r="2582" spans="4:4">
      <c r="D2582" s="204"/>
    </row>
    <row r="2583" spans="4:4">
      <c r="D2583" s="204"/>
    </row>
    <row r="2584" spans="4:4">
      <c r="D2584" s="204"/>
    </row>
    <row r="2585" spans="4:4">
      <c r="D2585" s="204"/>
    </row>
    <row r="2586" spans="4:4">
      <c r="D2586" s="204"/>
    </row>
    <row r="2587" spans="4:4">
      <c r="D2587" s="204"/>
    </row>
    <row r="2588" spans="4:4">
      <c r="D2588" s="204"/>
    </row>
    <row r="2589" spans="4:4">
      <c r="D2589" s="204"/>
    </row>
    <row r="2590" spans="4:4">
      <c r="D2590" s="204"/>
    </row>
    <row r="2591" spans="4:4">
      <c r="D2591" s="204"/>
    </row>
    <row r="2592" spans="4:4">
      <c r="D2592" s="204"/>
    </row>
    <row r="2593" spans="4:4">
      <c r="D2593" s="204"/>
    </row>
    <row r="2594" spans="4:4">
      <c r="D2594" s="204"/>
    </row>
    <row r="2595" spans="4:4">
      <c r="D2595" s="204"/>
    </row>
    <row r="2596" spans="4:4">
      <c r="D2596" s="204"/>
    </row>
    <row r="2597" spans="4:4">
      <c r="D2597" s="204"/>
    </row>
    <row r="2598" spans="4:4">
      <c r="D2598" s="204"/>
    </row>
    <row r="2599" spans="4:4">
      <c r="D2599" s="204"/>
    </row>
    <row r="2600" spans="4:4">
      <c r="D2600" s="204"/>
    </row>
    <row r="2601" spans="4:4">
      <c r="D2601" s="204"/>
    </row>
    <row r="2602" spans="4:4">
      <c r="D2602" s="204"/>
    </row>
    <row r="2603" spans="4:4">
      <c r="D2603" s="204"/>
    </row>
    <row r="2604" spans="4:4">
      <c r="D2604" s="204"/>
    </row>
    <row r="2605" spans="4:4">
      <c r="D2605" s="204"/>
    </row>
    <row r="2606" spans="4:4">
      <c r="D2606" s="204"/>
    </row>
    <row r="2607" spans="4:4">
      <c r="D2607" s="204"/>
    </row>
    <row r="2608" spans="4:4">
      <c r="D2608" s="204"/>
    </row>
    <row r="2609" spans="4:4">
      <c r="D2609" s="204"/>
    </row>
    <row r="2610" spans="4:4">
      <c r="D2610" s="204"/>
    </row>
    <row r="2611" spans="4:4">
      <c r="D2611" s="204"/>
    </row>
    <row r="2612" spans="4:4">
      <c r="D2612" s="204"/>
    </row>
    <row r="2613" spans="4:4">
      <c r="D2613" s="204"/>
    </row>
    <row r="2614" spans="4:4">
      <c r="D2614" s="204"/>
    </row>
    <row r="2615" spans="4:4">
      <c r="D2615" s="204"/>
    </row>
    <row r="2616" spans="4:4">
      <c r="D2616" s="204"/>
    </row>
    <row r="2617" spans="4:4">
      <c r="D2617" s="204"/>
    </row>
    <row r="2618" spans="4:4">
      <c r="D2618" s="204"/>
    </row>
    <row r="2619" spans="4:4">
      <c r="D2619" s="204"/>
    </row>
    <row r="2620" spans="4:4">
      <c r="D2620" s="204"/>
    </row>
    <row r="2621" spans="4:4">
      <c r="D2621" s="204"/>
    </row>
    <row r="2622" spans="4:4">
      <c r="D2622" s="204"/>
    </row>
    <row r="2623" spans="4:4">
      <c r="D2623" s="204"/>
    </row>
    <row r="2624" spans="4:4">
      <c r="D2624" s="204"/>
    </row>
    <row r="2625" spans="4:4">
      <c r="D2625" s="204"/>
    </row>
    <row r="2626" spans="4:4">
      <c r="D2626" s="204"/>
    </row>
    <row r="2627" spans="4:4">
      <c r="D2627" s="204"/>
    </row>
    <row r="2628" spans="4:4">
      <c r="D2628" s="204"/>
    </row>
    <row r="2629" spans="4:4">
      <c r="D2629" s="204"/>
    </row>
    <row r="2630" spans="4:4">
      <c r="D2630" s="204"/>
    </row>
    <row r="2631" spans="4:4">
      <c r="D2631" s="204"/>
    </row>
    <row r="2632" spans="4:4">
      <c r="D2632" s="204"/>
    </row>
    <row r="2633" spans="4:4">
      <c r="D2633" s="204"/>
    </row>
    <row r="2634" spans="4:4">
      <c r="D2634" s="204"/>
    </row>
    <row r="2635" spans="4:4">
      <c r="D2635" s="204"/>
    </row>
    <row r="2636" spans="4:4">
      <c r="D2636" s="204"/>
    </row>
    <row r="2637" spans="4:4">
      <c r="D2637" s="204"/>
    </row>
    <row r="2638" spans="4:4">
      <c r="D2638" s="204"/>
    </row>
    <row r="2639" spans="4:4">
      <c r="D2639" s="204"/>
    </row>
    <row r="2640" spans="4:4">
      <c r="D2640" s="204"/>
    </row>
    <row r="2641" spans="4:4">
      <c r="D2641" s="204"/>
    </row>
    <row r="2642" spans="4:4">
      <c r="D2642" s="204"/>
    </row>
    <row r="2643" spans="4:4">
      <c r="D2643" s="204"/>
    </row>
    <row r="2644" spans="4:4">
      <c r="D2644" s="204"/>
    </row>
    <row r="2645" spans="4:4">
      <c r="D2645" s="204"/>
    </row>
    <row r="2646" spans="4:4">
      <c r="D2646" s="204"/>
    </row>
    <row r="2647" spans="4:4">
      <c r="D2647" s="204"/>
    </row>
    <row r="2648" spans="4:4">
      <c r="D2648" s="204"/>
    </row>
    <row r="2649" spans="4:4">
      <c r="D2649" s="204"/>
    </row>
    <row r="2650" spans="4:4">
      <c r="D2650" s="204"/>
    </row>
    <row r="2651" spans="4:4">
      <c r="D2651" s="204"/>
    </row>
    <row r="2652" spans="4:4">
      <c r="D2652" s="204"/>
    </row>
    <row r="2653" spans="4:4">
      <c r="D2653" s="204"/>
    </row>
    <row r="2654" spans="4:4">
      <c r="D2654" s="204"/>
    </row>
    <row r="2655" spans="4:4">
      <c r="D2655" s="204"/>
    </row>
    <row r="2656" spans="4:4">
      <c r="D2656" s="204"/>
    </row>
    <row r="2657" spans="4:4">
      <c r="D2657" s="204"/>
    </row>
    <row r="2658" spans="4:4">
      <c r="D2658" s="204"/>
    </row>
    <row r="2659" spans="4:4">
      <c r="D2659" s="204"/>
    </row>
    <row r="2660" spans="4:4">
      <c r="D2660" s="204"/>
    </row>
    <row r="2661" spans="4:4">
      <c r="D2661" s="204"/>
    </row>
    <row r="2662" spans="4:4">
      <c r="D2662" s="204"/>
    </row>
    <row r="2663" spans="4:4">
      <c r="D2663" s="204"/>
    </row>
    <row r="2664" spans="4:4">
      <c r="D2664" s="204"/>
    </row>
    <row r="2665" spans="4:4">
      <c r="D2665" s="204"/>
    </row>
    <row r="2666" spans="4:4">
      <c r="D2666" s="204"/>
    </row>
    <row r="2667" spans="4:4">
      <c r="D2667" s="204"/>
    </row>
    <row r="2668" spans="4:4">
      <c r="D2668" s="204"/>
    </row>
    <row r="2669" spans="4:4">
      <c r="D2669" s="204"/>
    </row>
    <row r="2670" spans="4:4">
      <c r="D2670" s="204"/>
    </row>
    <row r="2671" spans="4:4">
      <c r="D2671" s="204"/>
    </row>
    <row r="2672" spans="4:4">
      <c r="D2672" s="204"/>
    </row>
    <row r="2673" spans="4:4">
      <c r="D2673" s="204"/>
    </row>
    <row r="2674" spans="4:4">
      <c r="D2674" s="204"/>
    </row>
    <row r="2675" spans="4:4">
      <c r="D2675" s="204"/>
    </row>
    <row r="2676" spans="4:4">
      <c r="D2676" s="204"/>
    </row>
    <row r="2677" spans="4:4">
      <c r="D2677" s="204"/>
    </row>
    <row r="2678" spans="4:4">
      <c r="D2678" s="204"/>
    </row>
    <row r="2679" spans="4:4">
      <c r="D2679" s="204"/>
    </row>
    <row r="2680" spans="4:4">
      <c r="D2680" s="204"/>
    </row>
    <row r="2681" spans="4:4">
      <c r="D2681" s="204"/>
    </row>
    <row r="2682" spans="4:4">
      <c r="D2682" s="204"/>
    </row>
    <row r="2683" spans="4:4">
      <c r="D2683" s="204"/>
    </row>
    <row r="2684" spans="4:4">
      <c r="D2684" s="204"/>
    </row>
    <row r="2685" spans="4:4">
      <c r="D2685" s="204"/>
    </row>
    <row r="2686" spans="4:4">
      <c r="D2686" s="204"/>
    </row>
    <row r="2687" spans="4:4">
      <c r="D2687" s="204"/>
    </row>
    <row r="2688" spans="4:4">
      <c r="D2688" s="204"/>
    </row>
    <row r="2689" spans="4:4">
      <c r="D2689" s="204"/>
    </row>
    <row r="2690" spans="4:4">
      <c r="D2690" s="204"/>
    </row>
    <row r="2691" spans="4:4">
      <c r="D2691" s="204"/>
    </row>
    <row r="2692" spans="4:4">
      <c r="D2692" s="204"/>
    </row>
    <row r="2693" spans="4:4">
      <c r="D2693" s="204"/>
    </row>
    <row r="2694" spans="4:4">
      <c r="D2694" s="204"/>
    </row>
    <row r="2695" spans="4:4">
      <c r="D2695" s="204"/>
    </row>
    <row r="2696" spans="4:4">
      <c r="D2696" s="204"/>
    </row>
    <row r="2697" spans="4:4">
      <c r="D2697" s="204"/>
    </row>
    <row r="2698" spans="4:4">
      <c r="D2698" s="204"/>
    </row>
    <row r="2699" spans="4:4">
      <c r="D2699" s="204"/>
    </row>
    <row r="2700" spans="4:4">
      <c r="D2700" s="204"/>
    </row>
    <row r="2701" spans="4:4">
      <c r="D2701" s="204"/>
    </row>
    <row r="2702" spans="4:4">
      <c r="D2702" s="204"/>
    </row>
    <row r="2703" spans="4:4">
      <c r="D2703" s="204"/>
    </row>
    <row r="2704" spans="4:4">
      <c r="D2704" s="204"/>
    </row>
    <row r="2705" spans="4:4">
      <c r="D2705" s="204"/>
    </row>
    <row r="2706" spans="4:4">
      <c r="D2706" s="204"/>
    </row>
    <row r="2707" spans="4:4">
      <c r="D2707" s="204"/>
    </row>
    <row r="2708" spans="4:4">
      <c r="D2708" s="204"/>
    </row>
    <row r="2709" spans="4:4">
      <c r="D2709" s="204"/>
    </row>
    <row r="2710" spans="4:4">
      <c r="D2710" s="204"/>
    </row>
    <row r="2711" spans="4:4">
      <c r="D2711" s="204"/>
    </row>
    <row r="2712" spans="4:4">
      <c r="D2712" s="204"/>
    </row>
    <row r="2713" spans="4:4">
      <c r="D2713" s="204"/>
    </row>
    <row r="2714" spans="4:4">
      <c r="D2714" s="204"/>
    </row>
    <row r="2715" spans="4:4">
      <c r="D2715" s="204"/>
    </row>
    <row r="2716" spans="4:4">
      <c r="D2716" s="204"/>
    </row>
    <row r="2717" spans="4:4">
      <c r="D2717" s="204"/>
    </row>
    <row r="2718" spans="4:4">
      <c r="D2718" s="204"/>
    </row>
    <row r="2719" spans="4:4">
      <c r="D2719" s="204"/>
    </row>
    <row r="2720" spans="4:4">
      <c r="D2720" s="204"/>
    </row>
    <row r="2721" spans="4:4">
      <c r="D2721" s="204"/>
    </row>
    <row r="2722" spans="4:4">
      <c r="D2722" s="204"/>
    </row>
    <row r="2723" spans="4:4">
      <c r="D2723" s="204"/>
    </row>
    <row r="2724" spans="4:4">
      <c r="D2724" s="204"/>
    </row>
    <row r="2725" spans="4:4">
      <c r="D2725" s="204"/>
    </row>
    <row r="2726" spans="4:4">
      <c r="D2726" s="204"/>
    </row>
    <row r="2727" spans="4:4">
      <c r="D2727" s="204"/>
    </row>
    <row r="2728" spans="4:4">
      <c r="D2728" s="204"/>
    </row>
    <row r="2729" spans="4:4">
      <c r="D2729" s="204"/>
    </row>
    <row r="2730" spans="4:4">
      <c r="D2730" s="204"/>
    </row>
    <row r="2731" spans="4:4">
      <c r="D2731" s="204"/>
    </row>
    <row r="2732" spans="4:4">
      <c r="D2732" s="204"/>
    </row>
    <row r="2733" spans="4:4">
      <c r="D2733" s="204"/>
    </row>
    <row r="2734" spans="4:4">
      <c r="D2734" s="204"/>
    </row>
    <row r="2735" spans="4:4">
      <c r="D2735" s="204"/>
    </row>
    <row r="2736" spans="4:4">
      <c r="D2736" s="204"/>
    </row>
    <row r="2737" spans="4:4">
      <c r="D2737" s="204"/>
    </row>
    <row r="2738" spans="4:4">
      <c r="D2738" s="204"/>
    </row>
    <row r="2739" spans="4:4">
      <c r="D2739" s="204"/>
    </row>
    <row r="2740" spans="4:4">
      <c r="D2740" s="204"/>
    </row>
    <row r="2741" spans="4:4">
      <c r="D2741" s="204"/>
    </row>
    <row r="2742" spans="4:4">
      <c r="D2742" s="204"/>
    </row>
    <row r="2743" spans="4:4">
      <c r="D2743" s="204"/>
    </row>
    <row r="2744" spans="4:4">
      <c r="D2744" s="204"/>
    </row>
    <row r="2745" spans="4:4">
      <c r="D2745" s="204"/>
    </row>
    <row r="2746" spans="4:4">
      <c r="D2746" s="204"/>
    </row>
    <row r="2747" spans="4:4">
      <c r="D2747" s="204"/>
    </row>
    <row r="2748" spans="4:4">
      <c r="D2748" s="204"/>
    </row>
    <row r="2749" spans="4:4">
      <c r="D2749" s="204"/>
    </row>
    <row r="2750" spans="4:4">
      <c r="D2750" s="204"/>
    </row>
    <row r="2751" spans="4:4">
      <c r="D2751" s="204"/>
    </row>
    <row r="2752" spans="4:4">
      <c r="D2752" s="204"/>
    </row>
    <row r="2753" spans="4:4">
      <c r="D2753" s="204"/>
    </row>
    <row r="2754" spans="4:4">
      <c r="D2754" s="204"/>
    </row>
    <row r="2755" spans="4:4">
      <c r="D2755" s="204"/>
    </row>
    <row r="2756" spans="4:4">
      <c r="D2756" s="204"/>
    </row>
    <row r="2757" spans="4:4">
      <c r="D2757" s="204"/>
    </row>
    <row r="2758" spans="4:4">
      <c r="D2758" s="204"/>
    </row>
    <row r="2759" spans="4:4">
      <c r="D2759" s="204"/>
    </row>
    <row r="2760" spans="4:4">
      <c r="D2760" s="204"/>
    </row>
    <row r="2761" spans="4:4">
      <c r="D2761" s="204"/>
    </row>
    <row r="2762" spans="4:4">
      <c r="D2762" s="204"/>
    </row>
    <row r="2763" spans="4:4">
      <c r="D2763" s="204"/>
    </row>
    <row r="2764" spans="4:4">
      <c r="D2764" s="204"/>
    </row>
    <row r="2765" spans="4:4">
      <c r="D2765" s="204"/>
    </row>
    <row r="2766" spans="4:4">
      <c r="D2766" s="204"/>
    </row>
    <row r="2767" spans="4:4">
      <c r="D2767" s="204"/>
    </row>
    <row r="2768" spans="4:4">
      <c r="D2768" s="204"/>
    </row>
    <row r="2769" spans="4:4">
      <c r="D2769" s="204"/>
    </row>
    <row r="2770" spans="4:4">
      <c r="D2770" s="204"/>
    </row>
    <row r="2771" spans="4:4">
      <c r="D2771" s="204"/>
    </row>
    <row r="2772" spans="4:4">
      <c r="D2772" s="204"/>
    </row>
    <row r="2773" spans="4:4">
      <c r="D2773" s="204"/>
    </row>
    <row r="2774" spans="4:4">
      <c r="D2774" s="204"/>
    </row>
    <row r="2775" spans="4:4">
      <c r="D2775" s="204"/>
    </row>
    <row r="2776" spans="4:4">
      <c r="D2776" s="204"/>
    </row>
    <row r="2777" spans="4:4">
      <c r="D2777" s="204"/>
    </row>
    <row r="2778" spans="4:4">
      <c r="D2778" s="204"/>
    </row>
    <row r="2779" spans="4:4">
      <c r="D2779" s="204"/>
    </row>
    <row r="2780" spans="4:4">
      <c r="D2780" s="204"/>
    </row>
    <row r="2781" spans="4:4">
      <c r="D2781" s="204"/>
    </row>
    <row r="2782" spans="4:4">
      <c r="D2782" s="204"/>
    </row>
    <row r="2783" spans="4:4">
      <c r="D2783" s="204"/>
    </row>
    <row r="2784" spans="4:4">
      <c r="D2784" s="204"/>
    </row>
    <row r="2785" spans="4:4">
      <c r="D2785" s="204"/>
    </row>
    <row r="2786" spans="4:4">
      <c r="D2786" s="204"/>
    </row>
    <row r="2787" spans="4:4">
      <c r="D2787" s="204"/>
    </row>
    <row r="2788" spans="4:4">
      <c r="D2788" s="204"/>
    </row>
    <row r="2789" spans="4:4">
      <c r="D2789" s="204"/>
    </row>
    <row r="2790" spans="4:4">
      <c r="D2790" s="204"/>
    </row>
    <row r="2791" spans="4:4">
      <c r="D2791" s="204"/>
    </row>
    <row r="2792" spans="4:4">
      <c r="D2792" s="204"/>
    </row>
    <row r="2793" spans="4:4">
      <c r="D2793" s="204"/>
    </row>
    <row r="2794" spans="4:4">
      <c r="D2794" s="204"/>
    </row>
    <row r="2795" spans="4:4">
      <c r="D2795" s="204"/>
    </row>
    <row r="2796" spans="4:4">
      <c r="D2796" s="204"/>
    </row>
    <row r="2797" spans="4:4">
      <c r="D2797" s="204"/>
    </row>
    <row r="2798" spans="4:4">
      <c r="D2798" s="204"/>
    </row>
    <row r="2799" spans="4:4">
      <c r="D2799" s="204"/>
    </row>
    <row r="2800" spans="4:4">
      <c r="D2800" s="204"/>
    </row>
    <row r="2801" spans="4:4">
      <c r="D2801" s="204"/>
    </row>
    <row r="2802" spans="4:4">
      <c r="D2802" s="204"/>
    </row>
    <row r="2803" spans="4:4">
      <c r="D2803" s="204"/>
    </row>
    <row r="2804" spans="4:4">
      <c r="D2804" s="204"/>
    </row>
    <row r="2805" spans="4:4">
      <c r="D2805" s="204"/>
    </row>
    <row r="2806" spans="4:4">
      <c r="D2806" s="204"/>
    </row>
    <row r="2807" spans="4:4">
      <c r="D2807" s="204"/>
    </row>
    <row r="2808" spans="4:4">
      <c r="D2808" s="204"/>
    </row>
    <row r="2809" spans="4:4">
      <c r="D2809" s="204"/>
    </row>
    <row r="2810" spans="4:4">
      <c r="D2810" s="204"/>
    </row>
    <row r="2811" spans="4:4">
      <c r="D2811" s="204"/>
    </row>
    <row r="2812" spans="4:4">
      <c r="D2812" s="204"/>
    </row>
    <row r="2813" spans="4:4">
      <c r="D2813" s="204"/>
    </row>
    <row r="2814" spans="4:4">
      <c r="D2814" s="204"/>
    </row>
    <row r="2815" spans="4:4">
      <c r="D2815" s="204"/>
    </row>
    <row r="2816" spans="4:4">
      <c r="D2816" s="204"/>
    </row>
    <row r="2817" spans="4:4">
      <c r="D2817" s="204"/>
    </row>
    <row r="2818" spans="4:4">
      <c r="D2818" s="204"/>
    </row>
    <row r="2819" spans="4:4">
      <c r="D2819" s="204"/>
    </row>
    <row r="2820" spans="4:4">
      <c r="D2820" s="204"/>
    </row>
    <row r="2821" spans="4:4">
      <c r="D2821" s="204"/>
    </row>
    <row r="2822" spans="4:4">
      <c r="D2822" s="204"/>
    </row>
    <row r="2823" spans="4:4">
      <c r="D2823" s="204"/>
    </row>
    <row r="2824" spans="4:4">
      <c r="D2824" s="204"/>
    </row>
    <row r="2825" spans="4:4">
      <c r="D2825" s="204"/>
    </row>
    <row r="2826" spans="4:4">
      <c r="D2826" s="204"/>
    </row>
    <row r="2827" spans="4:4">
      <c r="D2827" s="204"/>
    </row>
    <row r="2828" spans="4:4">
      <c r="D2828" s="204"/>
    </row>
    <row r="2829" spans="4:4">
      <c r="D2829" s="204"/>
    </row>
    <row r="2830" spans="4:4">
      <c r="D2830" s="204"/>
    </row>
    <row r="2831" spans="4:4">
      <c r="D2831" s="204"/>
    </row>
    <row r="2832" spans="4:4">
      <c r="D2832" s="204"/>
    </row>
    <row r="2833" spans="4:4">
      <c r="D2833" s="204"/>
    </row>
    <row r="2834" spans="4:4">
      <c r="D2834" s="204"/>
    </row>
    <row r="2835" spans="4:4">
      <c r="D2835" s="204"/>
    </row>
    <row r="2836" spans="4:4">
      <c r="D2836" s="204"/>
    </row>
    <row r="2837" spans="4:4">
      <c r="D2837" s="204"/>
    </row>
    <row r="2838" spans="4:4">
      <c r="D2838" s="204"/>
    </row>
    <row r="2839" spans="4:4">
      <c r="D2839" s="204"/>
    </row>
    <row r="2840" spans="4:4">
      <c r="D2840" s="204"/>
    </row>
    <row r="2841" spans="4:4">
      <c r="D2841" s="204"/>
    </row>
    <row r="2842" spans="4:4">
      <c r="D2842" s="204"/>
    </row>
    <row r="2843" spans="4:4">
      <c r="D2843" s="204"/>
    </row>
    <row r="2844" spans="4:4">
      <c r="D2844" s="204"/>
    </row>
    <row r="2845" spans="4:4">
      <c r="D2845" s="204"/>
    </row>
    <row r="2846" spans="4:4">
      <c r="D2846" s="204"/>
    </row>
    <row r="2847" spans="4:4">
      <c r="D2847" s="204"/>
    </row>
    <row r="2848" spans="4:4">
      <c r="D2848" s="204"/>
    </row>
    <row r="2849" spans="4:4">
      <c r="D2849" s="204"/>
    </row>
    <row r="2850" spans="4:4">
      <c r="D2850" s="204"/>
    </row>
    <row r="2851" spans="4:4">
      <c r="D2851" s="204"/>
    </row>
    <row r="2852" spans="4:4">
      <c r="D2852" s="204"/>
    </row>
    <row r="2853" spans="4:4">
      <c r="D2853" s="204"/>
    </row>
    <row r="2854" spans="4:4">
      <c r="D2854" s="204"/>
    </row>
    <row r="2855" spans="4:4">
      <c r="D2855" s="204"/>
    </row>
    <row r="2856" spans="4:4">
      <c r="D2856" s="204"/>
    </row>
    <row r="2857" spans="4:4">
      <c r="D2857" s="204"/>
    </row>
    <row r="2858" spans="4:4">
      <c r="D2858" s="204"/>
    </row>
    <row r="2859" spans="4:4">
      <c r="D2859" s="204"/>
    </row>
    <row r="2860" spans="4:4">
      <c r="D2860" s="204"/>
    </row>
    <row r="2861" spans="4:4">
      <c r="D2861" s="204"/>
    </row>
    <row r="2862" spans="4:4">
      <c r="D2862" s="204"/>
    </row>
    <row r="2863" spans="4:4">
      <c r="D2863" s="204"/>
    </row>
    <row r="2864" spans="4:4">
      <c r="D2864" s="204"/>
    </row>
    <row r="2865" spans="4:4">
      <c r="D2865" s="204"/>
    </row>
    <row r="2866" spans="4:4">
      <c r="D2866" s="204"/>
    </row>
    <row r="2867" spans="4:4">
      <c r="D2867" s="204"/>
    </row>
    <row r="2868" spans="4:4">
      <c r="D2868" s="204"/>
    </row>
    <row r="2869" spans="4:4">
      <c r="D2869" s="204"/>
    </row>
    <row r="2870" spans="4:4">
      <c r="D2870" s="204"/>
    </row>
    <row r="2871" spans="4:4">
      <c r="D2871" s="204"/>
    </row>
    <row r="2872" spans="4:4">
      <c r="D2872" s="204"/>
    </row>
    <row r="2873" spans="4:4">
      <c r="D2873" s="204"/>
    </row>
    <row r="2874" spans="4:4">
      <c r="D2874" s="204"/>
    </row>
    <row r="2875" spans="4:4">
      <c r="D2875" s="204"/>
    </row>
    <row r="2876" spans="4:4">
      <c r="D2876" s="204"/>
    </row>
    <row r="2877" spans="4:4">
      <c r="D2877" s="204"/>
    </row>
    <row r="2878" spans="4:4">
      <c r="D2878" s="204"/>
    </row>
    <row r="2879" spans="4:4">
      <c r="D2879" s="204"/>
    </row>
    <row r="2880" spans="4:4">
      <c r="D2880" s="204"/>
    </row>
    <row r="2881" spans="4:4">
      <c r="D2881" s="204"/>
    </row>
    <row r="2882" spans="4:4">
      <c r="D2882" s="204"/>
    </row>
    <row r="2883" spans="4:4">
      <c r="D2883" s="204"/>
    </row>
    <row r="2884" spans="4:4">
      <c r="D2884" s="204"/>
    </row>
    <row r="2885" spans="4:4">
      <c r="D2885" s="204"/>
    </row>
    <row r="2886" spans="4:4">
      <c r="D2886" s="204"/>
    </row>
    <row r="2887" spans="4:4">
      <c r="D2887" s="204"/>
    </row>
    <row r="2888" spans="4:4">
      <c r="D2888" s="204"/>
    </row>
    <row r="2889" spans="4:4">
      <c r="D2889" s="204"/>
    </row>
    <row r="2890" spans="4:4">
      <c r="D2890" s="204"/>
    </row>
    <row r="2891" spans="4:4">
      <c r="D2891" s="204"/>
    </row>
    <row r="2892" spans="4:4">
      <c r="D2892" s="204"/>
    </row>
    <row r="2893" spans="4:4">
      <c r="D2893" s="204"/>
    </row>
    <row r="2894" spans="4:4">
      <c r="D2894" s="204"/>
    </row>
    <row r="2895" spans="4:4">
      <c r="D2895" s="204"/>
    </row>
    <row r="2896" spans="4:4">
      <c r="D2896" s="204"/>
    </row>
    <row r="2897" spans="4:4">
      <c r="D2897" s="204"/>
    </row>
    <row r="2898" spans="4:4">
      <c r="D2898" s="204"/>
    </row>
    <row r="2899" spans="4:4">
      <c r="D2899" s="204"/>
    </row>
    <row r="2900" spans="4:4">
      <c r="D2900" s="204"/>
    </row>
    <row r="2901" spans="4:4">
      <c r="D2901" s="204"/>
    </row>
    <row r="2902" spans="4:4">
      <c r="D2902" s="204"/>
    </row>
    <row r="2903" spans="4:4">
      <c r="D2903" s="204"/>
    </row>
    <row r="2904" spans="4:4">
      <c r="D2904" s="204"/>
    </row>
    <row r="2905" spans="4:4">
      <c r="D2905" s="204"/>
    </row>
    <row r="2906" spans="4:4">
      <c r="D2906" s="204"/>
    </row>
    <row r="2907" spans="4:4">
      <c r="D2907" s="204"/>
    </row>
    <row r="2908" spans="4:4">
      <c r="D2908" s="204"/>
    </row>
    <row r="2909" spans="4:4">
      <c r="D2909" s="204"/>
    </row>
    <row r="2910" spans="4:4">
      <c r="D2910" s="204"/>
    </row>
    <row r="2911" spans="4:4">
      <c r="D2911" s="204"/>
    </row>
    <row r="2912" spans="4:4">
      <c r="D2912" s="204"/>
    </row>
    <row r="2913" spans="4:4">
      <c r="D2913" s="204"/>
    </row>
    <row r="2914" spans="4:4">
      <c r="D2914" s="204"/>
    </row>
    <row r="2915" spans="4:4">
      <c r="D2915" s="204"/>
    </row>
    <row r="2916" spans="4:4">
      <c r="D2916" s="204"/>
    </row>
    <row r="2917" spans="4:4">
      <c r="D2917" s="204"/>
    </row>
    <row r="2918" spans="4:4">
      <c r="D2918" s="204"/>
    </row>
    <row r="2919" spans="4:4">
      <c r="D2919" s="204"/>
    </row>
    <row r="2920" spans="4:4">
      <c r="D2920" s="204"/>
    </row>
    <row r="2921" spans="4:4">
      <c r="D2921" s="204"/>
    </row>
    <row r="2922" spans="4:4">
      <c r="D2922" s="204"/>
    </row>
    <row r="2923" spans="4:4">
      <c r="D2923" s="204"/>
    </row>
    <row r="2924" spans="4:4">
      <c r="D2924" s="204"/>
    </row>
    <row r="2925" spans="4:4">
      <c r="D2925" s="204"/>
    </row>
    <row r="2926" spans="4:4">
      <c r="D2926" s="204"/>
    </row>
    <row r="2927" spans="4:4">
      <c r="D2927" s="204"/>
    </row>
    <row r="2928" spans="4:4">
      <c r="D2928" s="204"/>
    </row>
    <row r="2929" spans="4:4">
      <c r="D2929" s="204"/>
    </row>
    <row r="2930" spans="4:4">
      <c r="D2930" s="204"/>
    </row>
    <row r="2931" spans="4:4">
      <c r="D2931" s="204"/>
    </row>
    <row r="2932" spans="4:4">
      <c r="D2932" s="204"/>
    </row>
    <row r="2933" spans="4:4">
      <c r="D2933" s="204"/>
    </row>
    <row r="2934" spans="4:4">
      <c r="D2934" s="204"/>
    </row>
    <row r="2935" spans="4:4">
      <c r="D2935" s="204"/>
    </row>
    <row r="2936" spans="4:4">
      <c r="D2936" s="204"/>
    </row>
    <row r="2937" spans="4:4">
      <c r="D2937" s="204"/>
    </row>
    <row r="2938" spans="4:4">
      <c r="D2938" s="204"/>
    </row>
    <row r="2939" spans="4:4">
      <c r="D2939" s="204"/>
    </row>
    <row r="2940" spans="4:4">
      <c r="D2940" s="204"/>
    </row>
    <row r="2941" spans="4:4">
      <c r="D2941" s="204"/>
    </row>
    <row r="2942" spans="4:4">
      <c r="D2942" s="204"/>
    </row>
    <row r="2943" spans="4:4">
      <c r="D2943" s="204"/>
    </row>
    <row r="2944" spans="4:4">
      <c r="D2944" s="204"/>
    </row>
    <row r="2945" spans="4:4">
      <c r="D2945" s="204"/>
    </row>
    <row r="2946" spans="4:4">
      <c r="D2946" s="204"/>
    </row>
    <row r="2947" spans="4:4">
      <c r="D2947" s="204"/>
    </row>
    <row r="2948" spans="4:4">
      <c r="D2948" s="204"/>
    </row>
    <row r="2949" spans="4:4">
      <c r="D2949" s="204"/>
    </row>
    <row r="2950" spans="4:4">
      <c r="D2950" s="204"/>
    </row>
    <row r="2951" spans="4:4">
      <c r="D2951" s="204"/>
    </row>
    <row r="2952" spans="4:4">
      <c r="D2952" s="204"/>
    </row>
    <row r="2953" spans="4:4">
      <c r="D2953" s="204"/>
    </row>
    <row r="2954" spans="4:4">
      <c r="D2954" s="204"/>
    </row>
    <row r="2955" spans="4:4">
      <c r="D2955" s="204"/>
    </row>
    <row r="2956" spans="4:4">
      <c r="D2956" s="204"/>
    </row>
    <row r="2957" spans="4:4">
      <c r="D2957" s="204"/>
    </row>
    <row r="2958" spans="4:4">
      <c r="D2958" s="204"/>
    </row>
    <row r="2959" spans="4:4">
      <c r="D2959" s="204"/>
    </row>
    <row r="2960" spans="4:4">
      <c r="D2960" s="204"/>
    </row>
    <row r="2961" spans="4:4">
      <c r="D2961" s="204"/>
    </row>
    <row r="2962" spans="4:4">
      <c r="D2962" s="204"/>
    </row>
    <row r="2963" spans="4:4">
      <c r="D2963" s="204"/>
    </row>
    <row r="2964" spans="4:4">
      <c r="D2964" s="204"/>
    </row>
    <row r="2965" spans="4:4">
      <c r="D2965" s="204"/>
    </row>
    <row r="2966" spans="4:4">
      <c r="D2966" s="204"/>
    </row>
    <row r="2967" spans="4:4">
      <c r="D2967" s="204"/>
    </row>
    <row r="2968" spans="4:4">
      <c r="D2968" s="204"/>
    </row>
    <row r="2969" spans="4:4">
      <c r="D2969" s="204"/>
    </row>
    <row r="2970" spans="4:4">
      <c r="D2970" s="204"/>
    </row>
    <row r="2971" spans="4:4">
      <c r="D2971" s="204"/>
    </row>
    <row r="2972" spans="4:4">
      <c r="D2972" s="204"/>
    </row>
    <row r="2973" spans="4:4">
      <c r="D2973" s="204"/>
    </row>
    <row r="2974" spans="4:4">
      <c r="D2974" s="204"/>
    </row>
    <row r="2975" spans="4:4">
      <c r="D2975" s="204"/>
    </row>
    <row r="2976" spans="4:4">
      <c r="D2976" s="204"/>
    </row>
    <row r="2977" spans="4:4">
      <c r="D2977" s="204"/>
    </row>
    <row r="2978" spans="4:4">
      <c r="D2978" s="204"/>
    </row>
    <row r="2979" spans="4:4">
      <c r="D2979" s="204"/>
    </row>
    <row r="2980" spans="4:4">
      <c r="D2980" s="204"/>
    </row>
    <row r="2981" spans="4:4">
      <c r="D2981" s="204"/>
    </row>
    <row r="2982" spans="4:4">
      <c r="D2982" s="204"/>
    </row>
    <row r="2983" spans="4:4">
      <c r="D2983" s="204"/>
    </row>
    <row r="2984" spans="4:4">
      <c r="D2984" s="204"/>
    </row>
    <row r="2985" spans="4:4">
      <c r="D2985" s="204"/>
    </row>
    <row r="2986" spans="4:4">
      <c r="D2986" s="204"/>
    </row>
    <row r="2987" spans="4:4">
      <c r="D2987" s="204"/>
    </row>
    <row r="2988" spans="4:4">
      <c r="D2988" s="204"/>
    </row>
    <row r="2989" spans="4:4">
      <c r="D2989" s="204"/>
    </row>
    <row r="2990" spans="4:4">
      <c r="D2990" s="204"/>
    </row>
    <row r="2991" spans="4:4">
      <c r="D2991" s="204"/>
    </row>
    <row r="2992" spans="4:4">
      <c r="D2992" s="204"/>
    </row>
    <row r="2993" spans="4:4">
      <c r="D2993" s="204"/>
    </row>
    <row r="2994" spans="4:4">
      <c r="D2994" s="204"/>
    </row>
    <row r="2995" spans="4:4">
      <c r="D2995" s="204"/>
    </row>
    <row r="2996" spans="4:4">
      <c r="D2996" s="204"/>
    </row>
    <row r="2997" spans="4:4">
      <c r="D2997" s="204"/>
    </row>
    <row r="2998" spans="4:4">
      <c r="D2998" s="204"/>
    </row>
    <row r="2999" spans="4:4">
      <c r="D2999" s="204"/>
    </row>
    <row r="3000" spans="4:4">
      <c r="D3000" s="204"/>
    </row>
    <row r="3001" spans="4:4">
      <c r="D3001" s="204"/>
    </row>
    <row r="3002" spans="4:4">
      <c r="D3002" s="204"/>
    </row>
    <row r="3003" spans="4:4">
      <c r="D3003" s="204"/>
    </row>
    <row r="3004" spans="4:4">
      <c r="D3004" s="204"/>
    </row>
    <row r="3005" spans="4:4">
      <c r="D3005" s="204"/>
    </row>
    <row r="3006" spans="4:4">
      <c r="D3006" s="204"/>
    </row>
    <row r="3007" spans="4:4">
      <c r="D3007" s="204"/>
    </row>
    <row r="3008" spans="4:4">
      <c r="D3008" s="204"/>
    </row>
    <row r="3009" spans="4:4">
      <c r="D3009" s="204"/>
    </row>
    <row r="3010" spans="4:4">
      <c r="D3010" s="204"/>
    </row>
    <row r="3011" spans="4:4">
      <c r="D3011" s="204"/>
    </row>
    <row r="3012" spans="4:4">
      <c r="D3012" s="204"/>
    </row>
    <row r="3013" spans="4:4">
      <c r="D3013" s="204"/>
    </row>
    <row r="3014" spans="4:4">
      <c r="D3014" s="204"/>
    </row>
    <row r="3015" spans="4:4">
      <c r="D3015" s="204"/>
    </row>
    <row r="3016" spans="4:4">
      <c r="D3016" s="204"/>
    </row>
    <row r="3017" spans="4:4">
      <c r="D3017" s="204"/>
    </row>
    <row r="3018" spans="4:4">
      <c r="D3018" s="204"/>
    </row>
    <row r="3019" spans="4:4">
      <c r="D3019" s="204"/>
    </row>
    <row r="3020" spans="4:4">
      <c r="D3020" s="204"/>
    </row>
    <row r="3021" spans="4:4">
      <c r="D3021" s="204"/>
    </row>
    <row r="3022" spans="4:4">
      <c r="D3022" s="204"/>
    </row>
    <row r="3023" spans="4:4">
      <c r="D3023" s="204"/>
    </row>
    <row r="3024" spans="4:4">
      <c r="D3024" s="204"/>
    </row>
    <row r="3025" spans="4:4">
      <c r="D3025" s="204"/>
    </row>
    <row r="3026" spans="4:4">
      <c r="D3026" s="204"/>
    </row>
    <row r="3027" spans="4:4">
      <c r="D3027" s="204"/>
    </row>
    <row r="3028" spans="4:4">
      <c r="D3028" s="204"/>
    </row>
    <row r="3029" spans="4:4">
      <c r="D3029" s="204"/>
    </row>
    <row r="3030" spans="4:4">
      <c r="D3030" s="204"/>
    </row>
    <row r="3031" spans="4:4">
      <c r="D3031" s="204"/>
    </row>
    <row r="3032" spans="4:4">
      <c r="D3032" s="204"/>
    </row>
    <row r="3033" spans="4:4">
      <c r="D3033" s="204"/>
    </row>
    <row r="3034" spans="4:4">
      <c r="D3034" s="204"/>
    </row>
    <row r="3035" spans="4:4">
      <c r="D3035" s="204"/>
    </row>
    <row r="3036" spans="4:4">
      <c r="D3036" s="204"/>
    </row>
    <row r="3037" spans="4:4">
      <c r="D3037" s="204"/>
    </row>
    <row r="3038" spans="4:4">
      <c r="D3038" s="204"/>
    </row>
    <row r="3039" spans="4:4">
      <c r="D3039" s="204"/>
    </row>
    <row r="3040" spans="4:4">
      <c r="D3040" s="204"/>
    </row>
    <row r="3041" spans="4:4">
      <c r="D3041" s="204"/>
    </row>
    <row r="3042" spans="4:4">
      <c r="D3042" s="204"/>
    </row>
    <row r="3043" spans="4:4">
      <c r="D3043" s="204"/>
    </row>
    <row r="3044" spans="4:4">
      <c r="D3044" s="204"/>
    </row>
    <row r="3045" spans="4:4">
      <c r="D3045" s="204"/>
    </row>
    <row r="3046" spans="4:4">
      <c r="D3046" s="204"/>
    </row>
    <row r="3047" spans="4:4">
      <c r="D3047" s="204"/>
    </row>
    <row r="3048" spans="4:4">
      <c r="D3048" s="204"/>
    </row>
    <row r="3049" spans="4:4">
      <c r="D3049" s="204"/>
    </row>
    <row r="3050" spans="4:4">
      <c r="D3050" s="204"/>
    </row>
    <row r="3051" spans="4:4">
      <c r="D3051" s="204"/>
    </row>
    <row r="3052" spans="4:4">
      <c r="D3052" s="204"/>
    </row>
    <row r="3053" spans="4:4">
      <c r="D3053" s="204"/>
    </row>
    <row r="3054" spans="4:4">
      <c r="D3054" s="204"/>
    </row>
    <row r="3055" spans="4:4">
      <c r="D3055" s="204"/>
    </row>
    <row r="3056" spans="4:4">
      <c r="D3056" s="204"/>
    </row>
    <row r="3057" spans="4:4">
      <c r="D3057" s="204"/>
    </row>
    <row r="3058" spans="4:4">
      <c r="D3058" s="204"/>
    </row>
    <row r="3059" spans="4:4">
      <c r="D3059" s="204"/>
    </row>
    <row r="3060" spans="4:4">
      <c r="D3060" s="204"/>
    </row>
    <row r="3061" spans="4:4">
      <c r="D3061" s="204"/>
    </row>
    <row r="3062" spans="4:4">
      <c r="D3062" s="204"/>
    </row>
    <row r="3063" spans="4:4">
      <c r="D3063" s="204"/>
    </row>
    <row r="3064" spans="4:4">
      <c r="D3064" s="204"/>
    </row>
    <row r="3065" spans="4:4">
      <c r="D3065" s="204"/>
    </row>
    <row r="3066" spans="4:4">
      <c r="D3066" s="204"/>
    </row>
    <row r="3067" spans="4:4">
      <c r="D3067" s="204"/>
    </row>
    <row r="3068" spans="4:4">
      <c r="D3068" s="204"/>
    </row>
    <row r="3069" spans="4:4">
      <c r="D3069" s="204"/>
    </row>
    <row r="3070" spans="4:4">
      <c r="D3070" s="204"/>
    </row>
    <row r="3071" spans="4:4">
      <c r="D3071" s="204"/>
    </row>
    <row r="3072" spans="4:4">
      <c r="D3072" s="204"/>
    </row>
    <row r="3073" spans="4:4">
      <c r="D3073" s="204"/>
    </row>
    <row r="3074" spans="4:4">
      <c r="D3074" s="204"/>
    </row>
    <row r="3075" spans="4:4">
      <c r="D3075" s="204"/>
    </row>
    <row r="3076" spans="4:4">
      <c r="D3076" s="204"/>
    </row>
    <row r="3077" spans="4:4">
      <c r="D3077" s="204"/>
    </row>
    <row r="3078" spans="4:4">
      <c r="D3078" s="204"/>
    </row>
    <row r="3079" spans="4:4">
      <c r="D3079" s="204"/>
    </row>
    <row r="3080" spans="4:4">
      <c r="D3080" s="204"/>
    </row>
    <row r="3081" spans="4:4">
      <c r="D3081" s="204"/>
    </row>
    <row r="3082" spans="4:4">
      <c r="D3082" s="204"/>
    </row>
    <row r="3083" spans="4:4">
      <c r="D3083" s="204"/>
    </row>
    <row r="3084" spans="4:4">
      <c r="D3084" s="204"/>
    </row>
    <row r="3085" spans="4:4">
      <c r="D3085" s="204"/>
    </row>
    <row r="3086" spans="4:4">
      <c r="D3086" s="204"/>
    </row>
    <row r="3087" spans="4:4">
      <c r="D3087" s="204"/>
    </row>
    <row r="3088" spans="4:4">
      <c r="D3088" s="204"/>
    </row>
    <row r="3089" spans="4:4">
      <c r="D3089" s="204"/>
    </row>
    <row r="3090" spans="4:4">
      <c r="D3090" s="204"/>
    </row>
    <row r="3091" spans="4:4">
      <c r="D3091" s="204"/>
    </row>
    <row r="3092" spans="4:4">
      <c r="D3092" s="204"/>
    </row>
    <row r="3093" spans="4:4">
      <c r="D3093" s="204"/>
    </row>
    <row r="3094" spans="4:4">
      <c r="D3094" s="204"/>
    </row>
    <row r="3095" spans="4:4">
      <c r="D3095" s="204"/>
    </row>
    <row r="3096" spans="4:4">
      <c r="D3096" s="204"/>
    </row>
    <row r="3097" spans="4:4">
      <c r="D3097" s="204"/>
    </row>
    <row r="3098" spans="4:4">
      <c r="D3098" s="204"/>
    </row>
    <row r="3099" spans="4:4">
      <c r="D3099" s="204"/>
    </row>
    <row r="3100" spans="4:4">
      <c r="D3100" s="204"/>
    </row>
    <row r="3101" spans="4:4">
      <c r="D3101" s="204"/>
    </row>
    <row r="3102" spans="4:4">
      <c r="D3102" s="204"/>
    </row>
    <row r="3103" spans="4:4">
      <c r="D3103" s="204"/>
    </row>
    <row r="3104" spans="4:4">
      <c r="D3104" s="204"/>
    </row>
    <row r="3105" spans="4:4">
      <c r="D3105" s="204"/>
    </row>
    <row r="3106" spans="4:4">
      <c r="D3106" s="204"/>
    </row>
    <row r="3107" spans="4:4">
      <c r="D3107" s="204"/>
    </row>
    <row r="3108" spans="4:4">
      <c r="D3108" s="204"/>
    </row>
    <row r="3109" spans="4:4">
      <c r="D3109" s="204"/>
    </row>
    <row r="3110" spans="4:4">
      <c r="D3110" s="204"/>
    </row>
    <row r="3111" spans="4:4">
      <c r="D3111" s="204"/>
    </row>
    <row r="3112" spans="4:4">
      <c r="D3112" s="204"/>
    </row>
    <row r="3113" spans="4:4">
      <c r="D3113" s="204"/>
    </row>
    <row r="3114" spans="4:4">
      <c r="D3114" s="204"/>
    </row>
    <row r="3115" spans="4:4">
      <c r="D3115" s="204"/>
    </row>
    <row r="3116" spans="4:4">
      <c r="D3116" s="204"/>
    </row>
    <row r="3117" spans="4:4">
      <c r="D3117" s="204"/>
    </row>
    <row r="3118" spans="4:4">
      <c r="D3118" s="204"/>
    </row>
    <row r="3119" spans="4:4">
      <c r="D3119" s="204"/>
    </row>
    <row r="3120" spans="4:4">
      <c r="D3120" s="204"/>
    </row>
    <row r="3121" spans="4:4">
      <c r="D3121" s="204"/>
    </row>
    <row r="3122" spans="4:4">
      <c r="D3122" s="204"/>
    </row>
    <row r="3123" spans="4:4">
      <c r="D3123" s="204"/>
    </row>
    <row r="3124" spans="4:4">
      <c r="D3124" s="204"/>
    </row>
    <row r="3125" spans="4:4">
      <c r="D3125" s="204"/>
    </row>
    <row r="3126" spans="4:4">
      <c r="D3126" s="204"/>
    </row>
    <row r="3127" spans="4:4">
      <c r="D3127" s="204"/>
    </row>
    <row r="3128" spans="4:4">
      <c r="D3128" s="204"/>
    </row>
    <row r="3129" spans="4:4">
      <c r="D3129" s="204"/>
    </row>
    <row r="3130" spans="4:4">
      <c r="D3130" s="204"/>
    </row>
    <row r="3131" spans="4:4">
      <c r="D3131" s="204"/>
    </row>
    <row r="3132" spans="4:4">
      <c r="D3132" s="204"/>
    </row>
    <row r="3133" spans="4:4">
      <c r="D3133" s="204"/>
    </row>
    <row r="3134" spans="4:4">
      <c r="D3134" s="204"/>
    </row>
    <row r="3135" spans="4:4">
      <c r="D3135" s="204"/>
    </row>
    <row r="3136" spans="4:4">
      <c r="D3136" s="204"/>
    </row>
    <row r="3137" spans="4:4">
      <c r="D3137" s="204"/>
    </row>
    <row r="3138" spans="4:4">
      <c r="D3138" s="204"/>
    </row>
    <row r="3139" spans="4:4">
      <c r="D3139" s="204"/>
    </row>
    <row r="3140" spans="4:4">
      <c r="D3140" s="204"/>
    </row>
    <row r="3141" spans="4:4">
      <c r="D3141" s="204"/>
    </row>
    <row r="3142" spans="4:4">
      <c r="D3142" s="204"/>
    </row>
    <row r="3143" spans="4:4">
      <c r="D3143" s="204"/>
    </row>
    <row r="3144" spans="4:4">
      <c r="D3144" s="204"/>
    </row>
    <row r="3145" spans="4:4">
      <c r="D3145" s="204"/>
    </row>
    <row r="3146" spans="4:4">
      <c r="D3146" s="204"/>
    </row>
    <row r="3147" spans="4:4">
      <c r="D3147" s="204"/>
    </row>
    <row r="3148" spans="4:4">
      <c r="D3148" s="204"/>
    </row>
    <row r="3149" spans="4:4">
      <c r="D3149" s="204"/>
    </row>
    <row r="3150" spans="4:4">
      <c r="D3150" s="204"/>
    </row>
    <row r="3151" spans="4:4">
      <c r="D3151" s="204"/>
    </row>
    <row r="3152" spans="4:4">
      <c r="D3152" s="204"/>
    </row>
    <row r="3153" spans="4:4">
      <c r="D3153" s="204"/>
    </row>
    <row r="3154" spans="4:4">
      <c r="D3154" s="204"/>
    </row>
    <row r="3155" spans="4:4">
      <c r="D3155" s="204"/>
    </row>
    <row r="3156" spans="4:4">
      <c r="D3156" s="204"/>
    </row>
    <row r="3157" spans="4:4">
      <c r="D3157" s="204"/>
    </row>
    <row r="3158" spans="4:4">
      <c r="D3158" s="204"/>
    </row>
    <row r="3159" spans="4:4">
      <c r="D3159" s="204"/>
    </row>
    <row r="3160" spans="4:4">
      <c r="D3160" s="204"/>
    </row>
    <row r="3161" spans="4:4">
      <c r="D3161" s="204"/>
    </row>
    <row r="3162" spans="4:4">
      <c r="D3162" s="204"/>
    </row>
    <row r="3163" spans="4:4">
      <c r="D3163" s="204"/>
    </row>
    <row r="3164" spans="4:4">
      <c r="D3164" s="204"/>
    </row>
    <row r="3165" spans="4:4">
      <c r="D3165" s="204"/>
    </row>
    <row r="3166" spans="4:4">
      <c r="D3166" s="204"/>
    </row>
    <row r="3167" spans="4:4">
      <c r="D3167" s="204"/>
    </row>
    <row r="3168" spans="4:4">
      <c r="D3168" s="204"/>
    </row>
    <row r="3169" spans="4:4">
      <c r="D3169" s="204"/>
    </row>
    <row r="3170" spans="4:4">
      <c r="D3170" s="204"/>
    </row>
    <row r="3171" spans="4:4">
      <c r="D3171" s="204"/>
    </row>
    <row r="3172" spans="4:4">
      <c r="D3172" s="204"/>
    </row>
    <row r="3173" spans="4:4">
      <c r="D3173" s="204"/>
    </row>
    <row r="3174" spans="4:4">
      <c r="D3174" s="204"/>
    </row>
    <row r="3175" spans="4:4">
      <c r="D3175" s="204"/>
    </row>
    <row r="3176" spans="4:4">
      <c r="D3176" s="204"/>
    </row>
    <row r="3177" spans="4:4">
      <c r="D3177" s="204"/>
    </row>
    <row r="3178" spans="4:4">
      <c r="D3178" s="204"/>
    </row>
    <row r="3179" spans="4:4">
      <c r="D3179" s="204"/>
    </row>
    <row r="3180" spans="4:4">
      <c r="D3180" s="204"/>
    </row>
    <row r="3181" spans="4:4">
      <c r="D3181" s="204"/>
    </row>
    <row r="3182" spans="4:4">
      <c r="D3182" s="204"/>
    </row>
    <row r="3183" spans="4:4">
      <c r="D3183" s="204"/>
    </row>
    <row r="3184" spans="4:4">
      <c r="D3184" s="204"/>
    </row>
    <row r="3185" spans="4:4">
      <c r="D3185" s="204"/>
    </row>
    <row r="3186" spans="4:4">
      <c r="D3186" s="204"/>
    </row>
    <row r="3187" spans="4:4">
      <c r="D3187" s="204"/>
    </row>
    <row r="3188" spans="4:4">
      <c r="D3188" s="204"/>
    </row>
    <row r="3189" spans="4:4">
      <c r="D3189" s="204"/>
    </row>
    <row r="3190" spans="4:4">
      <c r="D3190" s="204"/>
    </row>
    <row r="3191" spans="4:4">
      <c r="D3191" s="204"/>
    </row>
    <row r="3192" spans="4:4">
      <c r="D3192" s="204"/>
    </row>
    <row r="3193" spans="4:4">
      <c r="D3193" s="204"/>
    </row>
    <row r="3194" spans="4:4">
      <c r="D3194" s="204"/>
    </row>
    <row r="3195" spans="4:4">
      <c r="D3195" s="204"/>
    </row>
    <row r="3196" spans="4:4">
      <c r="D3196" s="204"/>
    </row>
    <row r="3197" spans="4:4">
      <c r="D3197" s="204"/>
    </row>
    <row r="3198" spans="4:4">
      <c r="D3198" s="204"/>
    </row>
    <row r="3199" spans="4:4">
      <c r="D3199" s="204"/>
    </row>
    <row r="3200" spans="4:4">
      <c r="D3200" s="204"/>
    </row>
    <row r="3201" spans="4:4">
      <c r="D3201" s="204"/>
    </row>
    <row r="3202" spans="4:4">
      <c r="D3202" s="204"/>
    </row>
    <row r="3203" spans="4:4">
      <c r="D3203" s="204"/>
    </row>
    <row r="3204" spans="4:4">
      <c r="D3204" s="204"/>
    </row>
    <row r="3205" spans="4:4">
      <c r="D3205" s="204"/>
    </row>
    <row r="3206" spans="4:4">
      <c r="D3206" s="204"/>
    </row>
    <row r="3207" spans="4:4">
      <c r="D3207" s="204"/>
    </row>
    <row r="3208" spans="4:4">
      <c r="D3208" s="204"/>
    </row>
    <row r="3209" spans="4:4">
      <c r="D3209" s="204"/>
    </row>
    <row r="3210" spans="4:4">
      <c r="D3210" s="204"/>
    </row>
    <row r="3211" spans="4:4">
      <c r="D3211" s="204"/>
    </row>
    <row r="3212" spans="4:4">
      <c r="D3212" s="204"/>
    </row>
    <row r="3213" spans="4:4">
      <c r="D3213" s="204"/>
    </row>
    <row r="3214" spans="4:4">
      <c r="D3214" s="204"/>
    </row>
    <row r="3215" spans="4:4">
      <c r="D3215" s="204"/>
    </row>
    <row r="3216" spans="4:4">
      <c r="D3216" s="204"/>
    </row>
    <row r="3217" spans="4:4">
      <c r="D3217" s="204"/>
    </row>
    <row r="3218" spans="4:4">
      <c r="D3218" s="204"/>
    </row>
    <row r="3219" spans="4:4">
      <c r="D3219" s="204"/>
    </row>
    <row r="3220" spans="4:4">
      <c r="D3220" s="204"/>
    </row>
    <row r="3221" spans="4:4">
      <c r="D3221" s="204"/>
    </row>
    <row r="3222" spans="4:4">
      <c r="D3222" s="204"/>
    </row>
    <row r="3223" spans="4:4">
      <c r="D3223" s="204"/>
    </row>
    <row r="3224" spans="4:4">
      <c r="D3224" s="204"/>
    </row>
    <row r="3225" spans="4:4">
      <c r="D3225" s="204"/>
    </row>
    <row r="3226" spans="4:4">
      <c r="D3226" s="204"/>
    </row>
    <row r="3227" spans="4:4">
      <c r="D3227" s="204"/>
    </row>
    <row r="3228" spans="4:4">
      <c r="D3228" s="204"/>
    </row>
    <row r="3229" spans="4:4">
      <c r="D3229" s="204"/>
    </row>
    <row r="3230" spans="4:4">
      <c r="D3230" s="204"/>
    </row>
    <row r="3231" spans="4:4">
      <c r="D3231" s="204"/>
    </row>
    <row r="3232" spans="4:4">
      <c r="D3232" s="204"/>
    </row>
    <row r="3233" spans="4:4">
      <c r="D3233" s="204"/>
    </row>
    <row r="3234" spans="4:4">
      <c r="D3234" s="204"/>
    </row>
    <row r="3235" spans="4:4">
      <c r="D3235" s="204"/>
    </row>
    <row r="3236" spans="4:4">
      <c r="D3236" s="204"/>
    </row>
    <row r="3237" spans="4:4">
      <c r="D3237" s="204"/>
    </row>
    <row r="3238" spans="4:4">
      <c r="D3238" s="204"/>
    </row>
    <row r="3239" spans="4:4">
      <c r="D3239" s="204"/>
    </row>
    <row r="3240" spans="4:4">
      <c r="D3240" s="204"/>
    </row>
    <row r="3241" spans="4:4">
      <c r="D3241" s="204"/>
    </row>
    <row r="3242" spans="4:4">
      <c r="D3242" s="204"/>
    </row>
    <row r="3243" spans="4:4">
      <c r="D3243" s="204"/>
    </row>
    <row r="3244" spans="4:4">
      <c r="D3244" s="204"/>
    </row>
    <row r="3245" spans="4:4">
      <c r="D3245" s="204"/>
    </row>
    <row r="3246" spans="4:4">
      <c r="D3246" s="204"/>
    </row>
    <row r="3247" spans="4:4">
      <c r="D3247" s="204"/>
    </row>
    <row r="3248" spans="4:4">
      <c r="D3248" s="204"/>
    </row>
    <row r="3249" spans="4:4">
      <c r="D3249" s="204"/>
    </row>
    <row r="3250" spans="4:4">
      <c r="D3250" s="204"/>
    </row>
    <row r="3251" spans="4:4">
      <c r="D3251" s="204"/>
    </row>
    <row r="3252" spans="4:4">
      <c r="D3252" s="204"/>
    </row>
    <row r="3253" spans="4:4">
      <c r="D3253" s="204"/>
    </row>
    <row r="3254" spans="4:4">
      <c r="D3254" s="204"/>
    </row>
    <row r="3255" spans="4:4">
      <c r="D3255" s="204"/>
    </row>
    <row r="3256" spans="4:4">
      <c r="D3256" s="204"/>
    </row>
    <row r="3257" spans="4:4">
      <c r="D3257" s="204"/>
    </row>
    <row r="3258" spans="4:4">
      <c r="D3258" s="204"/>
    </row>
    <row r="3259" spans="4:4">
      <c r="D3259" s="204"/>
    </row>
    <row r="3260" spans="4:4">
      <c r="D3260" s="204"/>
    </row>
    <row r="3261" spans="4:4">
      <c r="D3261" s="204"/>
    </row>
    <row r="3262" spans="4:4">
      <c r="D3262" s="204"/>
    </row>
    <row r="3263" spans="4:4">
      <c r="D3263" s="204"/>
    </row>
    <row r="3264" spans="4:4">
      <c r="D3264" s="204"/>
    </row>
    <row r="3265" spans="4:4">
      <c r="D3265" s="204"/>
    </row>
    <row r="3266" spans="4:4">
      <c r="D3266" s="204"/>
    </row>
    <row r="3267" spans="4:4">
      <c r="D3267" s="204"/>
    </row>
    <row r="3268" spans="4:4">
      <c r="D3268" s="204"/>
    </row>
    <row r="3269" spans="4:4">
      <c r="D3269" s="204"/>
    </row>
    <row r="3270" spans="4:4">
      <c r="D3270" s="204"/>
    </row>
    <row r="3271" spans="4:4">
      <c r="D3271" s="204"/>
    </row>
    <row r="3272" spans="4:4">
      <c r="D3272" s="204"/>
    </row>
    <row r="3273" spans="4:4">
      <c r="D3273" s="204"/>
    </row>
    <row r="3274" spans="4:4">
      <c r="D3274" s="204"/>
    </row>
    <row r="3275" spans="4:4">
      <c r="D3275" s="204"/>
    </row>
    <row r="3276" spans="4:4">
      <c r="D3276" s="204"/>
    </row>
    <row r="3277" spans="4:4">
      <c r="D3277" s="204"/>
    </row>
    <row r="3278" spans="4:4">
      <c r="D3278" s="204"/>
    </row>
    <row r="3279" spans="4:4">
      <c r="D3279" s="204"/>
    </row>
    <row r="3280" spans="4:4">
      <c r="D3280" s="204"/>
    </row>
    <row r="3281" spans="4:4">
      <c r="D3281" s="204"/>
    </row>
    <row r="3282" spans="4:4">
      <c r="D3282" s="204"/>
    </row>
    <row r="3283" spans="4:4">
      <c r="D3283" s="204"/>
    </row>
    <row r="3284" spans="4:4">
      <c r="D3284" s="204"/>
    </row>
    <row r="3285" spans="4:4">
      <c r="D3285" s="204"/>
    </row>
    <row r="3286" spans="4:4">
      <c r="D3286" s="204"/>
    </row>
    <row r="3287" spans="4:4">
      <c r="D3287" s="204"/>
    </row>
    <row r="3288" spans="4:4">
      <c r="D3288" s="204"/>
    </row>
    <row r="3289" spans="4:4">
      <c r="D3289" s="204"/>
    </row>
    <row r="3290" spans="4:4">
      <c r="D3290" s="204"/>
    </row>
    <row r="3291" spans="4:4">
      <c r="D3291" s="204"/>
    </row>
    <row r="3292" spans="4:4">
      <c r="D3292" s="204"/>
    </row>
    <row r="3293" spans="4:4">
      <c r="D3293" s="204"/>
    </row>
    <row r="3294" spans="4:4">
      <c r="D3294" s="204"/>
    </row>
    <row r="3295" spans="4:4">
      <c r="D3295" s="204"/>
    </row>
    <row r="3296" spans="4:4">
      <c r="D3296" s="204"/>
    </row>
    <row r="3297" spans="4:4">
      <c r="D3297" s="204"/>
    </row>
    <row r="3298" spans="4:4">
      <c r="D3298" s="204"/>
    </row>
    <row r="3299" spans="4:4">
      <c r="D3299" s="204"/>
    </row>
    <row r="3300" spans="4:4">
      <c r="D3300" s="204"/>
    </row>
    <row r="3301" spans="4:4">
      <c r="D3301" s="204"/>
    </row>
    <row r="3302" spans="4:4">
      <c r="D3302" s="204"/>
    </row>
    <row r="3303" spans="4:4">
      <c r="D3303" s="204"/>
    </row>
    <row r="3304" spans="4:4">
      <c r="D3304" s="204"/>
    </row>
    <row r="3305" spans="4:4">
      <c r="D3305" s="204"/>
    </row>
    <row r="3306" spans="4:4">
      <c r="D3306" s="204"/>
    </row>
    <row r="3307" spans="4:4">
      <c r="D3307" s="204"/>
    </row>
    <row r="3308" spans="4:4">
      <c r="D3308" s="204"/>
    </row>
    <row r="3309" spans="4:4">
      <c r="D3309" s="204"/>
    </row>
    <row r="3310" spans="4:4">
      <c r="D3310" s="204"/>
    </row>
    <row r="3311" spans="4:4">
      <c r="D3311" s="204"/>
    </row>
    <row r="3312" spans="4:4">
      <c r="D3312" s="204"/>
    </row>
    <row r="3313" spans="4:4">
      <c r="D3313" s="204"/>
    </row>
    <row r="3314" spans="4:4">
      <c r="D3314" s="204"/>
    </row>
    <row r="3315" spans="4:4">
      <c r="D3315" s="204"/>
    </row>
    <row r="3316" spans="4:4">
      <c r="D3316" s="204"/>
    </row>
    <row r="3317" spans="4:4">
      <c r="D3317" s="204"/>
    </row>
    <row r="3318" spans="4:4">
      <c r="D3318" s="204"/>
    </row>
    <row r="3319" spans="4:4">
      <c r="D3319" s="204"/>
    </row>
    <row r="3320" spans="4:4">
      <c r="D3320" s="204"/>
    </row>
    <row r="3321" spans="4:4">
      <c r="D3321" s="204"/>
    </row>
    <row r="3322" spans="4:4">
      <c r="D3322" s="204"/>
    </row>
    <row r="3323" spans="4:4">
      <c r="D3323" s="204"/>
    </row>
    <row r="3324" spans="4:4">
      <c r="D3324" s="204"/>
    </row>
    <row r="3325" spans="4:4">
      <c r="D3325" s="204"/>
    </row>
    <row r="3326" spans="4:4">
      <c r="D3326" s="204"/>
    </row>
    <row r="3327" spans="4:4">
      <c r="D3327" s="204"/>
    </row>
    <row r="3328" spans="4:4">
      <c r="D3328" s="204"/>
    </row>
    <row r="3329" spans="4:4">
      <c r="D3329" s="204"/>
    </row>
    <row r="3330" spans="4:4">
      <c r="D3330" s="204"/>
    </row>
    <row r="3331" spans="4:4">
      <c r="D3331" s="204"/>
    </row>
    <row r="3332" spans="4:4">
      <c r="D3332" s="204"/>
    </row>
    <row r="3333" spans="4:4">
      <c r="D3333" s="204"/>
    </row>
    <row r="3334" spans="4:4">
      <c r="D3334" s="204"/>
    </row>
    <row r="3335" spans="4:4">
      <c r="D3335" s="204"/>
    </row>
    <row r="3336" spans="4:4">
      <c r="D3336" s="204"/>
    </row>
    <row r="3337" spans="4:4">
      <c r="D3337" s="204"/>
    </row>
    <row r="3338" spans="4:4">
      <c r="D3338" s="204"/>
    </row>
    <row r="3339" spans="4:4">
      <c r="D3339" s="204"/>
    </row>
    <row r="3340" spans="4:4">
      <c r="D3340" s="204"/>
    </row>
    <row r="3341" spans="4:4">
      <c r="D3341" s="204"/>
    </row>
    <row r="3342" spans="4:4">
      <c r="D3342" s="204"/>
    </row>
    <row r="3343" spans="4:4">
      <c r="D3343" s="204"/>
    </row>
    <row r="3344" spans="4:4">
      <c r="D3344" s="204"/>
    </row>
    <row r="3345" spans="4:4">
      <c r="D3345" s="204"/>
    </row>
    <row r="3346" spans="4:4">
      <c r="D3346" s="204"/>
    </row>
    <row r="3347" spans="4:4">
      <c r="D3347" s="204"/>
    </row>
    <row r="3348" spans="4:4">
      <c r="D3348" s="204"/>
    </row>
    <row r="3349" spans="4:4">
      <c r="D3349" s="204"/>
    </row>
    <row r="3350" spans="4:4">
      <c r="D3350" s="204"/>
    </row>
    <row r="3351" spans="4:4">
      <c r="D3351" s="204"/>
    </row>
    <row r="3352" spans="4:4">
      <c r="D3352" s="204"/>
    </row>
    <row r="3353" spans="4:4">
      <c r="D3353" s="204"/>
    </row>
    <row r="3354" spans="4:4">
      <c r="D3354" s="204"/>
    </row>
    <row r="3355" spans="4:4">
      <c r="D3355" s="204"/>
    </row>
    <row r="3356" spans="4:4">
      <c r="D3356" s="204"/>
    </row>
    <row r="3357" spans="4:4">
      <c r="D3357" s="204"/>
    </row>
    <row r="3358" spans="4:4">
      <c r="D3358" s="204"/>
    </row>
    <row r="3359" spans="4:4">
      <c r="D3359" s="204"/>
    </row>
    <row r="3360" spans="4:4">
      <c r="D3360" s="204"/>
    </row>
    <row r="3361" spans="4:4">
      <c r="D3361" s="204"/>
    </row>
    <row r="3362" spans="4:4">
      <c r="D3362" s="204"/>
    </row>
    <row r="3363" spans="4:4">
      <c r="D3363" s="204"/>
    </row>
    <row r="3364" spans="4:4">
      <c r="D3364" s="204"/>
    </row>
    <row r="3365" spans="4:4">
      <c r="D3365" s="204"/>
    </row>
    <row r="3366" spans="4:4">
      <c r="D3366" s="204"/>
    </row>
    <row r="3367" spans="4:4">
      <c r="D3367" s="204"/>
    </row>
    <row r="3368" spans="4:4">
      <c r="D3368" s="204"/>
    </row>
    <row r="3369" spans="4:4">
      <c r="D3369" s="204"/>
    </row>
    <row r="3370" spans="4:4">
      <c r="D3370" s="204"/>
    </row>
    <row r="3371" spans="4:4">
      <c r="D3371" s="204"/>
    </row>
    <row r="3372" spans="4:4">
      <c r="D3372" s="204"/>
    </row>
    <row r="3373" spans="4:4">
      <c r="D3373" s="204"/>
    </row>
    <row r="3374" spans="4:4">
      <c r="D3374" s="204"/>
    </row>
    <row r="3375" spans="4:4">
      <c r="D3375" s="204"/>
    </row>
    <row r="3376" spans="4:4">
      <c r="D3376" s="204"/>
    </row>
    <row r="3377" spans="4:4">
      <c r="D3377" s="204"/>
    </row>
    <row r="3378" spans="4:4">
      <c r="D3378" s="204"/>
    </row>
    <row r="3379" spans="4:4">
      <c r="D3379" s="204"/>
    </row>
    <row r="3380" spans="4:4">
      <c r="D3380" s="204"/>
    </row>
    <row r="3381" spans="4:4">
      <c r="D3381" s="204"/>
    </row>
    <row r="3382" spans="4:4">
      <c r="D3382" s="204"/>
    </row>
    <row r="3383" spans="4:4">
      <c r="D3383" s="204"/>
    </row>
    <row r="3384" spans="4:4">
      <c r="D3384" s="204"/>
    </row>
    <row r="3385" spans="4:4">
      <c r="D3385" s="204"/>
    </row>
    <row r="3386" spans="4:4">
      <c r="D3386" s="204"/>
    </row>
    <row r="3387" spans="4:4">
      <c r="D3387" s="204"/>
    </row>
    <row r="3388" spans="4:4">
      <c r="D3388" s="204"/>
    </row>
    <row r="3389" spans="4:4">
      <c r="D3389" s="204"/>
    </row>
    <row r="3390" spans="4:4">
      <c r="D3390" s="204"/>
    </row>
    <row r="3391" spans="4:4">
      <c r="D3391" s="204"/>
    </row>
    <row r="3392" spans="4:4">
      <c r="D3392" s="204"/>
    </row>
    <row r="3393" spans="4:4">
      <c r="D3393" s="204"/>
    </row>
    <row r="3394" spans="4:4">
      <c r="D3394" s="204"/>
    </row>
    <row r="3395" spans="4:4">
      <c r="D3395" s="204"/>
    </row>
    <row r="3396" spans="4:4">
      <c r="D3396" s="204"/>
    </row>
    <row r="3397" spans="4:4">
      <c r="D3397" s="204"/>
    </row>
    <row r="3398" spans="4:4">
      <c r="D3398" s="204"/>
    </row>
    <row r="3399" spans="4:4">
      <c r="D3399" s="204"/>
    </row>
    <row r="3400" spans="4:4">
      <c r="D3400" s="204"/>
    </row>
    <row r="3401" spans="4:4">
      <c r="D3401" s="204"/>
    </row>
    <row r="3402" spans="4:4">
      <c r="D3402" s="204"/>
    </row>
    <row r="3403" spans="4:4">
      <c r="D3403" s="204"/>
    </row>
    <row r="3404" spans="4:4">
      <c r="D3404" s="204"/>
    </row>
    <row r="3405" spans="4:4">
      <c r="D3405" s="204"/>
    </row>
    <row r="3406" spans="4:4">
      <c r="D3406" s="204"/>
    </row>
    <row r="3407" spans="4:4">
      <c r="D3407" s="204"/>
    </row>
    <row r="3408" spans="4:4">
      <c r="D3408" s="204"/>
    </row>
    <row r="3409" spans="4:4">
      <c r="D3409" s="204"/>
    </row>
    <row r="3410" spans="4:4">
      <c r="D3410" s="204"/>
    </row>
    <row r="3411" spans="4:4">
      <c r="D3411" s="204"/>
    </row>
    <row r="3412" spans="4:4">
      <c r="D3412" s="204"/>
    </row>
    <row r="3413" spans="4:4">
      <c r="D3413" s="204"/>
    </row>
    <row r="3414" spans="4:4">
      <c r="D3414" s="204"/>
    </row>
    <row r="3415" spans="4:4">
      <c r="D3415" s="204"/>
    </row>
    <row r="3416" spans="4:4">
      <c r="D3416" s="204"/>
    </row>
    <row r="3417" spans="4:4">
      <c r="D3417" s="204"/>
    </row>
    <row r="3418" spans="4:4">
      <c r="D3418" s="204"/>
    </row>
    <row r="3419" spans="4:4">
      <c r="D3419" s="204"/>
    </row>
    <row r="3420" spans="4:4">
      <c r="D3420" s="204"/>
    </row>
    <row r="3421" spans="4:4">
      <c r="D3421" s="204"/>
    </row>
    <row r="3422" spans="4:4">
      <c r="D3422" s="204"/>
    </row>
    <row r="3423" spans="4:4">
      <c r="D3423" s="204"/>
    </row>
    <row r="3424" spans="4:4">
      <c r="D3424" s="204"/>
    </row>
    <row r="3425" spans="4:4">
      <c r="D3425" s="204"/>
    </row>
    <row r="3426" spans="4:4">
      <c r="D3426" s="204"/>
    </row>
    <row r="3427" spans="4:4">
      <c r="D3427" s="204"/>
    </row>
    <row r="3428" spans="4:4">
      <c r="D3428" s="204"/>
    </row>
    <row r="3429" spans="4:4">
      <c r="D3429" s="204"/>
    </row>
    <row r="3430" spans="4:4">
      <c r="D3430" s="204"/>
    </row>
    <row r="3431" spans="4:4">
      <c r="D3431" s="204"/>
    </row>
    <row r="3432" spans="4:4">
      <c r="D3432" s="204"/>
    </row>
    <row r="3433" spans="4:4">
      <c r="D3433" s="204"/>
    </row>
    <row r="3434" spans="4:4">
      <c r="D3434" s="204"/>
    </row>
    <row r="3435" spans="4:4">
      <c r="D3435" s="204"/>
    </row>
    <row r="3436" spans="4:4">
      <c r="D3436" s="204"/>
    </row>
    <row r="3437" spans="4:4">
      <c r="D3437" s="204"/>
    </row>
    <row r="3438" spans="4:4">
      <c r="D3438" s="204"/>
    </row>
    <row r="3439" spans="4:4">
      <c r="D3439" s="204"/>
    </row>
    <row r="3440" spans="4:4">
      <c r="D3440" s="204"/>
    </row>
    <row r="3441" spans="4:4">
      <c r="D3441" s="204"/>
    </row>
    <row r="3442" spans="4:4">
      <c r="D3442" s="204"/>
    </row>
    <row r="3443" spans="4:4">
      <c r="D3443" s="204"/>
    </row>
    <row r="3444" spans="4:4">
      <c r="D3444" s="204"/>
    </row>
    <row r="3445" spans="4:4">
      <c r="D3445" s="204"/>
    </row>
    <row r="3446" spans="4:4">
      <c r="D3446" s="204"/>
    </row>
    <row r="3447" spans="4:4">
      <c r="D3447" s="204"/>
    </row>
    <row r="3448" spans="4:4">
      <c r="D3448" s="204"/>
    </row>
    <row r="3449" spans="4:4">
      <c r="D3449" s="204"/>
    </row>
    <row r="3450" spans="4:4">
      <c r="D3450" s="204"/>
    </row>
    <row r="3451" spans="4:4">
      <c r="D3451" s="204"/>
    </row>
    <row r="3452" spans="4:4">
      <c r="D3452" s="204"/>
    </row>
    <row r="3453" spans="4:4">
      <c r="D3453" s="204"/>
    </row>
    <row r="3454" spans="4:4">
      <c r="D3454" s="204"/>
    </row>
    <row r="3455" spans="4:4">
      <c r="D3455" s="204"/>
    </row>
    <row r="3456" spans="4:4">
      <c r="D3456" s="204"/>
    </row>
    <row r="3457" spans="4:4">
      <c r="D3457" s="204"/>
    </row>
    <row r="3458" spans="4:4">
      <c r="D3458" s="204"/>
    </row>
    <row r="3459" spans="4:4">
      <c r="D3459" s="204"/>
    </row>
    <row r="3460" spans="4:4">
      <c r="D3460" s="204"/>
    </row>
    <row r="3461" spans="4:4">
      <c r="D3461" s="204"/>
    </row>
    <row r="3462" spans="4:4">
      <c r="D3462" s="204"/>
    </row>
    <row r="3463" spans="4:4">
      <c r="D3463" s="204"/>
    </row>
    <row r="3464" spans="4:4">
      <c r="D3464" s="204"/>
    </row>
    <row r="3465" spans="4:4">
      <c r="D3465" s="204"/>
    </row>
    <row r="3466" spans="4:4">
      <c r="D3466" s="204"/>
    </row>
    <row r="3467" spans="4:4">
      <c r="D3467" s="204"/>
    </row>
    <row r="3468" spans="4:4">
      <c r="D3468" s="204"/>
    </row>
    <row r="3469" spans="4:4">
      <c r="D3469" s="204"/>
    </row>
    <row r="3470" spans="4:4">
      <c r="D3470" s="204"/>
    </row>
    <row r="3471" spans="4:4">
      <c r="D3471" s="204"/>
    </row>
    <row r="3472" spans="4:4">
      <c r="D3472" s="204"/>
    </row>
    <row r="3473" spans="4:4">
      <c r="D3473" s="204"/>
    </row>
    <row r="3474" spans="4:4">
      <c r="D3474" s="204"/>
    </row>
    <row r="3475" spans="4:4">
      <c r="D3475" s="204"/>
    </row>
    <row r="3476" spans="4:4">
      <c r="D3476" s="204"/>
    </row>
    <row r="3477" spans="4:4">
      <c r="D3477" s="204"/>
    </row>
    <row r="3478" spans="4:4">
      <c r="D3478" s="204"/>
    </row>
    <row r="3479" spans="4:4">
      <c r="D3479" s="204"/>
    </row>
    <row r="3480" spans="4:4">
      <c r="D3480" s="204"/>
    </row>
    <row r="3481" spans="4:4">
      <c r="D3481" s="204"/>
    </row>
    <row r="3482" spans="4:4">
      <c r="D3482" s="204"/>
    </row>
    <row r="3483" spans="4:4">
      <c r="D3483" s="204"/>
    </row>
    <row r="3484" spans="4:4">
      <c r="D3484" s="204"/>
    </row>
    <row r="3485" spans="4:4">
      <c r="D3485" s="204"/>
    </row>
    <row r="3486" spans="4:4">
      <c r="D3486" s="204"/>
    </row>
    <row r="3487" spans="4:4">
      <c r="D3487" s="204"/>
    </row>
    <row r="3488" spans="4:4">
      <c r="D3488" s="204"/>
    </row>
    <row r="3489" spans="4:4">
      <c r="D3489" s="204"/>
    </row>
    <row r="3490" spans="4:4">
      <c r="D3490" s="204"/>
    </row>
    <row r="3491" spans="4:4">
      <c r="D3491" s="204"/>
    </row>
    <row r="3492" spans="4:4">
      <c r="D3492" s="204"/>
    </row>
    <row r="3493" spans="4:4">
      <c r="D3493" s="204"/>
    </row>
    <row r="3494" spans="4:4">
      <c r="D3494" s="204"/>
    </row>
    <row r="3495" spans="4:4">
      <c r="D3495" s="204"/>
    </row>
    <row r="3496" spans="4:4">
      <c r="D3496" s="204"/>
    </row>
    <row r="3497" spans="4:4">
      <c r="D3497" s="204"/>
    </row>
    <row r="3498" spans="4:4">
      <c r="D3498" s="204"/>
    </row>
    <row r="3499" spans="4:4">
      <c r="D3499" s="204"/>
    </row>
    <row r="3500" spans="4:4">
      <c r="D3500" s="204"/>
    </row>
    <row r="3501" spans="4:4">
      <c r="D3501" s="204"/>
    </row>
    <row r="3502" spans="4:4">
      <c r="D3502" s="204"/>
    </row>
    <row r="3503" spans="4:4">
      <c r="D3503" s="204"/>
    </row>
    <row r="3504" spans="4:4">
      <c r="D3504" s="204"/>
    </row>
    <row r="3505" spans="4:4">
      <c r="D3505" s="204"/>
    </row>
    <row r="3506" spans="4:4">
      <c r="D3506" s="204"/>
    </row>
    <row r="3507" spans="4:4">
      <c r="D3507" s="204"/>
    </row>
    <row r="3508" spans="4:4">
      <c r="D3508" s="204"/>
    </row>
    <row r="3509" spans="4:4">
      <c r="D3509" s="204"/>
    </row>
    <row r="3510" spans="4:4">
      <c r="D3510" s="204"/>
    </row>
    <row r="3511" spans="4:4">
      <c r="D3511" s="204"/>
    </row>
    <row r="3512" spans="4:4">
      <c r="D3512" s="204"/>
    </row>
    <row r="3513" spans="4:4">
      <c r="D3513" s="204"/>
    </row>
    <row r="3514" spans="4:4">
      <c r="D3514" s="204"/>
    </row>
    <row r="3515" spans="4:4">
      <c r="D3515" s="204"/>
    </row>
    <row r="3516" spans="4:4">
      <c r="D3516" s="204"/>
    </row>
    <row r="3517" spans="4:4">
      <c r="D3517" s="204"/>
    </row>
    <row r="3518" spans="4:4">
      <c r="D3518" s="204"/>
    </row>
    <row r="3519" spans="4:4">
      <c r="D3519" s="204"/>
    </row>
    <row r="3520" spans="4:4">
      <c r="D3520" s="204"/>
    </row>
    <row r="3521" spans="4:4">
      <c r="D3521" s="204"/>
    </row>
    <row r="3522" spans="4:4">
      <c r="D3522" s="204"/>
    </row>
    <row r="3523" spans="4:4">
      <c r="D3523" s="204"/>
    </row>
    <row r="3524" spans="4:4">
      <c r="D3524" s="204"/>
    </row>
    <row r="3525" spans="4:4">
      <c r="D3525" s="204"/>
    </row>
    <row r="3526" spans="4:4">
      <c r="D3526" s="204"/>
    </row>
    <row r="3527" spans="4:4">
      <c r="D3527" s="204"/>
    </row>
    <row r="3528" spans="4:4">
      <c r="D3528" s="204"/>
    </row>
    <row r="3529" spans="4:4">
      <c r="D3529" s="204"/>
    </row>
    <row r="3530" spans="4:4">
      <c r="D3530" s="204"/>
    </row>
    <row r="3531" spans="4:4">
      <c r="D3531" s="204"/>
    </row>
    <row r="3532" spans="4:4">
      <c r="D3532" s="204"/>
    </row>
    <row r="3533" spans="4:4">
      <c r="D3533" s="204"/>
    </row>
    <row r="3534" spans="4:4">
      <c r="D3534" s="204"/>
    </row>
    <row r="3535" spans="4:4">
      <c r="D3535" s="204"/>
    </row>
    <row r="3536" spans="4:4">
      <c r="D3536" s="204"/>
    </row>
    <row r="3537" spans="4:4">
      <c r="D3537" s="204"/>
    </row>
    <row r="3538" spans="4:4">
      <c r="D3538" s="204"/>
    </row>
    <row r="3539" spans="4:4">
      <c r="D3539" s="204"/>
    </row>
    <row r="3540" spans="4:4">
      <c r="D3540" s="204"/>
    </row>
    <row r="3541" spans="4:4">
      <c r="D3541" s="204"/>
    </row>
    <row r="3542" spans="4:4">
      <c r="D3542" s="204"/>
    </row>
    <row r="3543" spans="4:4">
      <c r="D3543" s="204"/>
    </row>
    <row r="3544" spans="4:4">
      <c r="D3544" s="204"/>
    </row>
    <row r="3545" spans="4:4">
      <c r="D3545" s="204"/>
    </row>
    <row r="3546" spans="4:4">
      <c r="D3546" s="204"/>
    </row>
    <row r="3547" spans="4:4">
      <c r="D3547" s="204"/>
    </row>
    <row r="3548" spans="4:4">
      <c r="D3548" s="204"/>
    </row>
    <row r="3549" spans="4:4">
      <c r="D3549" s="204"/>
    </row>
    <row r="3550" spans="4:4">
      <c r="D3550" s="204"/>
    </row>
    <row r="3551" spans="4:4">
      <c r="D3551" s="204"/>
    </row>
    <row r="3552" spans="4:4">
      <c r="D3552" s="204"/>
    </row>
    <row r="3553" spans="4:4">
      <c r="D3553" s="204"/>
    </row>
    <row r="3554" spans="4:4">
      <c r="D3554" s="204"/>
    </row>
    <row r="3555" spans="4:4">
      <c r="D3555" s="204"/>
    </row>
    <row r="3556" spans="4:4">
      <c r="D3556" s="204"/>
    </row>
    <row r="3557" spans="4:4">
      <c r="D3557" s="204"/>
    </row>
    <row r="3558" spans="4:4">
      <c r="D3558" s="204"/>
    </row>
    <row r="3559" spans="4:4">
      <c r="D3559" s="204"/>
    </row>
    <row r="3560" spans="4:4">
      <c r="D3560" s="204"/>
    </row>
    <row r="3561" spans="4:4">
      <c r="D3561" s="204"/>
    </row>
    <row r="3562" spans="4:4">
      <c r="D3562" s="204"/>
    </row>
    <row r="3563" spans="4:4">
      <c r="D3563" s="204"/>
    </row>
    <row r="3564" spans="4:4">
      <c r="D3564" s="204"/>
    </row>
    <row r="3565" spans="4:4">
      <c r="D3565" s="204"/>
    </row>
    <row r="3566" spans="4:4">
      <c r="D3566" s="204"/>
    </row>
    <row r="3567" spans="4:4">
      <c r="D3567" s="204"/>
    </row>
    <row r="3568" spans="4:4">
      <c r="D3568" s="204"/>
    </row>
    <row r="3569" spans="4:4">
      <c r="D3569" s="204"/>
    </row>
    <row r="3570" spans="4:4">
      <c r="D3570" s="204"/>
    </row>
    <row r="3571" spans="4:4">
      <c r="D3571" s="204"/>
    </row>
    <row r="3572" spans="4:4">
      <c r="D3572" s="204"/>
    </row>
    <row r="3573" spans="4:4">
      <c r="D3573" s="204"/>
    </row>
    <row r="3574" spans="4:4">
      <c r="D3574" s="204"/>
    </row>
    <row r="3575" spans="4:4">
      <c r="D3575" s="204"/>
    </row>
    <row r="3576" spans="4:4">
      <c r="D3576" s="204"/>
    </row>
    <row r="3577" spans="4:4">
      <c r="D3577" s="204"/>
    </row>
    <row r="3578" spans="4:4">
      <c r="D3578" s="204"/>
    </row>
    <row r="3579" spans="4:4">
      <c r="D3579" s="204"/>
    </row>
    <row r="3580" spans="4:4">
      <c r="D3580" s="204"/>
    </row>
    <row r="3581" spans="4:4">
      <c r="D3581" s="204"/>
    </row>
    <row r="3582" spans="4:4">
      <c r="D3582" s="204"/>
    </row>
    <row r="3583" spans="4:4">
      <c r="D3583" s="204"/>
    </row>
    <row r="3584" spans="4:4">
      <c r="D3584" s="204"/>
    </row>
    <row r="3585" spans="4:4">
      <c r="D3585" s="204"/>
    </row>
    <row r="3586" spans="4:4">
      <c r="D3586" s="204"/>
    </row>
    <row r="3587" spans="4:4">
      <c r="D3587" s="204"/>
    </row>
    <row r="3588" spans="4:4">
      <c r="D3588" s="204"/>
    </row>
    <row r="3589" spans="4:4">
      <c r="D3589" s="204"/>
    </row>
    <row r="3590" spans="4:4">
      <c r="D3590" s="204"/>
    </row>
    <row r="3591" spans="4:4">
      <c r="D3591" s="204"/>
    </row>
    <row r="3592" spans="4:4">
      <c r="D3592" s="204"/>
    </row>
    <row r="3593" spans="4:4">
      <c r="D3593" s="204"/>
    </row>
    <row r="3594" spans="4:4">
      <c r="D3594" s="204"/>
    </row>
    <row r="3595" spans="4:4">
      <c r="D3595" s="204"/>
    </row>
    <row r="3596" spans="4:4">
      <c r="D3596" s="204"/>
    </row>
    <row r="3597" spans="4:4">
      <c r="D3597" s="204"/>
    </row>
    <row r="3598" spans="4:4">
      <c r="D3598" s="204"/>
    </row>
    <row r="3599" spans="4:4">
      <c r="D3599" s="204"/>
    </row>
    <row r="3600" spans="4:4">
      <c r="D3600" s="204"/>
    </row>
    <row r="3601" spans="4:4">
      <c r="D3601" s="204"/>
    </row>
    <row r="3602" spans="4:4">
      <c r="D3602" s="204"/>
    </row>
    <row r="3603" spans="4:4">
      <c r="D3603" s="204"/>
    </row>
    <row r="3604" spans="4:4">
      <c r="D3604" s="204"/>
    </row>
    <row r="3605" spans="4:4">
      <c r="D3605" s="204"/>
    </row>
    <row r="3606" spans="4:4">
      <c r="D3606" s="204"/>
    </row>
    <row r="3607" spans="4:4">
      <c r="D3607" s="204"/>
    </row>
    <row r="3608" spans="4:4">
      <c r="D3608" s="204"/>
    </row>
    <row r="3609" spans="4:4">
      <c r="D3609" s="204"/>
    </row>
    <row r="3610" spans="4:4">
      <c r="D3610" s="204"/>
    </row>
    <row r="3611" spans="4:4">
      <c r="D3611" s="204"/>
    </row>
    <row r="3612" spans="4:4">
      <c r="D3612" s="204"/>
    </row>
    <row r="3613" spans="4:4">
      <c r="D3613" s="204"/>
    </row>
    <row r="3614" spans="4:4">
      <c r="D3614" s="204"/>
    </row>
    <row r="3615" spans="4:4">
      <c r="D3615" s="204"/>
    </row>
    <row r="3616" spans="4:4">
      <c r="D3616" s="204"/>
    </row>
    <row r="3617" spans="4:4">
      <c r="D3617" s="204"/>
    </row>
    <row r="3618" spans="4:4">
      <c r="D3618" s="204"/>
    </row>
    <row r="3619" spans="4:4">
      <c r="D3619" s="204"/>
    </row>
    <row r="3620" spans="4:4">
      <c r="D3620" s="204"/>
    </row>
    <row r="3621" spans="4:4">
      <c r="D3621" s="204"/>
    </row>
    <row r="3622" spans="4:4">
      <c r="D3622" s="204"/>
    </row>
    <row r="3623" spans="4:4">
      <c r="D3623" s="204"/>
    </row>
    <row r="3624" spans="4:4">
      <c r="D3624" s="204"/>
    </row>
    <row r="3625" spans="4:4">
      <c r="D3625" s="204"/>
    </row>
    <row r="3626" spans="4:4">
      <c r="D3626" s="204"/>
    </row>
    <row r="3627" spans="4:4">
      <c r="D3627" s="204"/>
    </row>
    <row r="3628" spans="4:4">
      <c r="D3628" s="204"/>
    </row>
    <row r="3629" spans="4:4">
      <c r="D3629" s="204"/>
    </row>
    <row r="3630" spans="4:4">
      <c r="D3630" s="204"/>
    </row>
    <row r="3631" spans="4:4">
      <c r="D3631" s="204"/>
    </row>
    <row r="3632" spans="4:4">
      <c r="D3632" s="204"/>
    </row>
    <row r="3633" spans="4:4">
      <c r="D3633" s="204"/>
    </row>
    <row r="3634" spans="4:4">
      <c r="D3634" s="204"/>
    </row>
    <row r="3635" spans="4:4">
      <c r="D3635" s="204"/>
    </row>
    <row r="3636" spans="4:4">
      <c r="D3636" s="204"/>
    </row>
    <row r="3637" spans="4:4">
      <c r="D3637" s="204"/>
    </row>
    <row r="3638" spans="4:4">
      <c r="D3638" s="204"/>
    </row>
    <row r="3639" spans="4:4">
      <c r="D3639" s="204"/>
    </row>
    <row r="3640" spans="4:4">
      <c r="D3640" s="204"/>
    </row>
    <row r="3641" spans="4:4">
      <c r="D3641" s="204"/>
    </row>
    <row r="3642" spans="4:4">
      <c r="D3642" s="204"/>
    </row>
    <row r="3643" spans="4:4">
      <c r="D3643" s="204"/>
    </row>
    <row r="3644" spans="4:4">
      <c r="D3644" s="204"/>
    </row>
    <row r="3645" spans="4:4">
      <c r="D3645" s="204"/>
    </row>
    <row r="3646" spans="4:4">
      <c r="D3646" s="204"/>
    </row>
    <row r="3647" spans="4:4">
      <c r="D3647" s="204"/>
    </row>
    <row r="3648" spans="4:4">
      <c r="D3648" s="204"/>
    </row>
    <row r="3649" spans="4:4">
      <c r="D3649" s="204"/>
    </row>
    <row r="3650" spans="4:4">
      <c r="D3650" s="204"/>
    </row>
    <row r="3651" spans="4:4">
      <c r="D3651" s="204"/>
    </row>
    <row r="3652" spans="4:4">
      <c r="D3652" s="204"/>
    </row>
    <row r="3653" spans="4:4">
      <c r="D3653" s="204"/>
    </row>
    <row r="3654" spans="4:4">
      <c r="D3654" s="204"/>
    </row>
    <row r="3655" spans="4:4">
      <c r="D3655" s="204"/>
    </row>
    <row r="3656" spans="4:4">
      <c r="D3656" s="204"/>
    </row>
    <row r="3657" spans="4:4">
      <c r="D3657" s="204"/>
    </row>
    <row r="3658" spans="4:4">
      <c r="D3658" s="204"/>
    </row>
    <row r="3659" spans="4:4">
      <c r="D3659" s="204"/>
    </row>
    <row r="3660" spans="4:4">
      <c r="D3660" s="204"/>
    </row>
    <row r="3661" spans="4:4">
      <c r="D3661" s="204"/>
    </row>
    <row r="3662" spans="4:4">
      <c r="D3662" s="204"/>
    </row>
    <row r="3663" spans="4:4">
      <c r="D3663" s="204"/>
    </row>
    <row r="3664" spans="4:4">
      <c r="D3664" s="204"/>
    </row>
    <row r="3665" spans="4:4">
      <c r="D3665" s="204"/>
    </row>
    <row r="3666" spans="4:4">
      <c r="D3666" s="204"/>
    </row>
    <row r="3667" spans="4:4">
      <c r="D3667" s="204"/>
    </row>
    <row r="3668" spans="4:4">
      <c r="D3668" s="204"/>
    </row>
    <row r="3669" spans="4:4">
      <c r="D3669" s="204"/>
    </row>
    <row r="3670" spans="4:4">
      <c r="D3670" s="204"/>
    </row>
    <row r="3671" spans="4:4">
      <c r="D3671" s="204"/>
    </row>
    <row r="3672" spans="4:4">
      <c r="D3672" s="204"/>
    </row>
    <row r="3673" spans="4:4">
      <c r="D3673" s="204"/>
    </row>
    <row r="3674" spans="4:4">
      <c r="D3674" s="204"/>
    </row>
    <row r="3675" spans="4:4">
      <c r="D3675" s="204"/>
    </row>
    <row r="3676" spans="4:4">
      <c r="D3676" s="204"/>
    </row>
    <row r="3677" spans="4:4">
      <c r="D3677" s="204"/>
    </row>
    <row r="3678" spans="4:4">
      <c r="D3678" s="204"/>
    </row>
    <row r="3679" spans="4:4">
      <c r="D3679" s="204"/>
    </row>
    <row r="3680" spans="4:4">
      <c r="D3680" s="204"/>
    </row>
    <row r="3681" spans="4:4">
      <c r="D3681" s="204"/>
    </row>
    <row r="3682" spans="4:4">
      <c r="D3682" s="204"/>
    </row>
    <row r="3683" spans="4:4">
      <c r="D3683" s="204"/>
    </row>
    <row r="3684" spans="4:4">
      <c r="D3684" s="204"/>
    </row>
    <row r="3685" spans="4:4">
      <c r="D3685" s="204"/>
    </row>
    <row r="3686" spans="4:4">
      <c r="D3686" s="204"/>
    </row>
    <row r="3687" spans="4:4">
      <c r="D3687" s="204"/>
    </row>
    <row r="3688" spans="4:4">
      <c r="D3688" s="204"/>
    </row>
    <row r="3689" spans="4:4">
      <c r="D3689" s="204"/>
    </row>
    <row r="3690" spans="4:4">
      <c r="D3690" s="204"/>
    </row>
    <row r="3691" spans="4:4">
      <c r="D3691" s="204"/>
    </row>
    <row r="3692" spans="4:4">
      <c r="D3692" s="204"/>
    </row>
    <row r="3693" spans="4:4">
      <c r="D3693" s="204"/>
    </row>
    <row r="3694" spans="4:4">
      <c r="D3694" s="204"/>
    </row>
    <row r="3695" spans="4:4">
      <c r="D3695" s="204"/>
    </row>
    <row r="3696" spans="4:4">
      <c r="D3696" s="204"/>
    </row>
    <row r="3697" spans="4:4">
      <c r="D3697" s="204"/>
    </row>
    <row r="3698" spans="4:4">
      <c r="D3698" s="204"/>
    </row>
    <row r="3699" spans="4:4">
      <c r="D3699" s="204"/>
    </row>
    <row r="3700" spans="4:4">
      <c r="D3700" s="204"/>
    </row>
    <row r="3701" spans="4:4">
      <c r="D3701" s="204"/>
    </row>
    <row r="3702" spans="4:4">
      <c r="D3702" s="204"/>
    </row>
    <row r="3703" spans="4:4">
      <c r="D3703" s="204"/>
    </row>
    <row r="3704" spans="4:4">
      <c r="D3704" s="204"/>
    </row>
    <row r="3705" spans="4:4">
      <c r="D3705" s="204"/>
    </row>
    <row r="3706" spans="4:4">
      <c r="D3706" s="204"/>
    </row>
    <row r="3707" spans="4:4">
      <c r="D3707" s="204"/>
    </row>
    <row r="3708" spans="4:4">
      <c r="D3708" s="204"/>
    </row>
    <row r="3709" spans="4:4">
      <c r="D3709" s="204"/>
    </row>
    <row r="3710" spans="4:4">
      <c r="D3710" s="204"/>
    </row>
    <row r="3711" spans="4:4">
      <c r="D3711" s="204"/>
    </row>
    <row r="3712" spans="4:4">
      <c r="D3712" s="204"/>
    </row>
    <row r="3713" spans="4:4">
      <c r="D3713" s="204"/>
    </row>
    <row r="3714" spans="4:4">
      <c r="D3714" s="204"/>
    </row>
    <row r="3715" spans="4:4">
      <c r="D3715" s="204"/>
    </row>
    <row r="3716" spans="4:4">
      <c r="D3716" s="204"/>
    </row>
    <row r="3717" spans="4:4">
      <c r="D3717" s="204"/>
    </row>
    <row r="3718" spans="4:4">
      <c r="D3718" s="204"/>
    </row>
    <row r="3719" spans="4:4">
      <c r="D3719" s="204"/>
    </row>
    <row r="3720" spans="4:4">
      <c r="D3720" s="204"/>
    </row>
    <row r="3721" spans="4:4">
      <c r="D3721" s="204"/>
    </row>
    <row r="3722" spans="4:4">
      <c r="D3722" s="204"/>
    </row>
    <row r="3723" spans="4:4">
      <c r="D3723" s="204"/>
    </row>
    <row r="3724" spans="4:4">
      <c r="D3724" s="204"/>
    </row>
    <row r="3725" spans="4:4">
      <c r="D3725" s="204"/>
    </row>
    <row r="3726" spans="4:4">
      <c r="D3726" s="204"/>
    </row>
    <row r="3727" spans="4:4">
      <c r="D3727" s="204"/>
    </row>
    <row r="3728" spans="4:4">
      <c r="D3728" s="204"/>
    </row>
    <row r="3729" spans="4:4">
      <c r="D3729" s="204"/>
    </row>
    <row r="3730" spans="4:4">
      <c r="D3730" s="204"/>
    </row>
    <row r="3731" spans="4:4">
      <c r="D3731" s="204"/>
    </row>
    <row r="3732" spans="4:4">
      <c r="D3732" s="204"/>
    </row>
    <row r="3733" spans="4:4">
      <c r="D3733" s="204"/>
    </row>
    <row r="3734" spans="4:4">
      <c r="D3734" s="204"/>
    </row>
    <row r="3735" spans="4:4">
      <c r="D3735" s="204"/>
    </row>
    <row r="3736" spans="4:4">
      <c r="D3736" s="204"/>
    </row>
    <row r="3737" spans="4:4">
      <c r="D3737" s="204"/>
    </row>
    <row r="3738" spans="4:4">
      <c r="D3738" s="204"/>
    </row>
    <row r="3739" spans="4:4">
      <c r="D3739" s="204"/>
    </row>
    <row r="3740" spans="4:4">
      <c r="D3740" s="204"/>
    </row>
    <row r="3741" spans="4:4">
      <c r="D3741" s="204"/>
    </row>
    <row r="3742" spans="4:4">
      <c r="D3742" s="204"/>
    </row>
    <row r="3743" spans="4:4">
      <c r="D3743" s="204"/>
    </row>
    <row r="3744" spans="4:4">
      <c r="D3744" s="204"/>
    </row>
    <row r="3745" spans="4:4">
      <c r="D3745" s="204"/>
    </row>
    <row r="3746" spans="4:4">
      <c r="D3746" s="204"/>
    </row>
    <row r="3747" spans="4:4">
      <c r="D3747" s="204"/>
    </row>
    <row r="3748" spans="4:4">
      <c r="D3748" s="204"/>
    </row>
    <row r="3749" spans="4:4">
      <c r="D3749" s="204"/>
    </row>
    <row r="3750" spans="4:4">
      <c r="D3750" s="204"/>
    </row>
    <row r="3751" spans="4:4">
      <c r="D3751" s="204"/>
    </row>
    <row r="3752" spans="4:4">
      <c r="D3752" s="204"/>
    </row>
    <row r="3753" spans="4:4">
      <c r="D3753" s="204"/>
    </row>
    <row r="3754" spans="4:4">
      <c r="D3754" s="204"/>
    </row>
    <row r="3755" spans="4:4">
      <c r="D3755" s="204"/>
    </row>
    <row r="3756" spans="4:4">
      <c r="D3756" s="204"/>
    </row>
    <row r="3757" spans="4:4">
      <c r="D3757" s="204"/>
    </row>
    <row r="3758" spans="4:4">
      <c r="D3758" s="204"/>
    </row>
    <row r="3759" spans="4:4">
      <c r="D3759" s="204"/>
    </row>
    <row r="3760" spans="4:4">
      <c r="D3760" s="204"/>
    </row>
    <row r="3761" spans="4:4">
      <c r="D3761" s="204"/>
    </row>
    <row r="3762" spans="4:4">
      <c r="D3762" s="204"/>
    </row>
    <row r="3763" spans="4:4">
      <c r="D3763" s="204"/>
    </row>
    <row r="3764" spans="4:4">
      <c r="D3764" s="204"/>
    </row>
    <row r="3765" spans="4:4">
      <c r="D3765" s="204"/>
    </row>
    <row r="3766" spans="4:4">
      <c r="D3766" s="204"/>
    </row>
    <row r="3767" spans="4:4">
      <c r="D3767" s="204"/>
    </row>
    <row r="3768" spans="4:4">
      <c r="D3768" s="204"/>
    </row>
    <row r="3769" spans="4:4">
      <c r="D3769" s="204"/>
    </row>
    <row r="3770" spans="4:4">
      <c r="D3770" s="204"/>
    </row>
    <row r="3771" spans="4:4">
      <c r="D3771" s="204"/>
    </row>
    <row r="3772" spans="4:4">
      <c r="D3772" s="204"/>
    </row>
    <row r="3773" spans="4:4">
      <c r="D3773" s="204"/>
    </row>
    <row r="3774" spans="4:4">
      <c r="D3774" s="204"/>
    </row>
    <row r="3775" spans="4:4">
      <c r="D3775" s="204"/>
    </row>
    <row r="3776" spans="4:4">
      <c r="D3776" s="204"/>
    </row>
    <row r="3777" spans="4:4">
      <c r="D3777" s="204"/>
    </row>
    <row r="3778" spans="4:4">
      <c r="D3778" s="204"/>
    </row>
    <row r="3779" spans="4:4">
      <c r="D3779" s="204"/>
    </row>
    <row r="3780" spans="4:4">
      <c r="D3780" s="204"/>
    </row>
    <row r="3781" spans="4:4">
      <c r="D3781" s="204"/>
    </row>
    <row r="3782" spans="4:4">
      <c r="D3782" s="204"/>
    </row>
    <row r="3783" spans="4:4">
      <c r="D3783" s="204"/>
    </row>
    <row r="3784" spans="4:4">
      <c r="D3784" s="204"/>
    </row>
    <row r="3785" spans="4:4">
      <c r="D3785" s="204"/>
    </row>
    <row r="3786" spans="4:4">
      <c r="D3786" s="204"/>
    </row>
    <row r="3787" spans="4:4">
      <c r="D3787" s="204"/>
    </row>
    <row r="3788" spans="4:4">
      <c r="D3788" s="204"/>
    </row>
    <row r="3789" spans="4:4">
      <c r="D3789" s="204"/>
    </row>
    <row r="3790" spans="4:4">
      <c r="D3790" s="204"/>
    </row>
    <row r="3791" spans="4:4">
      <c r="D3791" s="204"/>
    </row>
    <row r="3792" spans="4:4">
      <c r="D3792" s="204"/>
    </row>
    <row r="3793" spans="4:4">
      <c r="D3793" s="204"/>
    </row>
    <row r="3794" spans="4:4">
      <c r="D3794" s="204"/>
    </row>
    <row r="3795" spans="4:4">
      <c r="D3795" s="204"/>
    </row>
    <row r="3796" spans="4:4">
      <c r="D3796" s="204"/>
    </row>
    <row r="3797" spans="4:4">
      <c r="D3797" s="204"/>
    </row>
    <row r="3798" spans="4:4">
      <c r="D3798" s="204"/>
    </row>
    <row r="3799" spans="4:4">
      <c r="D3799" s="204"/>
    </row>
    <row r="3800" spans="4:4">
      <c r="D3800" s="204"/>
    </row>
    <row r="3801" spans="4:4">
      <c r="D3801" s="204"/>
    </row>
    <row r="3802" spans="4:4">
      <c r="D3802" s="204"/>
    </row>
    <row r="3803" spans="4:4">
      <c r="D3803" s="204"/>
    </row>
    <row r="3804" spans="4:4">
      <c r="D3804" s="204"/>
    </row>
    <row r="3805" spans="4:4">
      <c r="D3805" s="204"/>
    </row>
    <row r="3806" spans="4:4">
      <c r="D3806" s="204"/>
    </row>
    <row r="3807" spans="4:4">
      <c r="D3807" s="204"/>
    </row>
    <row r="3808" spans="4:4">
      <c r="D3808" s="204"/>
    </row>
    <row r="3809" spans="4:4">
      <c r="D3809" s="204"/>
    </row>
    <row r="3810" spans="4:4">
      <c r="D3810" s="204"/>
    </row>
    <row r="3811" spans="4:4">
      <c r="D3811" s="204"/>
    </row>
    <row r="3812" spans="4:4">
      <c r="D3812" s="204"/>
    </row>
    <row r="3813" spans="4:4">
      <c r="D3813" s="204"/>
    </row>
    <row r="3814" spans="4:4">
      <c r="D3814" s="204"/>
    </row>
    <row r="3815" spans="4:4">
      <c r="D3815" s="204"/>
    </row>
    <row r="3816" spans="4:4">
      <c r="D3816" s="204"/>
    </row>
    <row r="3817" spans="4:4">
      <c r="D3817" s="204"/>
    </row>
    <row r="3818" spans="4:4">
      <c r="D3818" s="204"/>
    </row>
    <row r="3819" spans="4:4">
      <c r="D3819" s="204"/>
    </row>
    <row r="3820" spans="4:4">
      <c r="D3820" s="204"/>
    </row>
    <row r="3821" spans="4:4">
      <c r="D3821" s="204"/>
    </row>
    <row r="3822" spans="4:4">
      <c r="D3822" s="204"/>
    </row>
    <row r="3823" spans="4:4">
      <c r="D3823" s="204"/>
    </row>
    <row r="3824" spans="4:4">
      <c r="D3824" s="204"/>
    </row>
    <row r="3825" spans="4:4">
      <c r="D3825" s="204"/>
    </row>
    <row r="3826" spans="4:4">
      <c r="D3826" s="204"/>
    </row>
    <row r="3827" spans="4:4">
      <c r="D3827" s="204"/>
    </row>
    <row r="3828" spans="4:4">
      <c r="D3828" s="204"/>
    </row>
    <row r="3829" spans="4:4">
      <c r="D3829" s="204"/>
    </row>
    <row r="3830" spans="4:4">
      <c r="D3830" s="204"/>
    </row>
    <row r="3831" spans="4:4">
      <c r="D3831" s="204"/>
    </row>
    <row r="3832" spans="4:4">
      <c r="D3832" s="204"/>
    </row>
    <row r="3833" spans="4:4">
      <c r="D3833" s="204"/>
    </row>
    <row r="3834" spans="4:4">
      <c r="D3834" s="204"/>
    </row>
    <row r="3835" spans="4:4">
      <c r="D3835" s="204"/>
    </row>
    <row r="3836" spans="4:4">
      <c r="D3836" s="204"/>
    </row>
    <row r="3837" spans="4:4">
      <c r="D3837" s="204"/>
    </row>
    <row r="3838" spans="4:4">
      <c r="D3838" s="204"/>
    </row>
    <row r="3839" spans="4:4">
      <c r="D3839" s="204"/>
    </row>
    <row r="3840" spans="4:4">
      <c r="D3840" s="204"/>
    </row>
    <row r="3841" spans="4:4">
      <c r="D3841" s="204"/>
    </row>
    <row r="3842" spans="4:4">
      <c r="D3842" s="204"/>
    </row>
    <row r="3843" spans="4:4">
      <c r="D3843" s="204"/>
    </row>
    <row r="3844" spans="4:4">
      <c r="D3844" s="204"/>
    </row>
    <row r="3845" spans="4:4">
      <c r="D3845" s="204"/>
    </row>
    <row r="3846" spans="4:4">
      <c r="D3846" s="204"/>
    </row>
    <row r="3847" spans="4:4">
      <c r="D3847" s="204"/>
    </row>
    <row r="3848" spans="4:4">
      <c r="D3848" s="204"/>
    </row>
    <row r="3849" spans="4:4">
      <c r="D3849" s="204"/>
    </row>
    <row r="3850" spans="4:4">
      <c r="D3850" s="204"/>
    </row>
    <row r="3851" spans="4:4">
      <c r="D3851" s="204"/>
    </row>
    <row r="3852" spans="4:4">
      <c r="D3852" s="204"/>
    </row>
    <row r="3853" spans="4:4">
      <c r="D3853" s="204"/>
    </row>
    <row r="3854" spans="4:4">
      <c r="D3854" s="204"/>
    </row>
    <row r="3855" spans="4:4">
      <c r="D3855" s="204"/>
    </row>
    <row r="3856" spans="4:4">
      <c r="D3856" s="204"/>
    </row>
    <row r="3857" spans="4:4">
      <c r="D3857" s="204"/>
    </row>
    <row r="3858" spans="4:4">
      <c r="D3858" s="204"/>
    </row>
    <row r="3859" spans="4:4">
      <c r="D3859" s="204"/>
    </row>
    <row r="3860" spans="4:4">
      <c r="D3860" s="204"/>
    </row>
    <row r="3861" spans="4:4">
      <c r="D3861" s="204"/>
    </row>
    <row r="3862" spans="4:4">
      <c r="D3862" s="204"/>
    </row>
    <row r="3863" spans="4:4">
      <c r="D3863" s="204"/>
    </row>
    <row r="3864" spans="4:4">
      <c r="D3864" s="204"/>
    </row>
    <row r="3865" spans="4:4">
      <c r="D3865" s="204"/>
    </row>
    <row r="3866" spans="4:4">
      <c r="D3866" s="204"/>
    </row>
    <row r="3867" spans="4:4">
      <c r="D3867" s="204"/>
    </row>
    <row r="3868" spans="4:4">
      <c r="D3868" s="204"/>
    </row>
    <row r="3869" spans="4:4">
      <c r="D3869" s="204"/>
    </row>
    <row r="3870" spans="4:4">
      <c r="D3870" s="204"/>
    </row>
    <row r="3871" spans="4:4">
      <c r="D3871" s="204"/>
    </row>
    <row r="3872" spans="4:4">
      <c r="D3872" s="204"/>
    </row>
    <row r="3873" spans="4:4">
      <c r="D3873" s="204"/>
    </row>
    <row r="3874" spans="4:4">
      <c r="D3874" s="204"/>
    </row>
    <row r="3875" spans="4:4">
      <c r="D3875" s="204"/>
    </row>
    <row r="3876" spans="4:4">
      <c r="D3876" s="204"/>
    </row>
    <row r="3877" spans="4:4">
      <c r="D3877" s="204"/>
    </row>
    <row r="3878" spans="4:4">
      <c r="D3878" s="204"/>
    </row>
    <row r="3879" spans="4:4">
      <c r="D3879" s="204"/>
    </row>
    <row r="3880" spans="4:4">
      <c r="D3880" s="204"/>
    </row>
    <row r="3881" spans="4:4">
      <c r="D3881" s="204"/>
    </row>
    <row r="3882" spans="4:4">
      <c r="D3882" s="204"/>
    </row>
    <row r="3883" spans="4:4">
      <c r="D3883" s="204"/>
    </row>
    <row r="3884" spans="4:4">
      <c r="D3884" s="204"/>
    </row>
    <row r="3885" spans="4:4">
      <c r="D3885" s="204"/>
    </row>
    <row r="3886" spans="4:4">
      <c r="D3886" s="204"/>
    </row>
    <row r="3887" spans="4:4">
      <c r="D3887" s="204"/>
    </row>
    <row r="3888" spans="4:4">
      <c r="D3888" s="204"/>
    </row>
    <row r="3889" spans="4:4">
      <c r="D3889" s="204"/>
    </row>
    <row r="3890" spans="4:4">
      <c r="D3890" s="204"/>
    </row>
    <row r="3891" spans="4:4">
      <c r="D3891" s="204"/>
    </row>
    <row r="3892" spans="4:4">
      <c r="D3892" s="204"/>
    </row>
    <row r="3893" spans="4:4">
      <c r="D3893" s="204"/>
    </row>
    <row r="3894" spans="4:4">
      <c r="D3894" s="204"/>
    </row>
    <row r="3895" spans="4:4">
      <c r="D3895" s="204"/>
    </row>
    <row r="3896" spans="4:4">
      <c r="D3896" s="204"/>
    </row>
    <row r="3897" spans="4:4">
      <c r="D3897" s="204"/>
    </row>
    <row r="3898" spans="4:4">
      <c r="D3898" s="204"/>
    </row>
    <row r="3899" spans="4:4">
      <c r="D3899" s="204"/>
    </row>
    <row r="3900" spans="4:4">
      <c r="D3900" s="204"/>
    </row>
    <row r="3901" spans="4:4">
      <c r="D3901" s="204"/>
    </row>
    <row r="3902" spans="4:4">
      <c r="D3902" s="204"/>
    </row>
    <row r="3903" spans="4:4">
      <c r="D3903" s="204"/>
    </row>
    <row r="3904" spans="4:4">
      <c r="D3904" s="204"/>
    </row>
    <row r="3905" spans="4:4">
      <c r="D3905" s="204"/>
    </row>
    <row r="3906" spans="4:4">
      <c r="D3906" s="204"/>
    </row>
    <row r="3907" spans="4:4">
      <c r="D3907" s="204"/>
    </row>
    <row r="3908" spans="4:4">
      <c r="D3908" s="204"/>
    </row>
    <row r="3909" spans="4:4">
      <c r="D3909" s="204"/>
    </row>
    <row r="3910" spans="4:4">
      <c r="D3910" s="204"/>
    </row>
    <row r="3911" spans="4:4">
      <c r="D3911" s="204"/>
    </row>
    <row r="3912" spans="4:4">
      <c r="D3912" s="204"/>
    </row>
    <row r="3913" spans="4:4">
      <c r="D3913" s="204"/>
    </row>
    <row r="3914" spans="4:4">
      <c r="D3914" s="204"/>
    </row>
    <row r="3915" spans="4:4">
      <c r="D3915" s="204"/>
    </row>
    <row r="3916" spans="4:4">
      <c r="D3916" s="204"/>
    </row>
    <row r="3917" spans="4:4">
      <c r="D3917" s="204"/>
    </row>
    <row r="3918" spans="4:4">
      <c r="D3918" s="204"/>
    </row>
    <row r="3919" spans="4:4">
      <c r="D3919" s="204"/>
    </row>
    <row r="3920" spans="4:4">
      <c r="D3920" s="204"/>
    </row>
    <row r="3921" spans="4:4">
      <c r="D3921" s="204"/>
    </row>
    <row r="3922" spans="4:4">
      <c r="D3922" s="204"/>
    </row>
    <row r="3923" spans="4:4">
      <c r="D3923" s="204"/>
    </row>
    <row r="3924" spans="4:4">
      <c r="D3924" s="204"/>
    </row>
    <row r="3925" spans="4:4">
      <c r="D3925" s="204"/>
    </row>
    <row r="3926" spans="4:4">
      <c r="D3926" s="204"/>
    </row>
    <row r="3927" spans="4:4">
      <c r="D3927" s="204"/>
    </row>
    <row r="3928" spans="4:4">
      <c r="D3928" s="204"/>
    </row>
    <row r="3929" spans="4:4">
      <c r="D3929" s="204"/>
    </row>
    <row r="3930" spans="4:4">
      <c r="D3930" s="204"/>
    </row>
    <row r="3931" spans="4:4">
      <c r="D3931" s="204"/>
    </row>
    <row r="3932" spans="4:4">
      <c r="D3932" s="204"/>
    </row>
    <row r="3933" spans="4:4">
      <c r="D3933" s="204"/>
    </row>
    <row r="3934" spans="4:4">
      <c r="D3934" s="204"/>
    </row>
    <row r="3935" spans="4:4">
      <c r="D3935" s="204"/>
    </row>
    <row r="3936" spans="4:4">
      <c r="D3936" s="204"/>
    </row>
    <row r="3937" spans="4:4">
      <c r="D3937" s="204"/>
    </row>
    <row r="3938" spans="4:4">
      <c r="D3938" s="204"/>
    </row>
    <row r="3939" spans="4:4">
      <c r="D3939" s="204"/>
    </row>
    <row r="3940" spans="4:4">
      <c r="D3940" s="204"/>
    </row>
    <row r="3941" spans="4:4">
      <c r="D3941" s="204"/>
    </row>
    <row r="3942" spans="4:4">
      <c r="D3942" s="204"/>
    </row>
    <row r="3943" spans="4:4">
      <c r="D3943" s="204"/>
    </row>
    <row r="3944" spans="4:4">
      <c r="D3944" s="204"/>
    </row>
    <row r="3945" spans="4:4">
      <c r="D3945" s="204"/>
    </row>
    <row r="3946" spans="4:4">
      <c r="D3946" s="204"/>
    </row>
    <row r="3947" spans="4:4">
      <c r="D3947" s="204"/>
    </row>
    <row r="3948" spans="4:4">
      <c r="D3948" s="204"/>
    </row>
    <row r="3949" spans="4:4">
      <c r="D3949" s="204"/>
    </row>
    <row r="3950" spans="4:4">
      <c r="D3950" s="204"/>
    </row>
    <row r="3951" spans="4:4">
      <c r="D3951" s="204"/>
    </row>
    <row r="3952" spans="4:4">
      <c r="D3952" s="204"/>
    </row>
    <row r="3953" spans="4:4">
      <c r="D3953" s="204"/>
    </row>
    <row r="3954" spans="4:4">
      <c r="D3954" s="204"/>
    </row>
    <row r="3955" spans="4:4">
      <c r="D3955" s="204"/>
    </row>
    <row r="3956" spans="4:4">
      <c r="D3956" s="204"/>
    </row>
    <row r="3957" spans="4:4">
      <c r="D3957" s="204"/>
    </row>
    <row r="3958" spans="4:4">
      <c r="D3958" s="204"/>
    </row>
    <row r="3959" spans="4:4">
      <c r="D3959" s="204"/>
    </row>
    <row r="3960" spans="4:4">
      <c r="D3960" s="204"/>
    </row>
    <row r="3961" spans="4:4">
      <c r="D3961" s="204"/>
    </row>
    <row r="3962" spans="4:4">
      <c r="D3962" s="204"/>
    </row>
    <row r="3963" spans="4:4">
      <c r="D3963" s="204"/>
    </row>
    <row r="3964" spans="4:4">
      <c r="D3964" s="204"/>
    </row>
    <row r="3965" spans="4:4">
      <c r="D3965" s="204"/>
    </row>
    <row r="3966" spans="4:4">
      <c r="D3966" s="204"/>
    </row>
    <row r="3967" spans="4:4">
      <c r="D3967" s="204"/>
    </row>
    <row r="3968" spans="4:4">
      <c r="D3968" s="204"/>
    </row>
    <row r="3969" spans="4:4">
      <c r="D3969" s="204"/>
    </row>
    <row r="3970" spans="4:4">
      <c r="D3970" s="204"/>
    </row>
    <row r="3971" spans="4:4">
      <c r="D3971" s="204"/>
    </row>
    <row r="3972" spans="4:4">
      <c r="D3972" s="204"/>
    </row>
    <row r="3973" spans="4:4">
      <c r="D3973" s="204"/>
    </row>
    <row r="3974" spans="4:4">
      <c r="D3974" s="204"/>
    </row>
    <row r="3975" spans="4:4">
      <c r="D3975" s="204"/>
    </row>
    <row r="3976" spans="4:4">
      <c r="D3976" s="204"/>
    </row>
    <row r="3977" spans="4:4">
      <c r="D3977" s="204"/>
    </row>
    <row r="3978" spans="4:4">
      <c r="D3978" s="204"/>
    </row>
    <row r="3979" spans="4:4">
      <c r="D3979" s="204"/>
    </row>
    <row r="3980" spans="4:4">
      <c r="D3980" s="204"/>
    </row>
    <row r="3981" spans="4:4">
      <c r="D3981" s="204"/>
    </row>
    <row r="3982" spans="4:4">
      <c r="D3982" s="204"/>
    </row>
    <row r="3983" spans="4:4">
      <c r="D3983" s="204"/>
    </row>
    <row r="3984" spans="4:4">
      <c r="D3984" s="204"/>
    </row>
    <row r="3985" spans="4:4">
      <c r="D3985" s="204"/>
    </row>
    <row r="3986" spans="4:4">
      <c r="D3986" s="204"/>
    </row>
    <row r="3987" spans="4:4">
      <c r="D3987" s="204"/>
    </row>
    <row r="3988" spans="4:4">
      <c r="D3988" s="204"/>
    </row>
    <row r="3989" spans="4:4">
      <c r="D3989" s="204"/>
    </row>
    <row r="3990" spans="4:4">
      <c r="D3990" s="204"/>
    </row>
    <row r="3991" spans="4:4">
      <c r="D3991" s="204"/>
    </row>
    <row r="3992" spans="4:4">
      <c r="D3992" s="204"/>
    </row>
    <row r="3993" spans="4:4">
      <c r="D3993" s="204"/>
    </row>
    <row r="3994" spans="4:4">
      <c r="D3994" s="204"/>
    </row>
    <row r="3995" spans="4:4">
      <c r="D3995" s="204"/>
    </row>
    <row r="3996" spans="4:4">
      <c r="D3996" s="204"/>
    </row>
    <row r="3997" spans="4:4">
      <c r="D3997" s="204"/>
    </row>
    <row r="3998" spans="4:4">
      <c r="D3998" s="204"/>
    </row>
    <row r="3999" spans="4:4">
      <c r="D3999" s="204"/>
    </row>
    <row r="4000" spans="4:4">
      <c r="D4000" s="204"/>
    </row>
    <row r="4001" spans="4:4">
      <c r="D4001" s="204"/>
    </row>
    <row r="4002" spans="4:4">
      <c r="D4002" s="204"/>
    </row>
    <row r="4003" spans="4:4">
      <c r="D4003" s="204"/>
    </row>
    <row r="4004" spans="4:4">
      <c r="D4004" s="204"/>
    </row>
    <row r="4005" spans="4:4">
      <c r="D4005" s="204"/>
    </row>
    <row r="4006" spans="4:4">
      <c r="D4006" s="204"/>
    </row>
    <row r="4007" spans="4:4">
      <c r="D4007" s="204"/>
    </row>
    <row r="4008" spans="4:4">
      <c r="D4008" s="204"/>
    </row>
    <row r="4009" spans="4:4">
      <c r="D4009" s="204"/>
    </row>
    <row r="4010" spans="4:4">
      <c r="D4010" s="204"/>
    </row>
    <row r="4011" spans="4:4">
      <c r="D4011" s="204"/>
    </row>
    <row r="4012" spans="4:4">
      <c r="D4012" s="204"/>
    </row>
    <row r="4013" spans="4:4">
      <c r="D4013" s="204"/>
    </row>
    <row r="4014" spans="4:4">
      <c r="D4014" s="204"/>
    </row>
    <row r="4015" spans="4:4">
      <c r="D4015" s="204"/>
    </row>
    <row r="4016" spans="4:4">
      <c r="D4016" s="204"/>
    </row>
    <row r="4017" spans="4:4">
      <c r="D4017" s="204"/>
    </row>
    <row r="4018" spans="4:4">
      <c r="D4018" s="204"/>
    </row>
    <row r="4019" spans="4:4">
      <c r="D4019" s="204"/>
    </row>
    <row r="4020" spans="4:4">
      <c r="D4020" s="204"/>
    </row>
    <row r="4021" spans="4:4">
      <c r="D4021" s="204"/>
    </row>
    <row r="4022" spans="4:4">
      <c r="D4022" s="204"/>
    </row>
    <row r="4023" spans="4:4">
      <c r="D4023" s="204"/>
    </row>
    <row r="4024" spans="4:4">
      <c r="D4024" s="204"/>
    </row>
    <row r="4025" spans="4:4">
      <c r="D4025" s="204"/>
    </row>
    <row r="4026" spans="4:4">
      <c r="D4026" s="204"/>
    </row>
    <row r="4027" spans="4:4">
      <c r="D4027" s="204"/>
    </row>
    <row r="4028" spans="4:4">
      <c r="D4028" s="204"/>
    </row>
    <row r="4029" spans="4:4">
      <c r="D4029" s="204"/>
    </row>
    <row r="4030" spans="4:4">
      <c r="D4030" s="204"/>
    </row>
    <row r="4031" spans="4:4">
      <c r="D4031" s="204"/>
    </row>
    <row r="4032" spans="4:4">
      <c r="D4032" s="204"/>
    </row>
    <row r="4033" spans="4:4">
      <c r="D4033" s="204"/>
    </row>
    <row r="4034" spans="4:4">
      <c r="D4034" s="204"/>
    </row>
    <row r="4035" spans="4:4">
      <c r="D4035" s="204"/>
    </row>
    <row r="4036" spans="4:4">
      <c r="D4036" s="204"/>
    </row>
    <row r="4037" spans="4:4">
      <c r="D4037" s="204"/>
    </row>
    <row r="4038" spans="4:4">
      <c r="D4038" s="204"/>
    </row>
    <row r="4039" spans="4:4">
      <c r="D4039" s="204"/>
    </row>
    <row r="4040" spans="4:4">
      <c r="D4040" s="204"/>
    </row>
    <row r="4041" spans="4:4">
      <c r="D4041" s="204"/>
    </row>
    <row r="4042" spans="4:4">
      <c r="D4042" s="204"/>
    </row>
    <row r="4043" spans="4:4">
      <c r="D4043" s="204"/>
    </row>
    <row r="4044" spans="4:4">
      <c r="D4044" s="204"/>
    </row>
    <row r="4045" spans="4:4">
      <c r="D4045" s="204"/>
    </row>
    <row r="4046" spans="4:4">
      <c r="D4046" s="204"/>
    </row>
    <row r="4047" spans="4:4">
      <c r="D4047" s="204"/>
    </row>
    <row r="4048" spans="4:4">
      <c r="D4048" s="204"/>
    </row>
    <row r="4049" spans="4:4">
      <c r="D4049" s="204"/>
    </row>
    <row r="4050" spans="4:4">
      <c r="D4050" s="204"/>
    </row>
    <row r="4051" spans="4:4">
      <c r="D4051" s="204"/>
    </row>
    <row r="4052" spans="4:4">
      <c r="D4052" s="204"/>
    </row>
    <row r="4053" spans="4:4">
      <c r="D4053" s="204"/>
    </row>
    <row r="4054" spans="4:4">
      <c r="D4054" s="204"/>
    </row>
    <row r="4055" spans="4:4">
      <c r="D4055" s="204"/>
    </row>
    <row r="4056" spans="4:4">
      <c r="D4056" s="204"/>
    </row>
    <row r="4057" spans="4:4">
      <c r="D4057" s="204"/>
    </row>
    <row r="4058" spans="4:4">
      <c r="D4058" s="204"/>
    </row>
    <row r="4059" spans="4:4">
      <c r="D4059" s="204"/>
    </row>
    <row r="4060" spans="4:4">
      <c r="D4060" s="204"/>
    </row>
    <row r="4061" spans="4:4">
      <c r="D4061" s="204"/>
    </row>
    <row r="4062" spans="4:4">
      <c r="D4062" s="204"/>
    </row>
    <row r="4063" spans="4:4">
      <c r="D4063" s="204"/>
    </row>
    <row r="4064" spans="4:4">
      <c r="D4064" s="204"/>
    </row>
    <row r="4065" spans="4:4">
      <c r="D4065" s="204"/>
    </row>
    <row r="4066" spans="4:4">
      <c r="D4066" s="204"/>
    </row>
    <row r="4067" spans="4:4">
      <c r="D4067" s="204"/>
    </row>
    <row r="4068" spans="4:4">
      <c r="D4068" s="204"/>
    </row>
    <row r="4069" spans="4:4">
      <c r="D4069" s="204"/>
    </row>
    <row r="4070" spans="4:4">
      <c r="D4070" s="204"/>
    </row>
    <row r="4071" spans="4:4">
      <c r="D4071" s="204"/>
    </row>
    <row r="4072" spans="4:4">
      <c r="D4072" s="204"/>
    </row>
    <row r="4073" spans="4:4">
      <c r="D4073" s="204"/>
    </row>
    <row r="4074" spans="4:4">
      <c r="D4074" s="204"/>
    </row>
    <row r="4075" spans="4:4">
      <c r="D4075" s="204"/>
    </row>
    <row r="4076" spans="4:4">
      <c r="D4076" s="204"/>
    </row>
    <row r="4077" spans="4:4">
      <c r="D4077" s="204"/>
    </row>
    <row r="4078" spans="4:4">
      <c r="D4078" s="204"/>
    </row>
    <row r="4079" spans="4:4">
      <c r="D4079" s="204"/>
    </row>
    <row r="4080" spans="4:4">
      <c r="D4080" s="204"/>
    </row>
    <row r="4081" spans="4:4">
      <c r="D4081" s="204"/>
    </row>
    <row r="4082" spans="4:4">
      <c r="D4082" s="204"/>
    </row>
    <row r="4083" spans="4:4">
      <c r="D4083" s="204"/>
    </row>
    <row r="4084" spans="4:4">
      <c r="D4084" s="204"/>
    </row>
    <row r="4085" spans="4:4">
      <c r="D4085" s="204"/>
    </row>
    <row r="4086" spans="4:4">
      <c r="D4086" s="204"/>
    </row>
    <row r="4087" spans="4:4">
      <c r="D4087" s="204"/>
    </row>
    <row r="4088" spans="4:4">
      <c r="D4088" s="204"/>
    </row>
    <row r="4089" spans="4:4">
      <c r="D4089" s="204"/>
    </row>
    <row r="4090" spans="4:4">
      <c r="D4090" s="204"/>
    </row>
    <row r="4091" spans="4:4">
      <c r="D4091" s="204"/>
    </row>
    <row r="4092" spans="4:4">
      <c r="D4092" s="204"/>
    </row>
    <row r="4093" spans="4:4">
      <c r="D4093" s="204"/>
    </row>
    <row r="4094" spans="4:4">
      <c r="D4094" s="204"/>
    </row>
    <row r="4095" spans="4:4">
      <c r="D4095" s="204"/>
    </row>
    <row r="4096" spans="4:4">
      <c r="D4096" s="204"/>
    </row>
    <row r="4097" spans="4:4">
      <c r="D4097" s="204"/>
    </row>
    <row r="4098" spans="4:4">
      <c r="D4098" s="204"/>
    </row>
    <row r="4099" spans="4:4">
      <c r="D4099" s="204"/>
    </row>
    <row r="4100" spans="4:4">
      <c r="D4100" s="204"/>
    </row>
    <row r="4101" spans="4:4">
      <c r="D4101" s="204"/>
    </row>
    <row r="4102" spans="4:4">
      <c r="D4102" s="204"/>
    </row>
    <row r="4103" spans="4:4">
      <c r="D4103" s="204"/>
    </row>
    <row r="4104" spans="4:4">
      <c r="D4104" s="204"/>
    </row>
    <row r="4105" spans="4:4">
      <c r="D4105" s="204"/>
    </row>
    <row r="4106" spans="4:4">
      <c r="D4106" s="204"/>
    </row>
    <row r="4107" spans="4:4">
      <c r="D4107" s="204"/>
    </row>
    <row r="4108" spans="4:4">
      <c r="D4108" s="204"/>
    </row>
    <row r="4109" spans="4:4">
      <c r="D4109" s="204"/>
    </row>
    <row r="4110" spans="4:4">
      <c r="D4110" s="204"/>
    </row>
    <row r="4111" spans="4:4">
      <c r="D4111" s="204"/>
    </row>
    <row r="4112" spans="4:4">
      <c r="D4112" s="204"/>
    </row>
    <row r="4113" spans="4:4">
      <c r="D4113" s="204"/>
    </row>
    <row r="4114" spans="4:4">
      <c r="D4114" s="204"/>
    </row>
    <row r="4115" spans="4:4">
      <c r="D4115" s="204"/>
    </row>
    <row r="4116" spans="4:4">
      <c r="D4116" s="204"/>
    </row>
    <row r="4117" spans="4:4">
      <c r="D4117" s="204"/>
    </row>
    <row r="4118" spans="4:4">
      <c r="D4118" s="204"/>
    </row>
    <row r="4119" spans="4:4">
      <c r="D4119" s="204"/>
    </row>
    <row r="4120" spans="4:4">
      <c r="D4120" s="204"/>
    </row>
    <row r="4121" spans="4:4">
      <c r="D4121" s="204"/>
    </row>
    <row r="4122" spans="4:4">
      <c r="D4122" s="204"/>
    </row>
    <row r="4123" spans="4:4">
      <c r="D4123" s="204"/>
    </row>
    <row r="4124" spans="4:4">
      <c r="D4124" s="204"/>
    </row>
    <row r="4125" spans="4:4">
      <c r="D4125" s="204"/>
    </row>
    <row r="4126" spans="4:4">
      <c r="D4126" s="204"/>
    </row>
    <row r="4127" spans="4:4">
      <c r="D4127" s="204"/>
    </row>
    <row r="4128" spans="4:4">
      <c r="D4128" s="204"/>
    </row>
    <row r="4129" spans="4:4">
      <c r="D4129" s="204"/>
    </row>
    <row r="4130" spans="4:4">
      <c r="D4130" s="204"/>
    </row>
    <row r="4131" spans="4:4">
      <c r="D4131" s="204"/>
    </row>
    <row r="4132" spans="4:4">
      <c r="D4132" s="204"/>
    </row>
    <row r="4133" spans="4:4">
      <c r="D4133" s="204"/>
    </row>
    <row r="4134" spans="4:4">
      <c r="D4134" s="204"/>
    </row>
    <row r="4135" spans="4:4">
      <c r="D4135" s="204"/>
    </row>
    <row r="4136" spans="4:4">
      <c r="D4136" s="204"/>
    </row>
    <row r="4137" spans="4:4">
      <c r="D4137" s="204"/>
    </row>
    <row r="4138" spans="4:4">
      <c r="D4138" s="204"/>
    </row>
    <row r="4139" spans="4:4">
      <c r="D4139" s="204"/>
    </row>
    <row r="4140" spans="4:4">
      <c r="D4140" s="204"/>
    </row>
    <row r="4141" spans="4:4">
      <c r="D4141" s="204"/>
    </row>
    <row r="4142" spans="4:4">
      <c r="D4142" s="204"/>
    </row>
    <row r="4143" spans="4:4">
      <c r="D4143" s="204"/>
    </row>
    <row r="4144" spans="4:4">
      <c r="D4144" s="204"/>
    </row>
    <row r="4145" spans="4:4">
      <c r="D4145" s="204"/>
    </row>
    <row r="4146" spans="4:4">
      <c r="D4146" s="204"/>
    </row>
    <row r="4147" spans="4:4">
      <c r="D4147" s="204"/>
    </row>
    <row r="4148" spans="4:4">
      <c r="D4148" s="204"/>
    </row>
    <row r="4149" spans="4:4">
      <c r="D4149" s="204"/>
    </row>
    <row r="4150" spans="4:4">
      <c r="D4150" s="204"/>
    </row>
    <row r="4151" spans="4:4">
      <c r="D4151" s="204"/>
    </row>
    <row r="4152" spans="4:4">
      <c r="D4152" s="204"/>
    </row>
    <row r="4153" spans="4:4">
      <c r="D4153" s="204"/>
    </row>
    <row r="4154" spans="4:4">
      <c r="D4154" s="204"/>
    </row>
    <row r="4155" spans="4:4">
      <c r="D4155" s="204"/>
    </row>
    <row r="4156" spans="4:4">
      <c r="D4156" s="204"/>
    </row>
    <row r="4157" spans="4:4">
      <c r="D4157" s="204"/>
    </row>
    <row r="4158" spans="4:4">
      <c r="D4158" s="204"/>
    </row>
    <row r="4159" spans="4:4">
      <c r="D4159" s="204"/>
    </row>
    <row r="4160" spans="4:4">
      <c r="D4160" s="204"/>
    </row>
    <row r="4161" spans="4:4">
      <c r="D4161" s="204"/>
    </row>
    <row r="4162" spans="4:4">
      <c r="D4162" s="204"/>
    </row>
    <row r="4163" spans="4:4">
      <c r="D4163" s="204"/>
    </row>
    <row r="4164" spans="4:4">
      <c r="D4164" s="204"/>
    </row>
    <row r="4165" spans="4:4">
      <c r="D4165" s="204"/>
    </row>
    <row r="4166" spans="4:4">
      <c r="D4166" s="204"/>
    </row>
    <row r="4167" spans="4:4">
      <c r="D4167" s="204"/>
    </row>
    <row r="4168" spans="4:4">
      <c r="D4168" s="204"/>
    </row>
    <row r="4169" spans="4:4">
      <c r="D4169" s="204"/>
    </row>
    <row r="4170" spans="4:4">
      <c r="D4170" s="204"/>
    </row>
    <row r="4171" spans="4:4">
      <c r="D4171" s="204"/>
    </row>
    <row r="4172" spans="4:4">
      <c r="D4172" s="204"/>
    </row>
    <row r="4173" spans="4:4">
      <c r="D4173" s="204"/>
    </row>
    <row r="4174" spans="4:4">
      <c r="D4174" s="204"/>
    </row>
    <row r="4175" spans="4:4">
      <c r="D4175" s="204"/>
    </row>
    <row r="4176" spans="4:4">
      <c r="D4176" s="204"/>
    </row>
    <row r="4177" spans="4:4">
      <c r="D4177" s="204"/>
    </row>
    <row r="4178" spans="4:4">
      <c r="D4178" s="204"/>
    </row>
    <row r="4179" spans="4:4">
      <c r="D4179" s="204"/>
    </row>
    <row r="4180" spans="4:4">
      <c r="D4180" s="204"/>
    </row>
    <row r="4181" spans="4:4">
      <c r="D4181" s="204"/>
    </row>
    <row r="4182" spans="4:4">
      <c r="D4182" s="204"/>
    </row>
    <row r="4183" spans="4:4">
      <c r="D4183" s="204"/>
    </row>
    <row r="4184" spans="4:4">
      <c r="D4184" s="204"/>
    </row>
    <row r="4185" spans="4:4">
      <c r="D4185" s="204"/>
    </row>
    <row r="4186" spans="4:4">
      <c r="D4186" s="204"/>
    </row>
    <row r="4187" spans="4:4">
      <c r="D4187" s="204"/>
    </row>
    <row r="4188" spans="4:4">
      <c r="D4188" s="204"/>
    </row>
    <row r="4189" spans="4:4">
      <c r="D4189" s="204"/>
    </row>
    <row r="4190" spans="4:4">
      <c r="D4190" s="204"/>
    </row>
    <row r="4191" spans="4:4">
      <c r="D4191" s="204"/>
    </row>
    <row r="4192" spans="4:4">
      <c r="D4192" s="204"/>
    </row>
    <row r="4193" spans="4:4">
      <c r="D4193" s="204"/>
    </row>
    <row r="4194" spans="4:4">
      <c r="D4194" s="204"/>
    </row>
    <row r="4195" spans="4:4">
      <c r="D4195" s="204"/>
    </row>
    <row r="4196" spans="4:4">
      <c r="D4196" s="204"/>
    </row>
    <row r="4197" spans="4:4">
      <c r="D4197" s="204"/>
    </row>
    <row r="4198" spans="4:4">
      <c r="D4198" s="204"/>
    </row>
    <row r="4199" spans="4:4">
      <c r="D4199" s="204"/>
    </row>
    <row r="4200" spans="4:4">
      <c r="D4200" s="204"/>
    </row>
    <row r="4201" spans="4:4">
      <c r="D4201" s="204"/>
    </row>
    <row r="4202" spans="4:4">
      <c r="D4202" s="204"/>
    </row>
    <row r="4203" spans="4:4">
      <c r="D4203" s="204"/>
    </row>
    <row r="4204" spans="4:4">
      <c r="D4204" s="204"/>
    </row>
    <row r="4205" spans="4:4">
      <c r="D4205" s="204"/>
    </row>
    <row r="4206" spans="4:4">
      <c r="D4206" s="204"/>
    </row>
    <row r="4207" spans="4:4">
      <c r="D4207" s="204"/>
    </row>
    <row r="4208" spans="4:4">
      <c r="D4208" s="204"/>
    </row>
    <row r="4209" spans="4:4">
      <c r="D4209" s="204"/>
    </row>
    <row r="4210" spans="4:4">
      <c r="D4210" s="204"/>
    </row>
    <row r="4211" spans="4:4">
      <c r="D4211" s="204"/>
    </row>
    <row r="4212" spans="4:4">
      <c r="D4212" s="204"/>
    </row>
    <row r="4213" spans="4:4">
      <c r="D4213" s="204"/>
    </row>
    <row r="4214" spans="4:4">
      <c r="D4214" s="204"/>
    </row>
    <row r="4215" spans="4:4">
      <c r="D4215" s="204"/>
    </row>
    <row r="4216" spans="4:4">
      <c r="D4216" s="204"/>
    </row>
    <row r="4217" spans="4:4">
      <c r="D4217" s="204"/>
    </row>
    <row r="4218" spans="4:4">
      <c r="D4218" s="204"/>
    </row>
    <row r="4219" spans="4:4">
      <c r="D4219" s="204"/>
    </row>
    <row r="4220" spans="4:4">
      <c r="D4220" s="204"/>
    </row>
    <row r="4221" spans="4:4">
      <c r="D4221" s="204"/>
    </row>
    <row r="4222" spans="4:4">
      <c r="D4222" s="204"/>
    </row>
    <row r="4223" spans="4:4">
      <c r="D4223" s="204"/>
    </row>
    <row r="4224" spans="4:4">
      <c r="D4224" s="204"/>
    </row>
    <row r="4225" spans="4:4">
      <c r="D4225" s="204"/>
    </row>
    <row r="4226" spans="4:4">
      <c r="D4226" s="204"/>
    </row>
    <row r="4227" spans="4:4">
      <c r="D4227" s="204"/>
    </row>
    <row r="4228" spans="4:4">
      <c r="D4228" s="204"/>
    </row>
    <row r="4229" spans="4:4">
      <c r="D4229" s="204"/>
    </row>
    <row r="4230" spans="4:4">
      <c r="D4230" s="204"/>
    </row>
    <row r="4231" spans="4:4">
      <c r="D4231" s="204"/>
    </row>
    <row r="4232" spans="4:4">
      <c r="D4232" s="204"/>
    </row>
    <row r="4233" spans="4:4">
      <c r="D4233" s="204"/>
    </row>
    <row r="4234" spans="4:4">
      <c r="D4234" s="204"/>
    </row>
    <row r="4235" spans="4:4">
      <c r="D4235" s="204"/>
    </row>
    <row r="4236" spans="4:4">
      <c r="D4236" s="204"/>
    </row>
    <row r="4237" spans="4:4">
      <c r="D4237" s="204"/>
    </row>
    <row r="4238" spans="4:4">
      <c r="D4238" s="204"/>
    </row>
    <row r="4239" spans="4:4">
      <c r="D4239" s="204"/>
    </row>
    <row r="4240" spans="4:4">
      <c r="D4240" s="204"/>
    </row>
    <row r="4241" spans="4:4">
      <c r="D4241" s="204"/>
    </row>
    <row r="4242" spans="4:4">
      <c r="D4242" s="204"/>
    </row>
    <row r="4243" spans="4:4">
      <c r="D4243" s="204"/>
    </row>
    <row r="4244" spans="4:4">
      <c r="D4244" s="204"/>
    </row>
    <row r="4245" spans="4:4">
      <c r="D4245" s="204"/>
    </row>
    <row r="4246" spans="4:4">
      <c r="D4246" s="204"/>
    </row>
    <row r="4247" spans="4:4">
      <c r="D4247" s="204"/>
    </row>
    <row r="4248" spans="4:4">
      <c r="D4248" s="204"/>
    </row>
    <row r="4249" spans="4:4">
      <c r="D4249" s="204"/>
    </row>
    <row r="4250" spans="4:4">
      <c r="D4250" s="204"/>
    </row>
    <row r="4251" spans="4:4">
      <c r="D4251" s="204"/>
    </row>
    <row r="4252" spans="4:4">
      <c r="D4252" s="204"/>
    </row>
    <row r="4253" spans="4:4">
      <c r="D4253" s="204"/>
    </row>
    <row r="4254" spans="4:4">
      <c r="D4254" s="204"/>
    </row>
    <row r="4255" spans="4:4">
      <c r="D4255" s="204"/>
    </row>
    <row r="4256" spans="4:4">
      <c r="D4256" s="204"/>
    </row>
    <row r="4257" spans="4:4">
      <c r="D4257" s="204"/>
    </row>
    <row r="4258" spans="4:4">
      <c r="D4258" s="204"/>
    </row>
    <row r="4259" spans="4:4">
      <c r="D4259" s="204"/>
    </row>
    <row r="4260" spans="4:4">
      <c r="D4260" s="204"/>
    </row>
    <row r="4261" spans="4:4">
      <c r="D4261" s="204"/>
    </row>
    <row r="4262" spans="4:4">
      <c r="D4262" s="204"/>
    </row>
    <row r="4263" spans="4:4">
      <c r="D4263" s="204"/>
    </row>
    <row r="4264" spans="4:4">
      <c r="D4264" s="204"/>
    </row>
    <row r="4265" spans="4:4">
      <c r="D4265" s="204"/>
    </row>
    <row r="4266" spans="4:4">
      <c r="D4266" s="204"/>
    </row>
    <row r="4267" spans="4:4">
      <c r="D4267" s="204"/>
    </row>
    <row r="4268" spans="4:4">
      <c r="D4268" s="204"/>
    </row>
    <row r="4269" spans="4:4">
      <c r="D4269" s="204"/>
    </row>
    <row r="4270" spans="4:4">
      <c r="D4270" s="204"/>
    </row>
    <row r="4271" spans="4:4">
      <c r="D4271" s="204"/>
    </row>
    <row r="4272" spans="4:4">
      <c r="D4272" s="204"/>
    </row>
    <row r="4273" spans="4:4">
      <c r="D4273" s="204"/>
    </row>
    <row r="4274" spans="4:4">
      <c r="D4274" s="204"/>
    </row>
    <row r="4275" spans="4:4">
      <c r="D4275" s="204"/>
    </row>
    <row r="4276" spans="4:4">
      <c r="D4276" s="204"/>
    </row>
    <row r="4277" spans="4:4">
      <c r="D4277" s="204"/>
    </row>
    <row r="4278" spans="4:4">
      <c r="D4278" s="204"/>
    </row>
    <row r="4279" spans="4:4">
      <c r="D4279" s="204"/>
    </row>
    <row r="4280" spans="4:4">
      <c r="D4280" s="204"/>
    </row>
    <row r="4281" spans="4:4">
      <c r="D4281" s="204"/>
    </row>
    <row r="4282" spans="4:4">
      <c r="D4282" s="204"/>
    </row>
    <row r="4283" spans="4:4">
      <c r="D4283" s="204"/>
    </row>
    <row r="4284" spans="4:4">
      <c r="D4284" s="204"/>
    </row>
    <row r="4285" spans="4:4">
      <c r="D4285" s="204"/>
    </row>
    <row r="4286" spans="4:4">
      <c r="D4286" s="204"/>
    </row>
    <row r="4287" spans="4:4">
      <c r="D4287" s="204"/>
    </row>
    <row r="4288" spans="4:4">
      <c r="D4288" s="204"/>
    </row>
    <row r="4289" spans="4:4">
      <c r="D4289" s="204"/>
    </row>
    <row r="4290" spans="4:4">
      <c r="D4290" s="204"/>
    </row>
    <row r="4291" spans="4:4">
      <c r="D4291" s="204"/>
    </row>
    <row r="4292" spans="4:4">
      <c r="D4292" s="204"/>
    </row>
    <row r="4293" spans="4:4">
      <c r="D4293" s="204"/>
    </row>
    <row r="4294" spans="4:4">
      <c r="D4294" s="204"/>
    </row>
    <row r="4295" spans="4:4">
      <c r="D4295" s="204"/>
    </row>
    <row r="4296" spans="4:4">
      <c r="D4296" s="204"/>
    </row>
    <row r="4297" spans="4:4">
      <c r="D4297" s="204"/>
    </row>
    <row r="4298" spans="4:4">
      <c r="D4298" s="204"/>
    </row>
    <row r="4299" spans="4:4">
      <c r="D4299" s="204"/>
    </row>
    <row r="4300" spans="4:4">
      <c r="D4300" s="204"/>
    </row>
    <row r="4301" spans="4:4">
      <c r="D4301" s="204"/>
    </row>
    <row r="4302" spans="4:4">
      <c r="D4302" s="204"/>
    </row>
    <row r="4303" spans="4:4">
      <c r="D4303" s="204"/>
    </row>
    <row r="4304" spans="4:4">
      <c r="D4304" s="204"/>
    </row>
    <row r="4305" spans="4:4">
      <c r="D4305" s="204"/>
    </row>
    <row r="4306" spans="4:4">
      <c r="D4306" s="204"/>
    </row>
    <row r="4307" spans="4:4">
      <c r="D4307" s="204"/>
    </row>
    <row r="4308" spans="4:4">
      <c r="D4308" s="204"/>
    </row>
    <row r="4309" spans="4:4">
      <c r="D4309" s="204"/>
    </row>
    <row r="4310" spans="4:4">
      <c r="D4310" s="204"/>
    </row>
    <row r="4311" spans="4:4">
      <c r="D4311" s="204"/>
    </row>
    <row r="4312" spans="4:4">
      <c r="D4312" s="204"/>
    </row>
    <row r="4313" spans="4:4">
      <c r="D4313" s="204"/>
    </row>
    <row r="4314" spans="4:4">
      <c r="D4314" s="204"/>
    </row>
    <row r="4315" spans="4:4">
      <c r="D4315" s="204"/>
    </row>
    <row r="4316" spans="4:4">
      <c r="D4316" s="204"/>
    </row>
    <row r="4317" spans="4:4">
      <c r="D4317" s="204"/>
    </row>
    <row r="4318" spans="4:4">
      <c r="D4318" s="204"/>
    </row>
    <row r="4319" spans="4:4">
      <c r="D4319" s="204"/>
    </row>
    <row r="4320" spans="4:4">
      <c r="D4320" s="204"/>
    </row>
    <row r="4321" spans="4:4">
      <c r="D4321" s="204"/>
    </row>
    <row r="4322" spans="4:4">
      <c r="D4322" s="204"/>
    </row>
    <row r="4323" spans="4:4">
      <c r="D4323" s="204"/>
    </row>
    <row r="4324" spans="4:4">
      <c r="D4324" s="204"/>
    </row>
    <row r="4325" spans="4:4">
      <c r="D4325" s="204"/>
    </row>
    <row r="4326" spans="4:4">
      <c r="D4326" s="204"/>
    </row>
    <row r="4327" spans="4:4">
      <c r="D4327" s="204"/>
    </row>
    <row r="4328" spans="4:4">
      <c r="D4328" s="204"/>
    </row>
    <row r="4329" spans="4:4">
      <c r="D4329" s="204"/>
    </row>
    <row r="4330" spans="4:4">
      <c r="D4330" s="204"/>
    </row>
    <row r="4331" spans="4:4">
      <c r="D4331" s="204"/>
    </row>
    <row r="4332" spans="4:4">
      <c r="D4332" s="204"/>
    </row>
    <row r="4333" spans="4:4">
      <c r="D4333" s="204"/>
    </row>
    <row r="4334" spans="4:4">
      <c r="D4334" s="204"/>
    </row>
    <row r="4335" spans="4:4">
      <c r="D4335" s="204"/>
    </row>
    <row r="4336" spans="4:4">
      <c r="D4336" s="204"/>
    </row>
    <row r="4337" spans="4:4">
      <c r="D4337" s="204"/>
    </row>
    <row r="4338" spans="4:4">
      <c r="D4338" s="204"/>
    </row>
    <row r="4339" spans="4:4">
      <c r="D4339" s="204"/>
    </row>
    <row r="4340" spans="4:4">
      <c r="D4340" s="204"/>
    </row>
    <row r="4341" spans="4:4">
      <c r="D4341" s="204"/>
    </row>
    <row r="4342" spans="4:4">
      <c r="D4342" s="204"/>
    </row>
    <row r="4343" spans="4:4">
      <c r="D4343" s="204"/>
    </row>
    <row r="4344" spans="4:4">
      <c r="D4344" s="204"/>
    </row>
    <row r="4345" spans="4:4">
      <c r="D4345" s="204"/>
    </row>
    <row r="4346" spans="4:4">
      <c r="D4346" s="204"/>
    </row>
    <row r="4347" spans="4:4">
      <c r="D4347" s="204"/>
    </row>
    <row r="4348" spans="4:4">
      <c r="D4348" s="204"/>
    </row>
    <row r="4349" spans="4:4">
      <c r="D4349" s="204"/>
    </row>
    <row r="4350" spans="4:4">
      <c r="D4350" s="204"/>
    </row>
    <row r="4351" spans="4:4">
      <c r="D4351" s="204"/>
    </row>
    <row r="4352" spans="4:4">
      <c r="D4352" s="204"/>
    </row>
    <row r="4353" spans="4:4">
      <c r="D4353" s="204"/>
    </row>
    <row r="4354" spans="4:4">
      <c r="D4354" s="204"/>
    </row>
    <row r="4355" spans="4:4">
      <c r="D4355" s="204"/>
    </row>
    <row r="4356" spans="4:4">
      <c r="D4356" s="204"/>
    </row>
    <row r="4357" spans="4:4">
      <c r="D4357" s="204"/>
    </row>
    <row r="4358" spans="4:4">
      <c r="D4358" s="204"/>
    </row>
    <row r="4359" spans="4:4">
      <c r="D4359" s="204"/>
    </row>
    <row r="4360" spans="4:4">
      <c r="D4360" s="204"/>
    </row>
    <row r="4361" spans="4:4">
      <c r="D4361" s="204"/>
    </row>
    <row r="4362" spans="4:4">
      <c r="D4362" s="204"/>
    </row>
    <row r="4363" spans="4:4">
      <c r="D4363" s="204"/>
    </row>
    <row r="4364" spans="4:4">
      <c r="D4364" s="204"/>
    </row>
    <row r="4365" spans="4:4">
      <c r="D4365" s="204"/>
    </row>
    <row r="4366" spans="4:4">
      <c r="D4366" s="204"/>
    </row>
    <row r="4367" spans="4:4">
      <c r="D4367" s="204"/>
    </row>
    <row r="4368" spans="4:4">
      <c r="D4368" s="204"/>
    </row>
    <row r="4369" spans="4:4">
      <c r="D4369" s="204"/>
    </row>
    <row r="4370" spans="4:4">
      <c r="D4370" s="204"/>
    </row>
    <row r="4371" spans="4:4">
      <c r="D4371" s="204"/>
    </row>
    <row r="4372" spans="4:4">
      <c r="D4372" s="204"/>
    </row>
    <row r="4373" spans="4:4">
      <c r="D4373" s="204"/>
    </row>
    <row r="4374" spans="4:4">
      <c r="D4374" s="204"/>
    </row>
    <row r="4375" spans="4:4">
      <c r="D4375" s="204"/>
    </row>
    <row r="4376" spans="4:4">
      <c r="D4376" s="204"/>
    </row>
    <row r="4377" spans="4:4">
      <c r="D4377" s="204"/>
    </row>
    <row r="4378" spans="4:4">
      <c r="D4378" s="204"/>
    </row>
    <row r="4379" spans="4:4">
      <c r="D4379" s="204"/>
    </row>
    <row r="4380" spans="4:4">
      <c r="D4380" s="204"/>
    </row>
    <row r="4381" spans="4:4">
      <c r="D4381" s="204"/>
    </row>
    <row r="4382" spans="4:4">
      <c r="D4382" s="204"/>
    </row>
    <row r="4383" spans="4:4">
      <c r="D4383" s="204"/>
    </row>
    <row r="4384" spans="4:4">
      <c r="D4384" s="204"/>
    </row>
    <row r="4385" spans="4:4">
      <c r="D4385" s="204"/>
    </row>
    <row r="4386" spans="4:4">
      <c r="D4386" s="204"/>
    </row>
    <row r="4387" spans="4:4">
      <c r="D4387" s="204"/>
    </row>
    <row r="4388" spans="4:4">
      <c r="D4388" s="204"/>
    </row>
    <row r="4389" spans="4:4">
      <c r="D4389" s="204"/>
    </row>
    <row r="4390" spans="4:4">
      <c r="D4390" s="204"/>
    </row>
    <row r="4391" spans="4:4">
      <c r="D4391" s="204"/>
    </row>
    <row r="4392" spans="4:4">
      <c r="D4392" s="204"/>
    </row>
    <row r="4393" spans="4:4">
      <c r="D4393" s="204"/>
    </row>
    <row r="4394" spans="4:4">
      <c r="D4394" s="204"/>
    </row>
    <row r="4395" spans="4:4">
      <c r="D4395" s="204"/>
    </row>
    <row r="4396" spans="4:4">
      <c r="D4396" s="204"/>
    </row>
    <row r="4397" spans="4:4">
      <c r="D4397" s="204"/>
    </row>
    <row r="4398" spans="4:4">
      <c r="D4398" s="204"/>
    </row>
    <row r="4399" spans="4:4">
      <c r="D4399" s="204"/>
    </row>
    <row r="4400" spans="4:4">
      <c r="D4400" s="204"/>
    </row>
    <row r="4401" spans="4:4">
      <c r="D4401" s="204"/>
    </row>
    <row r="4402" spans="4:4">
      <c r="D4402" s="204"/>
    </row>
    <row r="4403" spans="4:4">
      <c r="D4403" s="204"/>
    </row>
    <row r="4404" spans="4:4">
      <c r="D4404" s="204"/>
    </row>
    <row r="4405" spans="4:4">
      <c r="D4405" s="204"/>
    </row>
    <row r="4406" spans="4:4">
      <c r="D4406" s="204"/>
    </row>
    <row r="4407" spans="4:4">
      <c r="D4407" s="204"/>
    </row>
    <row r="4408" spans="4:4">
      <c r="D4408" s="204"/>
    </row>
    <row r="4409" spans="4:4">
      <c r="D4409" s="204"/>
    </row>
    <row r="4410" spans="4:4">
      <c r="D4410" s="204"/>
    </row>
    <row r="4411" spans="4:4">
      <c r="D4411" s="204"/>
    </row>
    <row r="4412" spans="4:4">
      <c r="D4412" s="204"/>
    </row>
    <row r="4413" spans="4:4">
      <c r="D4413" s="204"/>
    </row>
    <row r="4414" spans="4:4">
      <c r="D4414" s="204"/>
    </row>
    <row r="4415" spans="4:4">
      <c r="D4415" s="204"/>
    </row>
    <row r="4416" spans="4:4">
      <c r="D4416" s="204"/>
    </row>
    <row r="4417" spans="4:4">
      <c r="D4417" s="204"/>
    </row>
    <row r="4418" spans="4:4">
      <c r="D4418" s="204"/>
    </row>
    <row r="4419" spans="4:4">
      <c r="D4419" s="204"/>
    </row>
    <row r="4420" spans="4:4">
      <c r="D4420" s="204"/>
    </row>
    <row r="4421" spans="4:4">
      <c r="D4421" s="204"/>
    </row>
    <row r="4422" spans="4:4">
      <c r="D4422" s="204"/>
    </row>
    <row r="4423" spans="4:4">
      <c r="D4423" s="204"/>
    </row>
    <row r="4424" spans="4:4">
      <c r="D4424" s="204"/>
    </row>
    <row r="4425" spans="4:4">
      <c r="D4425" s="204"/>
    </row>
    <row r="4426" spans="4:4">
      <c r="D4426" s="204"/>
    </row>
    <row r="4427" spans="4:4">
      <c r="D4427" s="204"/>
    </row>
    <row r="4428" spans="4:4">
      <c r="D4428" s="204"/>
    </row>
    <row r="4429" spans="4:4">
      <c r="D4429" s="204"/>
    </row>
    <row r="4430" spans="4:4">
      <c r="D4430" s="204"/>
    </row>
    <row r="4431" spans="4:4">
      <c r="D4431" s="204"/>
    </row>
    <row r="4432" spans="4:4">
      <c r="D4432" s="204"/>
    </row>
    <row r="4433" spans="4:4">
      <c r="D4433" s="204"/>
    </row>
    <row r="4434" spans="4:4">
      <c r="D4434" s="204"/>
    </row>
    <row r="4435" spans="4:4">
      <c r="D4435" s="204"/>
    </row>
    <row r="4436" spans="4:4">
      <c r="D4436" s="204"/>
    </row>
    <row r="4437" spans="4:4">
      <c r="D4437" s="204"/>
    </row>
    <row r="4438" spans="4:4">
      <c r="D4438" s="204"/>
    </row>
    <row r="4439" spans="4:4">
      <c r="D4439" s="204"/>
    </row>
    <row r="4440" spans="4:4">
      <c r="D4440" s="204"/>
    </row>
    <row r="4441" spans="4:4">
      <c r="D4441" s="204"/>
    </row>
    <row r="4442" spans="4:4">
      <c r="D4442" s="204"/>
    </row>
    <row r="4443" spans="4:4">
      <c r="D4443" s="204"/>
    </row>
    <row r="4444" spans="4:4">
      <c r="D4444" s="204"/>
    </row>
    <row r="4445" spans="4:4">
      <c r="D4445" s="204"/>
    </row>
    <row r="4446" spans="4:4">
      <c r="D4446" s="204"/>
    </row>
    <row r="4447" spans="4:4">
      <c r="D4447" s="204"/>
    </row>
    <row r="4448" spans="4:4">
      <c r="D4448" s="204"/>
    </row>
    <row r="4449" spans="4:4">
      <c r="D4449" s="204"/>
    </row>
    <row r="4450" spans="4:4">
      <c r="D4450" s="204"/>
    </row>
    <row r="4451" spans="4:4">
      <c r="D4451" s="204"/>
    </row>
    <row r="4452" spans="4:4">
      <c r="D4452" s="204"/>
    </row>
    <row r="4453" spans="4:4">
      <c r="D4453" s="204"/>
    </row>
    <row r="4454" spans="4:4">
      <c r="D4454" s="204"/>
    </row>
    <row r="4455" spans="4:4">
      <c r="D4455" s="204"/>
    </row>
    <row r="4456" spans="4:4">
      <c r="D4456" s="204"/>
    </row>
    <row r="4457" spans="4:4">
      <c r="D4457" s="204"/>
    </row>
    <row r="4458" spans="4:4">
      <c r="D4458" s="204"/>
    </row>
    <row r="4459" spans="4:4">
      <c r="D4459" s="204"/>
    </row>
    <row r="4460" spans="4:4">
      <c r="D4460" s="204"/>
    </row>
    <row r="4461" spans="4:4">
      <c r="D4461" s="204"/>
    </row>
    <row r="4462" spans="4:4">
      <c r="D4462" s="204"/>
    </row>
    <row r="4463" spans="4:4">
      <c r="D4463" s="204"/>
    </row>
    <row r="4464" spans="4:4">
      <c r="D4464" s="204"/>
    </row>
    <row r="4465" spans="4:4">
      <c r="D4465" s="204"/>
    </row>
    <row r="4466" spans="4:4">
      <c r="D4466" s="204"/>
    </row>
    <row r="4467" spans="4:4">
      <c r="D4467" s="204"/>
    </row>
    <row r="4468" spans="4:4">
      <c r="D4468" s="204"/>
    </row>
    <row r="4469" spans="4:4">
      <c r="D4469" s="204"/>
    </row>
    <row r="4470" spans="4:4">
      <c r="D4470" s="204"/>
    </row>
    <row r="4471" spans="4:4">
      <c r="D4471" s="204"/>
    </row>
    <row r="4472" spans="4:4">
      <c r="D4472" s="204"/>
    </row>
    <row r="4473" spans="4:4">
      <c r="D4473" s="204"/>
    </row>
    <row r="4474" spans="4:4">
      <c r="D4474" s="204"/>
    </row>
    <row r="4475" spans="4:4">
      <c r="D4475" s="204"/>
    </row>
    <row r="4476" spans="4:4">
      <c r="D4476" s="204"/>
    </row>
    <row r="4477" spans="4:4">
      <c r="D4477" s="204"/>
    </row>
    <row r="4478" spans="4:4">
      <c r="D4478" s="204"/>
    </row>
    <row r="4479" spans="4:4">
      <c r="D4479" s="204"/>
    </row>
    <row r="4480" spans="4:4">
      <c r="D4480" s="204"/>
    </row>
    <row r="4481" spans="4:4">
      <c r="D4481" s="204"/>
    </row>
    <row r="4482" spans="4:4">
      <c r="D4482" s="204"/>
    </row>
    <row r="4483" spans="4:4">
      <c r="D4483" s="204"/>
    </row>
    <row r="4484" spans="4:4">
      <c r="D4484" s="204"/>
    </row>
    <row r="4485" spans="4:4">
      <c r="D4485" s="204"/>
    </row>
    <row r="4486" spans="4:4">
      <c r="D4486" s="204"/>
    </row>
    <row r="4487" spans="4:4">
      <c r="D4487" s="204"/>
    </row>
    <row r="4488" spans="4:4">
      <c r="D4488" s="204"/>
    </row>
    <row r="4489" spans="4:4">
      <c r="D4489" s="204"/>
    </row>
    <row r="4490" spans="4:4">
      <c r="D4490" s="204"/>
    </row>
    <row r="4491" spans="4:4">
      <c r="D4491" s="204"/>
    </row>
    <row r="4492" spans="4:4">
      <c r="D4492" s="204"/>
    </row>
    <row r="4493" spans="4:4">
      <c r="D4493" s="204"/>
    </row>
    <row r="4494" spans="4:4">
      <c r="D4494" s="204"/>
    </row>
    <row r="4495" spans="4:4">
      <c r="D4495" s="204"/>
    </row>
    <row r="4496" spans="4:4">
      <c r="D4496" s="204"/>
    </row>
    <row r="4497" spans="4:4">
      <c r="D4497" s="204"/>
    </row>
    <row r="4498" spans="4:4">
      <c r="D4498" s="204"/>
    </row>
    <row r="4499" spans="4:4">
      <c r="D4499" s="204"/>
    </row>
    <row r="4500" spans="4:4">
      <c r="D4500" s="204"/>
    </row>
    <row r="4501" spans="4:4">
      <c r="D4501" s="204"/>
    </row>
    <row r="4502" spans="4:4">
      <c r="D4502" s="204"/>
    </row>
    <row r="4503" spans="4:4">
      <c r="D4503" s="204"/>
    </row>
    <row r="4504" spans="4:4">
      <c r="D4504" s="204"/>
    </row>
    <row r="4505" spans="4:4">
      <c r="D4505" s="204"/>
    </row>
    <row r="4506" spans="4:4">
      <c r="D4506" s="204"/>
    </row>
    <row r="4507" spans="4:4">
      <c r="D4507" s="204"/>
    </row>
    <row r="4508" spans="4:4">
      <c r="D4508" s="204"/>
    </row>
    <row r="4509" spans="4:4">
      <c r="D4509" s="204"/>
    </row>
    <row r="4510" spans="4:4">
      <c r="D4510" s="204"/>
    </row>
    <row r="4511" spans="4:4">
      <c r="D4511" s="204"/>
    </row>
    <row r="4512" spans="4:4">
      <c r="D4512" s="204"/>
    </row>
    <row r="4513" spans="4:4">
      <c r="D4513" s="204"/>
    </row>
    <row r="4514" spans="4:4">
      <c r="D4514" s="204"/>
    </row>
    <row r="4515" spans="4:4">
      <c r="D4515" s="204"/>
    </row>
    <row r="4516" spans="4:4">
      <c r="D4516" s="204"/>
    </row>
    <row r="4517" spans="4:4">
      <c r="D4517" s="204"/>
    </row>
    <row r="4518" spans="4:4">
      <c r="D4518" s="204"/>
    </row>
    <row r="4519" spans="4:4">
      <c r="D4519" s="204"/>
    </row>
    <row r="4520" spans="4:4">
      <c r="D4520" s="204"/>
    </row>
    <row r="4521" spans="4:4">
      <c r="D4521" s="204"/>
    </row>
    <row r="4522" spans="4:4">
      <c r="D4522" s="204"/>
    </row>
    <row r="4523" spans="4:4">
      <c r="D4523" s="204"/>
    </row>
    <row r="4524" spans="4:4">
      <c r="D4524" s="204"/>
    </row>
    <row r="4525" spans="4:4">
      <c r="D4525" s="204"/>
    </row>
    <row r="4526" spans="4:4">
      <c r="D4526" s="204"/>
    </row>
    <row r="4527" spans="4:4">
      <c r="D4527" s="204"/>
    </row>
    <row r="4528" spans="4:4">
      <c r="D4528" s="204"/>
    </row>
    <row r="4529" spans="4:4">
      <c r="D4529" s="204"/>
    </row>
    <row r="4530" spans="4:4">
      <c r="D4530" s="204"/>
    </row>
    <row r="4531" spans="4:4">
      <c r="D4531" s="204"/>
    </row>
    <row r="4532" spans="4:4">
      <c r="D4532" s="204"/>
    </row>
    <row r="4533" spans="4:4">
      <c r="D4533" s="204"/>
    </row>
    <row r="4534" spans="4:4">
      <c r="D4534" s="204"/>
    </row>
    <row r="4535" spans="4:4">
      <c r="D4535" s="204"/>
    </row>
    <row r="4536" spans="4:4">
      <c r="D4536" s="204"/>
    </row>
    <row r="4537" spans="4:4">
      <c r="D4537" s="204"/>
    </row>
    <row r="4538" spans="4:4">
      <c r="D4538" s="204"/>
    </row>
    <row r="4539" spans="4:4">
      <c r="D4539" s="204"/>
    </row>
    <row r="4540" spans="4:4">
      <c r="D4540" s="204"/>
    </row>
    <row r="4541" spans="4:4">
      <c r="D4541" s="204"/>
    </row>
    <row r="4542" spans="4:4">
      <c r="D4542" s="204"/>
    </row>
    <row r="4543" spans="4:4">
      <c r="D4543" s="204"/>
    </row>
    <row r="4544" spans="4:4">
      <c r="D4544" s="204"/>
    </row>
    <row r="4545" spans="4:4">
      <c r="D4545" s="204"/>
    </row>
    <row r="4546" spans="4:4">
      <c r="D4546" s="204"/>
    </row>
    <row r="4547" spans="4:4">
      <c r="D4547" s="204"/>
    </row>
    <row r="4548" spans="4:4">
      <c r="D4548" s="204"/>
    </row>
    <row r="4549" spans="4:4">
      <c r="D4549" s="204"/>
    </row>
    <row r="4550" spans="4:4">
      <c r="D4550" s="204"/>
    </row>
    <row r="4551" spans="4:4">
      <c r="D4551" s="204"/>
    </row>
    <row r="4552" spans="4:4">
      <c r="D4552" s="204"/>
    </row>
    <row r="4553" spans="4:4">
      <c r="D4553" s="204"/>
    </row>
    <row r="4554" spans="4:4">
      <c r="D4554" s="204"/>
    </row>
    <row r="4555" spans="4:4">
      <c r="D4555" s="204"/>
    </row>
    <row r="4556" spans="4:4">
      <c r="D4556" s="204"/>
    </row>
    <row r="4557" spans="4:4">
      <c r="D4557" s="204"/>
    </row>
    <row r="4558" spans="4:4">
      <c r="D4558" s="204"/>
    </row>
    <row r="4559" spans="4:4">
      <c r="D4559" s="204"/>
    </row>
    <row r="4560" spans="4:4">
      <c r="D4560" s="204"/>
    </row>
    <row r="4561" spans="4:4">
      <c r="D4561" s="204"/>
    </row>
    <row r="4562" spans="4:4">
      <c r="D4562" s="204"/>
    </row>
    <row r="4563" spans="4:4">
      <c r="D4563" s="204"/>
    </row>
    <row r="4564" spans="4:4">
      <c r="D4564" s="204"/>
    </row>
    <row r="4565" spans="4:4">
      <c r="D4565" s="204"/>
    </row>
    <row r="4566" spans="4:4">
      <c r="D4566" s="204"/>
    </row>
    <row r="4567" spans="4:4">
      <c r="D4567" s="204"/>
    </row>
    <row r="4568" spans="4:4">
      <c r="D4568" s="204"/>
    </row>
    <row r="4569" spans="4:4">
      <c r="D4569" s="204"/>
    </row>
    <row r="4570" spans="4:4">
      <c r="D4570" s="204"/>
    </row>
    <row r="4571" spans="4:4">
      <c r="D4571" s="204"/>
    </row>
    <row r="4572" spans="4:4">
      <c r="D4572" s="204"/>
    </row>
    <row r="4573" spans="4:4">
      <c r="D4573" s="204"/>
    </row>
    <row r="4574" spans="4:4">
      <c r="D4574" s="204"/>
    </row>
    <row r="4575" spans="4:4">
      <c r="D4575" s="204"/>
    </row>
    <row r="4576" spans="4:4">
      <c r="D4576" s="204"/>
    </row>
    <row r="4577" spans="4:4">
      <c r="D4577" s="204"/>
    </row>
    <row r="4578" spans="4:4">
      <c r="D4578" s="204"/>
    </row>
    <row r="4579" spans="4:4">
      <c r="D4579" s="204"/>
    </row>
    <row r="4580" spans="4:4">
      <c r="D4580" s="204"/>
    </row>
    <row r="4581" spans="4:4">
      <c r="D4581" s="204"/>
    </row>
    <row r="4582" spans="4:4">
      <c r="D4582" s="204"/>
    </row>
    <row r="4583" spans="4:4">
      <c r="D4583" s="204"/>
    </row>
    <row r="4584" spans="4:4">
      <c r="D4584" s="204"/>
    </row>
    <row r="4585" spans="4:4">
      <c r="D4585" s="204"/>
    </row>
    <row r="4586" spans="4:4">
      <c r="D4586" s="204"/>
    </row>
    <row r="4587" spans="4:4">
      <c r="D4587" s="204"/>
    </row>
    <row r="4588" spans="4:4">
      <c r="D4588" s="204"/>
    </row>
    <row r="4589" spans="4:4">
      <c r="D4589" s="204"/>
    </row>
    <row r="4590" spans="4:4">
      <c r="D4590" s="204"/>
    </row>
    <row r="4591" spans="4:4">
      <c r="D4591" s="204"/>
    </row>
    <row r="4592" spans="4:4">
      <c r="D4592" s="204"/>
    </row>
    <row r="4593" spans="4:4">
      <c r="D4593" s="204"/>
    </row>
    <row r="4594" spans="4:4">
      <c r="D4594" s="204"/>
    </row>
    <row r="4595" spans="4:4">
      <c r="D4595" s="204"/>
    </row>
    <row r="4596" spans="4:4">
      <c r="D4596" s="204"/>
    </row>
    <row r="4597" spans="4:4">
      <c r="D4597" s="204"/>
    </row>
    <row r="4598" spans="4:4">
      <c r="D4598" s="204"/>
    </row>
    <row r="4599" spans="4:4">
      <c r="D4599" s="204"/>
    </row>
    <row r="4600" spans="4:4">
      <c r="D4600" s="204"/>
    </row>
    <row r="4601" spans="4:4">
      <c r="D4601" s="204"/>
    </row>
    <row r="4602" spans="4:4">
      <c r="D4602" s="204"/>
    </row>
    <row r="4603" spans="4:4">
      <c r="D4603" s="204"/>
    </row>
    <row r="4604" spans="4:4">
      <c r="D4604" s="204"/>
    </row>
    <row r="4605" spans="4:4">
      <c r="D4605" s="204"/>
    </row>
    <row r="4606" spans="4:4">
      <c r="D4606" s="204"/>
    </row>
    <row r="4607" spans="4:4">
      <c r="D4607" s="204"/>
    </row>
    <row r="4608" spans="4:4">
      <c r="D4608" s="204"/>
    </row>
    <row r="4609" spans="4:4">
      <c r="D4609" s="204"/>
    </row>
    <row r="4610" spans="4:4">
      <c r="D4610" s="204"/>
    </row>
    <row r="4611" spans="4:4">
      <c r="D4611" s="204"/>
    </row>
    <row r="4612" spans="4:4">
      <c r="D4612" s="204"/>
    </row>
    <row r="4613" spans="4:4">
      <c r="D4613" s="204"/>
    </row>
    <row r="4614" spans="4:4">
      <c r="D4614" s="204"/>
    </row>
    <row r="4615" spans="4:4">
      <c r="D4615" s="204"/>
    </row>
    <row r="4616" spans="4:4">
      <c r="D4616" s="204"/>
    </row>
    <row r="4617" spans="4:4">
      <c r="D4617" s="204"/>
    </row>
    <row r="4618" spans="4:4">
      <c r="D4618" s="204"/>
    </row>
    <row r="4619" spans="4:4">
      <c r="D4619" s="204"/>
    </row>
    <row r="4620" spans="4:4">
      <c r="D4620" s="204"/>
    </row>
    <row r="4621" spans="4:4">
      <c r="D4621" s="204"/>
    </row>
    <row r="4622" spans="4:4">
      <c r="D4622" s="204"/>
    </row>
    <row r="4623" spans="4:4">
      <c r="D4623" s="204"/>
    </row>
    <row r="4624" spans="4:4">
      <c r="D4624" s="204"/>
    </row>
    <row r="4625" spans="4:4">
      <c r="D4625" s="204"/>
    </row>
    <row r="4626" spans="4:4">
      <c r="D4626" s="204"/>
    </row>
    <row r="4627" spans="4:4">
      <c r="D4627" s="204"/>
    </row>
    <row r="4628" spans="4:4">
      <c r="D4628" s="204"/>
    </row>
    <row r="4629" spans="4:4">
      <c r="D4629" s="204"/>
    </row>
    <row r="4630" spans="4:4">
      <c r="D4630" s="204"/>
    </row>
    <row r="4631" spans="4:4">
      <c r="D4631" s="204"/>
    </row>
    <row r="4632" spans="4:4">
      <c r="D4632" s="204"/>
    </row>
    <row r="4633" spans="4:4">
      <c r="D4633" s="204"/>
    </row>
    <row r="4634" spans="4:4">
      <c r="D4634" s="204"/>
    </row>
    <row r="4635" spans="4:4">
      <c r="D4635" s="204"/>
    </row>
    <row r="4636" spans="4:4">
      <c r="D4636" s="204"/>
    </row>
    <row r="4637" spans="4:4">
      <c r="D4637" s="204"/>
    </row>
    <row r="4638" spans="4:4">
      <c r="D4638" s="204"/>
    </row>
    <row r="4639" spans="4:4">
      <c r="D4639" s="204"/>
    </row>
    <row r="4640" spans="4:4">
      <c r="D4640" s="204"/>
    </row>
    <row r="4641" spans="4:4">
      <c r="D4641" s="204"/>
    </row>
    <row r="4642" spans="4:4">
      <c r="D4642" s="204"/>
    </row>
    <row r="4643" spans="4:4">
      <c r="D4643" s="204"/>
    </row>
    <row r="4644" spans="4:4">
      <c r="D4644" s="204"/>
    </row>
    <row r="4645" spans="4:4">
      <c r="D4645" s="204"/>
    </row>
    <row r="4646" spans="4:4">
      <c r="D4646" s="204"/>
    </row>
    <row r="4647" spans="4:4">
      <c r="D4647" s="204"/>
    </row>
    <row r="4648" spans="4:4">
      <c r="D4648" s="204"/>
    </row>
    <row r="4649" spans="4:4">
      <c r="D4649" s="204"/>
    </row>
    <row r="4650" spans="4:4">
      <c r="D4650" s="204"/>
    </row>
    <row r="4651" spans="4:4">
      <c r="D4651" s="204"/>
    </row>
    <row r="4652" spans="4:4">
      <c r="D4652" s="204"/>
    </row>
    <row r="4653" spans="4:4">
      <c r="D4653" s="204"/>
    </row>
    <row r="4654" spans="4:4">
      <c r="D4654" s="204"/>
    </row>
    <row r="4655" spans="4:4">
      <c r="D4655" s="204"/>
    </row>
    <row r="4656" spans="4:4">
      <c r="D4656" s="204"/>
    </row>
    <row r="4657" spans="4:4">
      <c r="D4657" s="204"/>
    </row>
    <row r="4658" spans="4:4">
      <c r="D4658" s="204"/>
    </row>
    <row r="4659" spans="4:4">
      <c r="D4659" s="204"/>
    </row>
    <row r="4660" spans="4:4">
      <c r="D4660" s="204"/>
    </row>
    <row r="4661" spans="4:4">
      <c r="D4661" s="204"/>
    </row>
    <row r="4662" spans="4:4">
      <c r="D4662" s="204"/>
    </row>
    <row r="4663" spans="4:4">
      <c r="D4663" s="204"/>
    </row>
    <row r="4664" spans="4:4">
      <c r="D4664" s="204"/>
    </row>
    <row r="4665" spans="4:4">
      <c r="D4665" s="204"/>
    </row>
    <row r="4666" spans="4:4">
      <c r="D4666" s="204"/>
    </row>
    <row r="4667" spans="4:4">
      <c r="D4667" s="204"/>
    </row>
    <row r="4668" spans="4:4">
      <c r="D4668" s="204"/>
    </row>
    <row r="4669" spans="4:4">
      <c r="D4669" s="204"/>
    </row>
    <row r="4670" spans="4:4">
      <c r="D4670" s="204"/>
    </row>
    <row r="4671" spans="4:4">
      <c r="D4671" s="204"/>
    </row>
    <row r="4672" spans="4:4">
      <c r="D4672" s="204"/>
    </row>
    <row r="4673" spans="4:4">
      <c r="D4673" s="204"/>
    </row>
    <row r="4674" spans="4:4">
      <c r="D4674" s="204"/>
    </row>
    <row r="4675" spans="4:4">
      <c r="D4675" s="204"/>
    </row>
    <row r="4676" spans="4:4">
      <c r="D4676" s="204"/>
    </row>
    <row r="4677" spans="4:4">
      <c r="D4677" s="204"/>
    </row>
    <row r="4678" spans="4:4">
      <c r="D4678" s="204"/>
    </row>
    <row r="4679" spans="4:4">
      <c r="D4679" s="204"/>
    </row>
    <row r="4680" spans="4:4">
      <c r="D4680" s="204"/>
    </row>
    <row r="4681" spans="4:4">
      <c r="D4681" s="204"/>
    </row>
    <row r="4682" spans="4:4">
      <c r="D4682" s="204"/>
    </row>
    <row r="4683" spans="4:4">
      <c r="D4683" s="204"/>
    </row>
    <row r="4684" spans="4:4">
      <c r="D4684" s="204"/>
    </row>
    <row r="4685" spans="4:4">
      <c r="D4685" s="204"/>
    </row>
    <row r="4686" spans="4:4">
      <c r="D4686" s="204"/>
    </row>
    <row r="4687" spans="4:4">
      <c r="D4687" s="204"/>
    </row>
    <row r="4688" spans="4:4">
      <c r="D4688" s="204"/>
    </row>
    <row r="4689" spans="4:4">
      <c r="D4689" s="204"/>
    </row>
    <row r="4690" spans="4:4">
      <c r="D4690" s="204"/>
    </row>
    <row r="4691" spans="4:4">
      <c r="D4691" s="204"/>
    </row>
    <row r="4692" spans="4:4">
      <c r="D4692" s="204"/>
    </row>
    <row r="4693" spans="4:4">
      <c r="D4693" s="204"/>
    </row>
    <row r="4694" spans="4:4">
      <c r="D4694" s="204"/>
    </row>
    <row r="4695" spans="4:4">
      <c r="D4695" s="204"/>
    </row>
    <row r="4696" spans="4:4">
      <c r="D4696" s="204"/>
    </row>
    <row r="4697" spans="4:4">
      <c r="D4697" s="204"/>
    </row>
    <row r="4698" spans="4:4">
      <c r="D4698" s="204"/>
    </row>
    <row r="4699" spans="4:4">
      <c r="D4699" s="204"/>
    </row>
    <row r="4700" spans="4:4">
      <c r="D4700" s="204"/>
    </row>
    <row r="4701" spans="4:4">
      <c r="D4701" s="204"/>
    </row>
    <row r="4702" spans="4:4">
      <c r="D4702" s="204"/>
    </row>
    <row r="4703" spans="4:4">
      <c r="D4703" s="204"/>
    </row>
    <row r="4704" spans="4:4">
      <c r="D4704" s="204"/>
    </row>
    <row r="4705" spans="4:4">
      <c r="D4705" s="204"/>
    </row>
    <row r="4706" spans="4:4">
      <c r="D4706" s="204"/>
    </row>
    <row r="4707" spans="4:4">
      <c r="D4707" s="204"/>
    </row>
    <row r="4708" spans="4:4">
      <c r="D4708" s="204"/>
    </row>
    <row r="4709" spans="4:4">
      <c r="D4709" s="204"/>
    </row>
    <row r="4710" spans="4:4">
      <c r="D4710" s="204"/>
    </row>
    <row r="4711" spans="4:4">
      <c r="D4711" s="204"/>
    </row>
    <row r="4712" spans="4:4">
      <c r="D4712" s="204"/>
    </row>
    <row r="4713" spans="4:4">
      <c r="D4713" s="204"/>
    </row>
    <row r="4714" spans="4:4">
      <c r="D4714" s="204"/>
    </row>
    <row r="4715" spans="4:4">
      <c r="D4715" s="204"/>
    </row>
    <row r="4716" spans="4:4">
      <c r="D4716" s="204"/>
    </row>
    <row r="4717" spans="4:4">
      <c r="D4717" s="204"/>
    </row>
    <row r="4718" spans="4:4">
      <c r="D4718" s="204"/>
    </row>
    <row r="4719" spans="4:4">
      <c r="D4719" s="204"/>
    </row>
    <row r="4720" spans="4:4">
      <c r="D4720" s="204"/>
    </row>
    <row r="4721" spans="4:4">
      <c r="D4721" s="204"/>
    </row>
    <row r="4722" spans="4:4">
      <c r="D4722" s="204"/>
    </row>
    <row r="4723" spans="4:4">
      <c r="D4723" s="204"/>
    </row>
    <row r="4724" spans="4:4">
      <c r="D4724" s="204"/>
    </row>
    <row r="4725" spans="4:4">
      <c r="D4725" s="204"/>
    </row>
    <row r="4726" spans="4:4">
      <c r="D4726" s="204"/>
    </row>
    <row r="4727" spans="4:4">
      <c r="D4727" s="204"/>
    </row>
    <row r="4728" spans="4:4">
      <c r="D4728" s="204"/>
    </row>
    <row r="4729" spans="4:4">
      <c r="D4729" s="204"/>
    </row>
    <row r="4730" spans="4:4">
      <c r="D4730" s="204"/>
    </row>
    <row r="4731" spans="4:4">
      <c r="D4731" s="204"/>
    </row>
    <row r="4732" spans="4:4">
      <c r="D4732" s="204"/>
    </row>
    <row r="4733" spans="4:4">
      <c r="D4733" s="204"/>
    </row>
    <row r="4734" spans="4:4">
      <c r="D4734" s="204"/>
    </row>
    <row r="4735" spans="4:4">
      <c r="D4735" s="204"/>
    </row>
    <row r="4736" spans="4:4">
      <c r="D4736" s="204"/>
    </row>
    <row r="4737" spans="4:4">
      <c r="D4737" s="204"/>
    </row>
    <row r="4738" spans="4:4">
      <c r="D4738" s="204"/>
    </row>
    <row r="4739" spans="4:4">
      <c r="D4739" s="204"/>
    </row>
    <row r="4740" spans="4:4">
      <c r="D4740" s="204"/>
    </row>
    <row r="4741" spans="4:4">
      <c r="D4741" s="204"/>
    </row>
    <row r="4742" spans="4:4">
      <c r="D4742" s="204"/>
    </row>
    <row r="4743" spans="4:4">
      <c r="D4743" s="204"/>
    </row>
    <row r="4744" spans="4:4">
      <c r="D4744" s="204"/>
    </row>
    <row r="4745" spans="4:4">
      <c r="D4745" s="204"/>
    </row>
    <row r="4746" spans="4:4">
      <c r="D4746" s="204"/>
    </row>
    <row r="4747" spans="4:4">
      <c r="D4747" s="204"/>
    </row>
    <row r="4748" spans="4:4">
      <c r="D4748" s="204"/>
    </row>
    <row r="4749" spans="4:4">
      <c r="D4749" s="204"/>
    </row>
    <row r="4750" spans="4:4">
      <c r="D4750" s="204"/>
    </row>
    <row r="4751" spans="4:4">
      <c r="D4751" s="204"/>
    </row>
    <row r="4752" spans="4:4">
      <c r="D4752" s="204"/>
    </row>
  </sheetData>
  <sheetProtection algorithmName="SHA-512" hashValue="LvmdSbiAmaHeSnckp9dpxZG5HOfbNBWx+VE4axHb3SI2epU9LUnC+cVlD7jJLbCmmoZnW+ylDZ2LyZsDPZWxKg==" saltValue="DHE9z7tsp+XpE9kK6EFADA==" spinCount="100000" sheet="1" objects="1" scenarios="1" selectLockedCells="1"/>
  <mergeCells count="7">
    <mergeCell ref="A53:K64"/>
    <mergeCell ref="A1:G1"/>
    <mergeCell ref="C2:K2"/>
    <mergeCell ref="C3:K3"/>
    <mergeCell ref="C4:K4"/>
    <mergeCell ref="A50:F50"/>
    <mergeCell ref="A52:C52"/>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BM122"/>
  <sheetViews>
    <sheetView showGridLines="0" topLeftCell="A95" workbookViewId="0">
      <selection activeCell="I121" sqref="I121"/>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141</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3906</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ROUND(J118,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ROUND((SUM(BE118:BE121)),  2)</f>
        <v>0</v>
      </c>
      <c r="I33" s="44">
        <v>0.21</v>
      </c>
      <c r="J33" s="40">
        <f>ROUND(((SUM(BE118:BE121))*I33),  2)</f>
        <v>0</v>
      </c>
      <c r="L33" s="20"/>
    </row>
    <row r="34" spans="2:12" s="1" customFormat="1" ht="14.4" customHeight="1">
      <c r="B34" s="20"/>
      <c r="E34" s="16" t="s">
        <v>39</v>
      </c>
      <c r="F34" s="40">
        <f>ROUND((SUM(BF118:BF121)),  2)</f>
        <v>0</v>
      </c>
      <c r="I34" s="44">
        <v>0.12</v>
      </c>
      <c r="J34" s="40">
        <f>ROUND(((SUM(BF118:BF121))*I34),  2)</f>
        <v>0</v>
      </c>
      <c r="L34" s="20"/>
    </row>
    <row r="35" spans="2:12" s="1" customFormat="1" ht="14.4" hidden="1" customHeight="1">
      <c r="B35" s="20"/>
      <c r="E35" s="16" t="s">
        <v>40</v>
      </c>
      <c r="F35" s="40">
        <f>ROUND((SUM(BG118:BG121)),  2)</f>
        <v>0</v>
      </c>
      <c r="I35" s="44">
        <v>0.21</v>
      </c>
      <c r="J35" s="40">
        <f>0</f>
        <v>0</v>
      </c>
      <c r="L35" s="20"/>
    </row>
    <row r="36" spans="2:12" s="1" customFormat="1" ht="14.4" hidden="1" customHeight="1">
      <c r="B36" s="20"/>
      <c r="E36" s="16" t="s">
        <v>41</v>
      </c>
      <c r="F36" s="40">
        <f>ROUND((SUM(BH118:BH121)),  2)</f>
        <v>0</v>
      </c>
      <c r="I36" s="44">
        <v>0.12</v>
      </c>
      <c r="J36" s="40">
        <f>0</f>
        <v>0</v>
      </c>
      <c r="L36" s="20"/>
    </row>
    <row r="37" spans="2:12" s="1" customFormat="1" ht="14.4" hidden="1" customHeight="1">
      <c r="B37" s="20"/>
      <c r="E37" s="16" t="s">
        <v>42</v>
      </c>
      <c r="F37" s="40">
        <f>ROUND((SUM(BI118:BI121)),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IO-05 - Areálový rozvod elektro</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J118</f>
        <v>0</v>
      </c>
      <c r="L96" s="20"/>
      <c r="AU96" s="10" t="s">
        <v>155</v>
      </c>
    </row>
    <row r="97" spans="2:12" s="3" customFormat="1" ht="25.05" customHeight="1">
      <c r="B97" s="56"/>
      <c r="D97" s="57" t="s">
        <v>162</v>
      </c>
      <c r="E97" s="58"/>
      <c r="F97" s="58"/>
      <c r="G97" s="58"/>
      <c r="H97" s="58"/>
      <c r="I97" s="58"/>
      <c r="J97" s="59">
        <f>J119</f>
        <v>0</v>
      </c>
      <c r="L97" s="56"/>
    </row>
    <row r="98" spans="2:12" s="4" customFormat="1" ht="19.95" customHeight="1">
      <c r="B98" s="60"/>
      <c r="D98" s="61" t="s">
        <v>638</v>
      </c>
      <c r="E98" s="62"/>
      <c r="F98" s="62"/>
      <c r="G98" s="62"/>
      <c r="H98" s="62"/>
      <c r="I98" s="62"/>
      <c r="J98" s="63">
        <f>J120</f>
        <v>0</v>
      </c>
      <c r="L98" s="60"/>
    </row>
    <row r="99" spans="2:12" s="1" customFormat="1" ht="21.75" customHeight="1">
      <c r="B99" s="20"/>
      <c r="L99" s="20"/>
    </row>
    <row r="100" spans="2:12" s="1" customFormat="1" ht="7.05" customHeight="1">
      <c r="B100" s="26"/>
      <c r="C100" s="27"/>
      <c r="D100" s="27"/>
      <c r="E100" s="27"/>
      <c r="F100" s="27"/>
      <c r="G100" s="27"/>
      <c r="H100" s="27"/>
      <c r="I100" s="27"/>
      <c r="J100" s="27"/>
      <c r="K100" s="27"/>
      <c r="L100" s="20"/>
    </row>
    <row r="104" spans="2:12" s="1" customFormat="1" ht="7.05" customHeight="1">
      <c r="B104" s="28"/>
      <c r="C104" s="29"/>
      <c r="D104" s="29"/>
      <c r="E104" s="29"/>
      <c r="F104" s="29"/>
      <c r="G104" s="29"/>
      <c r="H104" s="29"/>
      <c r="I104" s="29"/>
      <c r="J104" s="29"/>
      <c r="K104" s="29"/>
      <c r="L104" s="20"/>
    </row>
    <row r="105" spans="2:12" s="1" customFormat="1" ht="25.05" customHeight="1">
      <c r="B105" s="20"/>
      <c r="C105" s="14" t="s">
        <v>169</v>
      </c>
      <c r="L105" s="20"/>
    </row>
    <row r="106" spans="2:12" s="1" customFormat="1" ht="7.05" customHeight="1">
      <c r="B106" s="20"/>
      <c r="L106" s="20"/>
    </row>
    <row r="107" spans="2:12" s="1" customFormat="1" ht="12" customHeight="1">
      <c r="B107" s="20"/>
      <c r="C107" s="16" t="s">
        <v>14</v>
      </c>
      <c r="L107" s="20"/>
    </row>
    <row r="108" spans="2:12" s="1" customFormat="1" ht="16.5" customHeight="1">
      <c r="B108" s="20"/>
      <c r="E108" s="865" t="str">
        <f>E7</f>
        <v xml:space="preserve">Rekonstrukce a modernizace fotbalového hřiště SK Union Břevnov </v>
      </c>
      <c r="F108" s="866"/>
      <c r="G108" s="866"/>
      <c r="H108" s="866"/>
      <c r="L108" s="20"/>
    </row>
    <row r="109" spans="2:12" s="1" customFormat="1" ht="12" customHeight="1">
      <c r="B109" s="20"/>
      <c r="C109" s="16" t="s">
        <v>149</v>
      </c>
      <c r="L109" s="20"/>
    </row>
    <row r="110" spans="2:12" s="1" customFormat="1" ht="16.5" customHeight="1">
      <c r="B110" s="20"/>
      <c r="E110" s="863" t="str">
        <f>E9</f>
        <v>IO-05 - Areálový rozvod elektro</v>
      </c>
      <c r="F110" s="864"/>
      <c r="G110" s="864"/>
      <c r="H110" s="864"/>
      <c r="L110" s="20"/>
    </row>
    <row r="111" spans="2:12" s="1" customFormat="1" ht="7.05" customHeight="1">
      <c r="B111" s="20"/>
      <c r="L111" s="20"/>
    </row>
    <row r="112" spans="2:12" s="1" customFormat="1" ht="12" customHeight="1">
      <c r="B112" s="20"/>
      <c r="C112" s="16" t="s">
        <v>17</v>
      </c>
      <c r="F112" s="15" t="str">
        <f>F12</f>
        <v>Praha 6</v>
      </c>
      <c r="I112" s="16" t="s">
        <v>19</v>
      </c>
      <c r="J112" s="30">
        <f>IF(J12="","",J12)</f>
        <v>46065</v>
      </c>
      <c r="L112" s="20"/>
    </row>
    <row r="113" spans="2:65" s="1" customFormat="1" ht="7.05" customHeight="1">
      <c r="B113" s="20"/>
      <c r="L113" s="20"/>
    </row>
    <row r="114" spans="2:65" s="1" customFormat="1" ht="25.65" customHeight="1">
      <c r="B114" s="20"/>
      <c r="C114" s="16" t="s">
        <v>20</v>
      </c>
      <c r="F114" s="15" t="str">
        <f>E15</f>
        <v>Městská část Praha 6</v>
      </c>
      <c r="I114" s="16" t="s">
        <v>26</v>
      </c>
      <c r="J114" s="19" t="str">
        <f>E21</f>
        <v>Sportovní projekty s.r.o.</v>
      </c>
      <c r="L114" s="20"/>
    </row>
    <row r="115" spans="2:65" s="1" customFormat="1" ht="15.15" customHeight="1">
      <c r="B115" s="20"/>
      <c r="C115" s="16" t="s">
        <v>24</v>
      </c>
      <c r="F115" s="15" t="str">
        <f>IF(E18="","",E18)</f>
        <v xml:space="preserve">Vyplň údaj </v>
      </c>
      <c r="I115" s="16" t="s">
        <v>29</v>
      </c>
      <c r="J115" s="19" t="str">
        <f>E24</f>
        <v>F.Pecka</v>
      </c>
      <c r="L115" s="20"/>
    </row>
    <row r="116" spans="2:65" s="1" customFormat="1" ht="10.199999999999999" customHeight="1">
      <c r="B116" s="20"/>
      <c r="L116" s="20"/>
    </row>
    <row r="117" spans="2:65" s="5" customFormat="1" ht="29.25" customHeight="1">
      <c r="B117" s="64"/>
      <c r="C117" s="65" t="s">
        <v>170</v>
      </c>
      <c r="D117" s="66" t="s">
        <v>58</v>
      </c>
      <c r="E117" s="66" t="s">
        <v>54</v>
      </c>
      <c r="F117" s="66" t="s">
        <v>55</v>
      </c>
      <c r="G117" s="66" t="s">
        <v>171</v>
      </c>
      <c r="H117" s="66" t="s">
        <v>172</v>
      </c>
      <c r="I117" s="66" t="s">
        <v>173</v>
      </c>
      <c r="J117" s="67" t="s">
        <v>153</v>
      </c>
      <c r="K117" s="68" t="s">
        <v>174</v>
      </c>
      <c r="L117" s="64"/>
      <c r="M117" s="34" t="s">
        <v>1</v>
      </c>
      <c r="N117" s="35" t="s">
        <v>37</v>
      </c>
      <c r="O117" s="35" t="s">
        <v>175</v>
      </c>
      <c r="P117" s="35" t="s">
        <v>176</v>
      </c>
      <c r="Q117" s="35" t="s">
        <v>177</v>
      </c>
      <c r="R117" s="35" t="s">
        <v>178</v>
      </c>
      <c r="S117" s="35" t="s">
        <v>179</v>
      </c>
      <c r="T117" s="36" t="s">
        <v>180</v>
      </c>
    </row>
    <row r="118" spans="2:65" s="1" customFormat="1" ht="22.8" customHeight="1">
      <c r="B118" s="20"/>
      <c r="C118" s="38" t="s">
        <v>181</v>
      </c>
      <c r="J118" s="69">
        <f>BK118</f>
        <v>0</v>
      </c>
      <c r="L118" s="20"/>
      <c r="M118" s="37"/>
      <c r="N118" s="31"/>
      <c r="O118" s="31"/>
      <c r="P118" s="70">
        <f>P119</f>
        <v>0</v>
      </c>
      <c r="Q118" s="31"/>
      <c r="R118" s="70">
        <f>R119</f>
        <v>0</v>
      </c>
      <c r="S118" s="31"/>
      <c r="T118" s="71">
        <f>T119</f>
        <v>0</v>
      </c>
      <c r="AT118" s="10" t="s">
        <v>72</v>
      </c>
      <c r="AU118" s="10" t="s">
        <v>155</v>
      </c>
      <c r="BK118" s="72">
        <f>BK119</f>
        <v>0</v>
      </c>
    </row>
    <row r="119" spans="2:65" s="6" customFormat="1" ht="25.95" customHeight="1">
      <c r="B119" s="73"/>
      <c r="D119" s="74" t="s">
        <v>72</v>
      </c>
      <c r="E119" s="75" t="s">
        <v>399</v>
      </c>
      <c r="F119" s="75" t="s">
        <v>400</v>
      </c>
      <c r="I119" s="76"/>
      <c r="J119" s="77">
        <f>BK119</f>
        <v>0</v>
      </c>
      <c r="L119" s="73"/>
      <c r="M119" s="78"/>
      <c r="P119" s="79">
        <f>P120</f>
        <v>0</v>
      </c>
      <c r="R119" s="79">
        <f>R120</f>
        <v>0</v>
      </c>
      <c r="T119" s="80">
        <f>T120</f>
        <v>0</v>
      </c>
      <c r="AR119" s="74" t="s">
        <v>83</v>
      </c>
      <c r="AT119" s="81" t="s">
        <v>72</v>
      </c>
      <c r="AU119" s="81" t="s">
        <v>73</v>
      </c>
      <c r="AY119" s="74" t="s">
        <v>184</v>
      </c>
      <c r="BK119" s="82">
        <f>BK120</f>
        <v>0</v>
      </c>
    </row>
    <row r="120" spans="2:65" s="6" customFormat="1" ht="22.8" customHeight="1">
      <c r="B120" s="73"/>
      <c r="D120" s="74" t="s">
        <v>72</v>
      </c>
      <c r="E120" s="83" t="s">
        <v>639</v>
      </c>
      <c r="F120" s="83" t="s">
        <v>640</v>
      </c>
      <c r="I120" s="76"/>
      <c r="J120" s="84">
        <f>BK120</f>
        <v>0</v>
      </c>
      <c r="L120" s="73"/>
      <c r="M120" s="78"/>
      <c r="P120" s="79">
        <f>P121</f>
        <v>0</v>
      </c>
      <c r="R120" s="79">
        <f>R121</f>
        <v>0</v>
      </c>
      <c r="T120" s="80">
        <f>T121</f>
        <v>0</v>
      </c>
      <c r="AR120" s="74" t="s">
        <v>83</v>
      </c>
      <c r="AT120" s="81" t="s">
        <v>72</v>
      </c>
      <c r="AU120" s="81" t="s">
        <v>81</v>
      </c>
      <c r="AY120" s="74" t="s">
        <v>184</v>
      </c>
      <c r="BK120" s="82">
        <f>BK121</f>
        <v>0</v>
      </c>
    </row>
    <row r="121" spans="2:65" s="1" customFormat="1" ht="16.5" customHeight="1">
      <c r="B121" s="20"/>
      <c r="C121" s="85" t="s">
        <v>81</v>
      </c>
      <c r="D121" s="85" t="s">
        <v>186</v>
      </c>
      <c r="E121" s="86" t="s">
        <v>3907</v>
      </c>
      <c r="F121" s="87" t="s">
        <v>3908</v>
      </c>
      <c r="G121" s="88" t="s">
        <v>496</v>
      </c>
      <c r="H121" s="89">
        <v>1</v>
      </c>
      <c r="I121" s="90">
        <f>SUM('IO-05'!G54)</f>
        <v>0</v>
      </c>
      <c r="J121" s="91">
        <f>ROUND(I121*H121,2)</f>
        <v>0</v>
      </c>
      <c r="K121" s="92"/>
      <c r="L121" s="20"/>
      <c r="M121" s="121" t="s">
        <v>1</v>
      </c>
      <c r="N121" s="122" t="s">
        <v>38</v>
      </c>
      <c r="O121" s="123"/>
      <c r="P121" s="124">
        <f>O121*H121</f>
        <v>0</v>
      </c>
      <c r="Q121" s="124">
        <v>0</v>
      </c>
      <c r="R121" s="124">
        <f>Q121*H121</f>
        <v>0</v>
      </c>
      <c r="S121" s="124">
        <v>0</v>
      </c>
      <c r="T121" s="125">
        <f>S121*H121</f>
        <v>0</v>
      </c>
      <c r="AR121" s="97" t="s">
        <v>259</v>
      </c>
      <c r="AT121" s="97" t="s">
        <v>186</v>
      </c>
      <c r="AU121" s="97" t="s">
        <v>83</v>
      </c>
      <c r="AY121" s="10" t="s">
        <v>184</v>
      </c>
      <c r="BE121" s="98">
        <f>IF(N121="základní",J121,0)</f>
        <v>0</v>
      </c>
      <c r="BF121" s="98">
        <f>IF(N121="snížená",J121,0)</f>
        <v>0</v>
      </c>
      <c r="BG121" s="98">
        <f>IF(N121="zákl. přenesená",J121,0)</f>
        <v>0</v>
      </c>
      <c r="BH121" s="98">
        <f>IF(N121="sníž. přenesená",J121,0)</f>
        <v>0</v>
      </c>
      <c r="BI121" s="98">
        <f>IF(N121="nulová",J121,0)</f>
        <v>0</v>
      </c>
      <c r="BJ121" s="10" t="s">
        <v>81</v>
      </c>
      <c r="BK121" s="98">
        <f>ROUND(I121*H121,2)</f>
        <v>0</v>
      </c>
      <c r="BL121" s="10" t="s">
        <v>259</v>
      </c>
      <c r="BM121" s="97" t="s">
        <v>3909</v>
      </c>
    </row>
    <row r="122" spans="2:65" s="1" customFormat="1" ht="7.05" customHeight="1">
      <c r="B122" s="26"/>
      <c r="C122" s="27"/>
      <c r="D122" s="27"/>
      <c r="E122" s="27"/>
      <c r="F122" s="27"/>
      <c r="G122" s="27"/>
      <c r="H122" s="27"/>
      <c r="I122" s="27"/>
      <c r="J122" s="27"/>
      <c r="K122" s="27"/>
      <c r="L122" s="20"/>
    </row>
  </sheetData>
  <sheetProtection algorithmName="SHA-512" hashValue="X4LZSQPJ91iIT+9WMs0TF28wQlDF4GWw7/l6zm+vK/DfEyvcpIyuxahGkN20xYXsw2qXJaL372iBHKlkdKxC7w==" saltValue="7DS6CSFvSyCjSkmN6HTXvpjduzT83utyoifv7azL2nB9Z4npNRBgEnhOPVOkV1RnY7d7OuMaNdwH/kuGyY+KUg==" spinCount="100000" sheet="1" objects="1" scenarios="1" formatColumns="0" formatRows="0" autoFilter="0"/>
  <autoFilter ref="C117:K121" xr:uid="{00000000-0009-0000-0000-000012000000}"/>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6E20D-5CC6-4E02-8131-2CC2C467F149}">
  <dimension ref="A1:AX4756"/>
  <sheetViews>
    <sheetView workbookViewId="0">
      <selection activeCell="J9" activeCellId="1" sqref="H9:H52 J9:J52"/>
    </sheetView>
  </sheetViews>
  <sheetFormatPr defaultRowHeight="10.199999999999999" outlineLevelRow="1"/>
  <cols>
    <col min="1" max="1" width="4.28515625" customWidth="1"/>
    <col min="2" max="2" width="15.28515625" style="203" customWidth="1"/>
    <col min="3" max="3" width="46.7109375" style="203" customWidth="1"/>
    <col min="4" max="4" width="5.85546875" customWidth="1"/>
    <col min="5" max="5" width="10.7109375" customWidth="1"/>
    <col min="6" max="6" width="12" customWidth="1"/>
    <col min="7" max="7" width="15.5703125" customWidth="1"/>
    <col min="8" max="8" width="10.85546875" customWidth="1"/>
    <col min="9" max="9" width="10.5703125" customWidth="1"/>
    <col min="11" max="11" width="14.7109375" bestFit="1" customWidth="1"/>
    <col min="12" max="12" width="5.85546875" hidden="1" customWidth="1"/>
    <col min="13" max="13" width="14.7109375" hidden="1" customWidth="1"/>
    <col min="14" max="14" width="16.7109375" style="198" hidden="1" customWidth="1"/>
    <col min="15" max="15" width="44.85546875" customWidth="1"/>
    <col min="19" max="19" width="0" hidden="1" customWidth="1"/>
    <col min="21" max="31" width="0" hidden="1" customWidth="1"/>
  </cols>
  <sheetData>
    <row r="1" spans="1:50" ht="15.75" customHeight="1">
      <c r="A1" s="926" t="s">
        <v>3921</v>
      </c>
      <c r="B1" s="926"/>
      <c r="C1" s="926"/>
      <c r="D1" s="926"/>
      <c r="E1" s="926"/>
      <c r="F1" s="926"/>
      <c r="G1" s="926"/>
      <c r="W1" t="s">
        <v>4025</v>
      </c>
    </row>
    <row r="2" spans="1:50" ht="25.05" customHeight="1">
      <c r="A2" s="199" t="s">
        <v>3922</v>
      </c>
      <c r="B2" s="200" t="str">
        <f>[5]Stavba!CisloStavby</f>
        <v>0001</v>
      </c>
      <c r="C2" s="927" t="str">
        <f>[5]Stavba!E2</f>
        <v>UNION Břevnov</v>
      </c>
      <c r="D2" s="928"/>
      <c r="E2" s="928"/>
      <c r="F2" s="928"/>
      <c r="G2" s="928"/>
      <c r="H2" s="928"/>
      <c r="I2" s="928"/>
      <c r="J2" s="928"/>
      <c r="K2" s="929"/>
    </row>
    <row r="3" spans="1:50" ht="25.05" customHeight="1">
      <c r="A3" s="199" t="s">
        <v>3923</v>
      </c>
      <c r="B3" s="200" t="str">
        <f>cisloobjektu</f>
        <v>25.011</v>
      </c>
      <c r="C3" s="927" t="str">
        <f>[5]Stavba!E3</f>
        <v>IO-05 AREÁLOVÝ ROZVOD ELEKTRO</v>
      </c>
      <c r="D3" s="928"/>
      <c r="E3" s="928"/>
      <c r="F3" s="928"/>
      <c r="G3" s="928"/>
      <c r="H3" s="928"/>
      <c r="I3" s="928"/>
      <c r="J3" s="928"/>
      <c r="K3" s="929"/>
    </row>
    <row r="4" spans="1:50" ht="25.05" customHeight="1">
      <c r="A4" s="201" t="s">
        <v>3924</v>
      </c>
      <c r="B4" s="202" t="str">
        <f>CisloStavebnihoRozpoctu</f>
        <v>01</v>
      </c>
      <c r="C4" s="930" t="str">
        <f>[5]Stavba!E4</f>
        <v>projektový rozpočet</v>
      </c>
      <c r="D4" s="931"/>
      <c r="E4" s="931"/>
      <c r="F4" s="931"/>
      <c r="G4" s="931"/>
      <c r="H4" s="931"/>
      <c r="I4" s="931"/>
      <c r="J4" s="931"/>
      <c r="K4" s="932"/>
    </row>
    <row r="5" spans="1:50">
      <c r="D5" s="204"/>
    </row>
    <row r="6" spans="1:50" ht="20.399999999999999">
      <c r="A6" s="205" t="s">
        <v>3925</v>
      </c>
      <c r="B6" s="206" t="s">
        <v>3926</v>
      </c>
      <c r="C6" s="206" t="s">
        <v>3927</v>
      </c>
      <c r="D6" s="207" t="s">
        <v>171</v>
      </c>
      <c r="E6" s="205" t="s">
        <v>172</v>
      </c>
      <c r="F6" s="208" t="s">
        <v>4026</v>
      </c>
      <c r="G6" s="205" t="s">
        <v>3930</v>
      </c>
      <c r="H6" s="209" t="s">
        <v>3931</v>
      </c>
      <c r="I6" s="209" t="s">
        <v>3932</v>
      </c>
      <c r="J6" s="209" t="s">
        <v>3933</v>
      </c>
      <c r="K6" s="209" t="s">
        <v>3934</v>
      </c>
      <c r="L6" s="209" t="s">
        <v>37</v>
      </c>
      <c r="M6" s="209" t="s">
        <v>43</v>
      </c>
      <c r="N6" s="209" t="s">
        <v>4027</v>
      </c>
    </row>
    <row r="7" spans="1:50" hidden="1">
      <c r="A7" s="210"/>
      <c r="B7" s="211"/>
      <c r="C7" s="211"/>
      <c r="D7" s="212"/>
      <c r="E7" s="213"/>
      <c r="F7" s="214"/>
      <c r="G7" s="214"/>
      <c r="H7" s="214"/>
      <c r="I7" s="214"/>
      <c r="J7" s="214"/>
      <c r="K7" s="214"/>
      <c r="L7" s="214"/>
      <c r="M7" s="214"/>
      <c r="N7" s="215"/>
    </row>
    <row r="8" spans="1:50" ht="13.2">
      <c r="A8" s="216" t="s">
        <v>3936</v>
      </c>
      <c r="B8" s="217" t="s">
        <v>3937</v>
      </c>
      <c r="C8" s="218" t="s">
        <v>4028</v>
      </c>
      <c r="D8" s="219"/>
      <c r="E8" s="220"/>
      <c r="F8" s="221"/>
      <c r="G8" s="221">
        <f>SUMIF(W9:W26,"&lt;&gt;NOR",G9:G26)</f>
        <v>0</v>
      </c>
      <c r="H8" s="221"/>
      <c r="I8" s="221">
        <f>SUM(I9:I26)</f>
        <v>0</v>
      </c>
      <c r="J8" s="221"/>
      <c r="K8" s="222">
        <f>SUM(K9:K26)</f>
        <v>0</v>
      </c>
      <c r="L8" s="223"/>
      <c r="M8" s="223">
        <f>SUM(M9:M26)</f>
        <v>0</v>
      </c>
      <c r="N8" s="224"/>
      <c r="W8" t="s">
        <v>4029</v>
      </c>
    </row>
    <row r="9" spans="1:50" outlineLevel="1">
      <c r="A9" s="225">
        <v>1</v>
      </c>
      <c r="B9" s="226" t="s">
        <v>4081</v>
      </c>
      <c r="C9" s="227" t="s">
        <v>4082</v>
      </c>
      <c r="D9" s="228" t="s">
        <v>496</v>
      </c>
      <c r="E9" s="229">
        <v>1</v>
      </c>
      <c r="F9" s="230">
        <f t="shared" ref="F9:F26" si="0">H9+J9</f>
        <v>0</v>
      </c>
      <c r="G9" s="230">
        <f t="shared" ref="G9:G15" si="1">E9*F9</f>
        <v>0</v>
      </c>
      <c r="H9" s="390"/>
      <c r="I9" s="230">
        <f t="shared" ref="I9:I26" si="2">ROUND(E9*H9,2)</f>
        <v>0</v>
      </c>
      <c r="J9" s="390"/>
      <c r="K9" s="231">
        <f t="shared" ref="K9:K26" si="3">ROUND(E9*J9,2)</f>
        <v>0</v>
      </c>
      <c r="L9" s="232">
        <v>21</v>
      </c>
      <c r="M9" s="232">
        <f t="shared" ref="M9:M26" si="4">G9*(1+L9/100)</f>
        <v>0</v>
      </c>
      <c r="N9" s="233"/>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4"/>
      <c r="AX9" s="234"/>
    </row>
    <row r="10" spans="1:50" outlineLevel="1">
      <c r="A10" s="225">
        <v>2</v>
      </c>
      <c r="B10" s="226" t="s">
        <v>4083</v>
      </c>
      <c r="C10" s="227" t="s">
        <v>4084</v>
      </c>
      <c r="D10" s="228" t="s">
        <v>496</v>
      </c>
      <c r="E10" s="229">
        <v>1</v>
      </c>
      <c r="F10" s="230">
        <f t="shared" si="0"/>
        <v>0</v>
      </c>
      <c r="G10" s="230">
        <f t="shared" si="1"/>
        <v>0</v>
      </c>
      <c r="H10" s="390"/>
      <c r="I10" s="230">
        <f t="shared" si="2"/>
        <v>0</v>
      </c>
      <c r="J10" s="390"/>
      <c r="K10" s="231">
        <f t="shared" si="3"/>
        <v>0</v>
      </c>
      <c r="L10" s="232">
        <v>21</v>
      </c>
      <c r="M10" s="232">
        <f t="shared" si="4"/>
        <v>0</v>
      </c>
      <c r="N10" s="233"/>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row>
    <row r="11" spans="1:50" outlineLevel="1">
      <c r="A11" s="225">
        <v>3</v>
      </c>
      <c r="B11" s="226" t="s">
        <v>4085</v>
      </c>
      <c r="C11" s="227" t="s">
        <v>4086</v>
      </c>
      <c r="D11" s="228" t="s">
        <v>496</v>
      </c>
      <c r="E11" s="229">
        <v>1</v>
      </c>
      <c r="F11" s="230">
        <f t="shared" si="0"/>
        <v>0</v>
      </c>
      <c r="G11" s="230">
        <f t="shared" si="1"/>
        <v>0</v>
      </c>
      <c r="H11" s="390"/>
      <c r="I11" s="230">
        <f t="shared" si="2"/>
        <v>0</v>
      </c>
      <c r="J11" s="390"/>
      <c r="K11" s="231">
        <f t="shared" si="3"/>
        <v>0</v>
      </c>
      <c r="L11" s="232">
        <v>21</v>
      </c>
      <c r="M11" s="232">
        <f t="shared" si="4"/>
        <v>0</v>
      </c>
      <c r="N11" s="233"/>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4"/>
    </row>
    <row r="12" spans="1:50" outlineLevel="1">
      <c r="A12" s="225">
        <v>4</v>
      </c>
      <c r="B12" s="226" t="s">
        <v>4087</v>
      </c>
      <c r="C12" s="227" t="s">
        <v>4088</v>
      </c>
      <c r="D12" s="228" t="s">
        <v>496</v>
      </c>
      <c r="E12" s="229">
        <v>1</v>
      </c>
      <c r="F12" s="230">
        <f t="shared" si="0"/>
        <v>0</v>
      </c>
      <c r="G12" s="230">
        <f t="shared" si="1"/>
        <v>0</v>
      </c>
      <c r="H12" s="390"/>
      <c r="I12" s="230">
        <f t="shared" si="2"/>
        <v>0</v>
      </c>
      <c r="J12" s="390"/>
      <c r="K12" s="231">
        <f t="shared" si="3"/>
        <v>0</v>
      </c>
      <c r="L12" s="232">
        <v>21</v>
      </c>
      <c r="M12" s="232">
        <f t="shared" si="4"/>
        <v>0</v>
      </c>
      <c r="N12" s="233"/>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row>
    <row r="13" spans="1:50" outlineLevel="1">
      <c r="A13" s="225">
        <v>5</v>
      </c>
      <c r="B13" s="226"/>
      <c r="C13" s="227" t="s">
        <v>4089</v>
      </c>
      <c r="D13" s="228" t="s">
        <v>496</v>
      </c>
      <c r="E13" s="229">
        <v>1</v>
      </c>
      <c r="F13" s="230">
        <f t="shared" si="0"/>
        <v>0</v>
      </c>
      <c r="G13" s="230">
        <f t="shared" si="1"/>
        <v>0</v>
      </c>
      <c r="H13" s="390"/>
      <c r="I13" s="230">
        <f t="shared" si="2"/>
        <v>0</v>
      </c>
      <c r="J13" s="390"/>
      <c r="K13" s="231">
        <f t="shared" si="3"/>
        <v>0</v>
      </c>
      <c r="L13" s="232">
        <v>21</v>
      </c>
      <c r="M13" s="232">
        <f t="shared" si="4"/>
        <v>0</v>
      </c>
      <c r="N13" s="233"/>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row>
    <row r="14" spans="1:50" outlineLevel="1">
      <c r="A14" s="225">
        <v>6</v>
      </c>
      <c r="B14" s="226" t="s">
        <v>4090</v>
      </c>
      <c r="C14" s="227" t="s">
        <v>4091</v>
      </c>
      <c r="D14" s="228" t="s">
        <v>496</v>
      </c>
      <c r="E14" s="229">
        <v>1</v>
      </c>
      <c r="F14" s="230">
        <f t="shared" si="0"/>
        <v>0</v>
      </c>
      <c r="G14" s="230">
        <f t="shared" si="1"/>
        <v>0</v>
      </c>
      <c r="H14" s="390"/>
      <c r="I14" s="230">
        <f t="shared" si="2"/>
        <v>0</v>
      </c>
      <c r="J14" s="390"/>
      <c r="K14" s="231">
        <f t="shared" si="3"/>
        <v>0</v>
      </c>
      <c r="L14" s="232">
        <v>21</v>
      </c>
      <c r="M14" s="232">
        <f t="shared" si="4"/>
        <v>0</v>
      </c>
      <c r="N14" s="233"/>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row>
    <row r="15" spans="1:50" outlineLevel="1">
      <c r="A15" s="225">
        <v>7</v>
      </c>
      <c r="B15" s="226"/>
      <c r="C15" s="227" t="s">
        <v>4092</v>
      </c>
      <c r="D15" s="228" t="s">
        <v>496</v>
      </c>
      <c r="E15" s="229">
        <v>1</v>
      </c>
      <c r="F15" s="230">
        <f t="shared" si="0"/>
        <v>0</v>
      </c>
      <c r="G15" s="230">
        <f t="shared" si="1"/>
        <v>0</v>
      </c>
      <c r="H15" s="390"/>
      <c r="I15" s="230">
        <f t="shared" si="2"/>
        <v>0</v>
      </c>
      <c r="J15" s="390"/>
      <c r="K15" s="231">
        <f t="shared" si="3"/>
        <v>0</v>
      </c>
      <c r="L15" s="232">
        <v>21</v>
      </c>
      <c r="M15" s="232">
        <f t="shared" si="4"/>
        <v>0</v>
      </c>
      <c r="N15" s="233"/>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row>
    <row r="16" spans="1:50" ht="20.399999999999999" outlineLevel="1">
      <c r="A16" s="225">
        <v>8</v>
      </c>
      <c r="B16" s="226"/>
      <c r="C16" s="227" t="s">
        <v>4093</v>
      </c>
      <c r="D16" s="228" t="s">
        <v>496</v>
      </c>
      <c r="E16" s="229">
        <v>4</v>
      </c>
      <c r="F16" s="230">
        <f t="shared" si="0"/>
        <v>0</v>
      </c>
      <c r="G16" s="230">
        <f>E16*F16</f>
        <v>0</v>
      </c>
      <c r="H16" s="390"/>
      <c r="I16" s="230">
        <f t="shared" si="2"/>
        <v>0</v>
      </c>
      <c r="J16" s="390"/>
      <c r="K16" s="231">
        <f t="shared" si="3"/>
        <v>0</v>
      </c>
      <c r="L16" s="232">
        <v>21</v>
      </c>
      <c r="M16" s="232">
        <f t="shared" si="4"/>
        <v>0</v>
      </c>
      <c r="N16" s="233"/>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row>
    <row r="17" spans="1:50" ht="20.399999999999999" outlineLevel="1">
      <c r="A17" s="225">
        <v>9</v>
      </c>
      <c r="B17" s="226"/>
      <c r="C17" s="227" t="s">
        <v>4094</v>
      </c>
      <c r="D17" s="228" t="s">
        <v>496</v>
      </c>
      <c r="E17" s="229">
        <v>1</v>
      </c>
      <c r="F17" s="230">
        <f t="shared" si="0"/>
        <v>0</v>
      </c>
      <c r="G17" s="230">
        <f t="shared" ref="G17:G24" si="5">E17*F17</f>
        <v>0</v>
      </c>
      <c r="H17" s="390"/>
      <c r="I17" s="230">
        <f t="shared" si="2"/>
        <v>0</v>
      </c>
      <c r="J17" s="390"/>
      <c r="K17" s="231">
        <f t="shared" si="3"/>
        <v>0</v>
      </c>
      <c r="L17" s="232">
        <v>21</v>
      </c>
      <c r="M17" s="232">
        <f t="shared" si="4"/>
        <v>0</v>
      </c>
      <c r="N17" s="233"/>
      <c r="O17" s="234"/>
      <c r="P17" s="234"/>
      <c r="Q17" s="234"/>
      <c r="R17" s="234"/>
      <c r="S17" s="234"/>
      <c r="T17" s="234"/>
      <c r="U17" s="234"/>
      <c r="V17" s="234"/>
      <c r="W17" s="234"/>
      <c r="X17" s="234"/>
      <c r="Y17" s="23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row>
    <row r="18" spans="1:50" ht="20.399999999999999" outlineLevel="1">
      <c r="A18" s="225">
        <v>10</v>
      </c>
      <c r="B18" s="226"/>
      <c r="C18" s="227" t="s">
        <v>4095</v>
      </c>
      <c r="D18" s="228" t="s">
        <v>496</v>
      </c>
      <c r="E18" s="229">
        <v>1</v>
      </c>
      <c r="F18" s="230">
        <f t="shared" si="0"/>
        <v>0</v>
      </c>
      <c r="G18" s="230">
        <f t="shared" si="5"/>
        <v>0</v>
      </c>
      <c r="H18" s="390"/>
      <c r="I18" s="230">
        <f t="shared" si="2"/>
        <v>0</v>
      </c>
      <c r="J18" s="390"/>
      <c r="K18" s="231">
        <f t="shared" si="3"/>
        <v>0</v>
      </c>
      <c r="L18" s="232">
        <v>21</v>
      </c>
      <c r="M18" s="232">
        <f t="shared" si="4"/>
        <v>0</v>
      </c>
      <c r="N18" s="233"/>
      <c r="O18" s="234"/>
      <c r="P18" s="234"/>
      <c r="Q18" s="234"/>
      <c r="R18" s="234"/>
      <c r="S18" s="234"/>
      <c r="T18" s="234"/>
      <c r="U18" s="234"/>
      <c r="V18" s="234"/>
      <c r="W18" s="234"/>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row>
    <row r="19" spans="1:50" ht="20.399999999999999" outlineLevel="1">
      <c r="A19" s="225">
        <v>11</v>
      </c>
      <c r="B19" s="226"/>
      <c r="C19" s="227" t="s">
        <v>4096</v>
      </c>
      <c r="D19" s="228" t="s">
        <v>496</v>
      </c>
      <c r="E19" s="229">
        <v>1</v>
      </c>
      <c r="F19" s="230">
        <f t="shared" si="0"/>
        <v>0</v>
      </c>
      <c r="G19" s="230">
        <f t="shared" si="5"/>
        <v>0</v>
      </c>
      <c r="H19" s="390"/>
      <c r="I19" s="230">
        <f t="shared" si="2"/>
        <v>0</v>
      </c>
      <c r="J19" s="390"/>
      <c r="K19" s="231">
        <f t="shared" si="3"/>
        <v>0</v>
      </c>
      <c r="L19" s="232">
        <v>21</v>
      </c>
      <c r="M19" s="232">
        <f t="shared" si="4"/>
        <v>0</v>
      </c>
      <c r="N19" s="233"/>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row>
    <row r="20" spans="1:50" outlineLevel="1">
      <c r="A20" s="225">
        <v>12</v>
      </c>
      <c r="B20" s="226"/>
      <c r="C20" s="227" t="s">
        <v>4097</v>
      </c>
      <c r="D20" s="228" t="s">
        <v>496</v>
      </c>
      <c r="E20" s="229">
        <v>3</v>
      </c>
      <c r="F20" s="230">
        <f t="shared" si="0"/>
        <v>0</v>
      </c>
      <c r="G20" s="230">
        <f t="shared" si="5"/>
        <v>0</v>
      </c>
      <c r="H20" s="390"/>
      <c r="I20" s="230">
        <f t="shared" si="2"/>
        <v>0</v>
      </c>
      <c r="J20" s="390"/>
      <c r="K20" s="231">
        <f t="shared" si="3"/>
        <v>0</v>
      </c>
      <c r="L20" s="232">
        <v>21</v>
      </c>
      <c r="M20" s="232">
        <f t="shared" si="4"/>
        <v>0</v>
      </c>
      <c r="N20" s="233"/>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row>
    <row r="21" spans="1:50" ht="20.399999999999999" outlineLevel="1">
      <c r="A21" s="225">
        <v>13</v>
      </c>
      <c r="B21" s="226"/>
      <c r="C21" s="227" t="s">
        <v>4098</v>
      </c>
      <c r="D21" s="228" t="s">
        <v>223</v>
      </c>
      <c r="E21" s="229">
        <v>320</v>
      </c>
      <c r="F21" s="230">
        <f t="shared" si="0"/>
        <v>0</v>
      </c>
      <c r="G21" s="230">
        <f t="shared" si="5"/>
        <v>0</v>
      </c>
      <c r="H21" s="390"/>
      <c r="I21" s="230">
        <f t="shared" si="2"/>
        <v>0</v>
      </c>
      <c r="J21" s="390"/>
      <c r="K21" s="231">
        <f t="shared" si="3"/>
        <v>0</v>
      </c>
      <c r="L21" s="232">
        <v>21</v>
      </c>
      <c r="M21" s="232">
        <f t="shared" si="4"/>
        <v>0</v>
      </c>
      <c r="N21" s="233"/>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row>
    <row r="22" spans="1:50" outlineLevel="1">
      <c r="A22" s="225">
        <v>14</v>
      </c>
      <c r="B22" s="226"/>
      <c r="C22" s="227" t="s">
        <v>4099</v>
      </c>
      <c r="D22" s="228" t="s">
        <v>223</v>
      </c>
      <c r="E22" s="229">
        <v>700</v>
      </c>
      <c r="F22" s="230">
        <f t="shared" si="0"/>
        <v>0</v>
      </c>
      <c r="G22" s="230">
        <f t="shared" si="5"/>
        <v>0</v>
      </c>
      <c r="H22" s="390"/>
      <c r="I22" s="230">
        <f t="shared" si="2"/>
        <v>0</v>
      </c>
      <c r="J22" s="390"/>
      <c r="K22" s="231">
        <f t="shared" si="3"/>
        <v>0</v>
      </c>
      <c r="L22" s="232">
        <v>21</v>
      </c>
      <c r="M22" s="232">
        <f t="shared" si="4"/>
        <v>0</v>
      </c>
      <c r="N22" s="233"/>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row>
    <row r="23" spans="1:50" ht="20.399999999999999" outlineLevel="1">
      <c r="A23" s="225">
        <v>15</v>
      </c>
      <c r="B23" s="226" t="s">
        <v>3948</v>
      </c>
      <c r="C23" s="227" t="s">
        <v>3949</v>
      </c>
      <c r="D23" s="228" t="s">
        <v>223</v>
      </c>
      <c r="E23" s="229">
        <v>315</v>
      </c>
      <c r="F23" s="230">
        <f t="shared" si="0"/>
        <v>0</v>
      </c>
      <c r="G23" s="230">
        <f t="shared" si="5"/>
        <v>0</v>
      </c>
      <c r="H23" s="390"/>
      <c r="I23" s="230">
        <f t="shared" si="2"/>
        <v>0</v>
      </c>
      <c r="J23" s="390"/>
      <c r="K23" s="231">
        <f t="shared" si="3"/>
        <v>0</v>
      </c>
      <c r="L23" s="232">
        <v>21</v>
      </c>
      <c r="M23" s="232">
        <f t="shared" si="4"/>
        <v>0</v>
      </c>
      <c r="N23" s="233"/>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row>
    <row r="24" spans="1:50" outlineLevel="1">
      <c r="A24" s="225">
        <v>16</v>
      </c>
      <c r="B24" s="226"/>
      <c r="C24" s="227" t="s">
        <v>4100</v>
      </c>
      <c r="D24" s="228" t="s">
        <v>496</v>
      </c>
      <c r="E24" s="229">
        <v>1</v>
      </c>
      <c r="F24" s="230">
        <f t="shared" si="0"/>
        <v>0</v>
      </c>
      <c r="G24" s="230">
        <f t="shared" si="5"/>
        <v>0</v>
      </c>
      <c r="H24" s="390"/>
      <c r="I24" s="230">
        <f t="shared" si="2"/>
        <v>0</v>
      </c>
      <c r="J24" s="390"/>
      <c r="K24" s="231">
        <f t="shared" si="3"/>
        <v>0</v>
      </c>
      <c r="L24" s="232">
        <v>21</v>
      </c>
      <c r="M24" s="232">
        <f t="shared" si="4"/>
        <v>0</v>
      </c>
      <c r="N24" s="233"/>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row>
    <row r="25" spans="1:50" outlineLevel="1">
      <c r="A25" s="225">
        <v>17</v>
      </c>
      <c r="B25" s="226"/>
      <c r="C25" s="227" t="s">
        <v>4035</v>
      </c>
      <c r="D25" s="228" t="s">
        <v>496</v>
      </c>
      <c r="E25" s="229">
        <v>1</v>
      </c>
      <c r="F25" s="230">
        <f t="shared" si="0"/>
        <v>0</v>
      </c>
      <c r="G25" s="230">
        <f t="shared" ref="G25:G26" si="6">ROUND(E25*F25,2)</f>
        <v>0</v>
      </c>
      <c r="H25" s="390"/>
      <c r="I25" s="230">
        <f t="shared" si="2"/>
        <v>0</v>
      </c>
      <c r="J25" s="390"/>
      <c r="K25" s="231">
        <f t="shared" si="3"/>
        <v>0</v>
      </c>
      <c r="L25" s="232">
        <v>21</v>
      </c>
      <c r="M25" s="232">
        <f t="shared" si="4"/>
        <v>0</v>
      </c>
      <c r="N25" s="233"/>
      <c r="O25" s="234"/>
      <c r="P25" s="234"/>
      <c r="Q25" s="234"/>
      <c r="R25" s="234"/>
      <c r="S25" s="234"/>
      <c r="T25" s="234"/>
      <c r="U25" s="234"/>
      <c r="V25" s="234"/>
      <c r="W25" s="234"/>
      <c r="X25" s="234"/>
      <c r="Y25" s="234"/>
      <c r="Z25" s="234"/>
      <c r="AA25" s="234"/>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row>
    <row r="26" spans="1:50" outlineLevel="1">
      <c r="A26" s="225">
        <v>18</v>
      </c>
      <c r="B26" s="226"/>
      <c r="C26" s="227" t="s">
        <v>4036</v>
      </c>
      <c r="D26" s="228" t="s">
        <v>4037</v>
      </c>
      <c r="E26" s="229">
        <v>1</v>
      </c>
      <c r="F26" s="230">
        <f t="shared" si="0"/>
        <v>0</v>
      </c>
      <c r="G26" s="230">
        <f t="shared" si="6"/>
        <v>0</v>
      </c>
      <c r="H26" s="390"/>
      <c r="I26" s="230">
        <f t="shared" si="2"/>
        <v>0</v>
      </c>
      <c r="J26" s="390"/>
      <c r="K26" s="231">
        <f t="shared" si="3"/>
        <v>0</v>
      </c>
      <c r="L26" s="232">
        <v>21</v>
      </c>
      <c r="M26" s="232">
        <f t="shared" si="4"/>
        <v>0</v>
      </c>
      <c r="N26" s="233"/>
      <c r="O26" s="234"/>
      <c r="P26" s="234"/>
      <c r="Q26" s="234"/>
      <c r="R26" s="234"/>
      <c r="S26" s="234"/>
      <c r="T26" s="234"/>
      <c r="U26" s="234"/>
      <c r="V26" s="234"/>
      <c r="W26" s="234"/>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row>
    <row r="27" spans="1:50" ht="13.2">
      <c r="A27" s="216" t="s">
        <v>3936</v>
      </c>
      <c r="B27" s="217" t="s">
        <v>3967</v>
      </c>
      <c r="C27" s="218" t="s">
        <v>3968</v>
      </c>
      <c r="D27" s="219"/>
      <c r="E27" s="235"/>
      <c r="F27" s="221"/>
      <c r="G27" s="221">
        <f>SUMIF(W28:W35,"&lt;&gt;NOR",G28:G35)</f>
        <v>0</v>
      </c>
      <c r="H27" s="497"/>
      <c r="I27" s="221">
        <f>SUM(I28:I35)</f>
        <v>0</v>
      </c>
      <c r="J27" s="497"/>
      <c r="K27" s="222">
        <f>SUM(K28:K35)</f>
        <v>0</v>
      </c>
      <c r="L27" s="223"/>
      <c r="M27" s="223">
        <f>SUM(M28:M35)</f>
        <v>0</v>
      </c>
      <c r="N27" s="224"/>
      <c r="W27" t="s">
        <v>4029</v>
      </c>
    </row>
    <row r="28" spans="1:50" ht="20.399999999999999" outlineLevel="1">
      <c r="A28" s="225">
        <v>19</v>
      </c>
      <c r="B28" s="226" t="s">
        <v>3973</v>
      </c>
      <c r="C28" s="227" t="s">
        <v>4101</v>
      </c>
      <c r="D28" s="228" t="s">
        <v>267</v>
      </c>
      <c r="E28" s="229">
        <v>0.5</v>
      </c>
      <c r="F28" s="230">
        <f t="shared" ref="F28:F35" si="7">H28+J28</f>
        <v>0</v>
      </c>
      <c r="G28" s="230">
        <f t="shared" ref="G28:G35" si="8">ROUND(E28*F28,2)</f>
        <v>0</v>
      </c>
      <c r="H28" s="390"/>
      <c r="I28" s="230">
        <f t="shared" ref="I28:I35" si="9">ROUND(E28*H28,2)</f>
        <v>0</v>
      </c>
      <c r="J28" s="390"/>
      <c r="K28" s="231">
        <f t="shared" ref="K28:K35" si="10">ROUND(E28*J28,2)</f>
        <v>0</v>
      </c>
      <c r="L28" s="232">
        <v>21</v>
      </c>
      <c r="M28" s="232">
        <f t="shared" ref="M28:M35" si="11">G28*(1+L28/100)</f>
        <v>0</v>
      </c>
      <c r="N28" s="233"/>
      <c r="O28" s="234"/>
      <c r="P28" s="234"/>
      <c r="Q28" s="234"/>
      <c r="R28" s="234"/>
      <c r="S28" s="234"/>
      <c r="T28" s="234"/>
      <c r="U28" s="234"/>
      <c r="V28" s="234"/>
      <c r="W28" s="234" t="s">
        <v>4031</v>
      </c>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row>
    <row r="29" spans="1:50" outlineLevel="1">
      <c r="A29" s="225">
        <v>20</v>
      </c>
      <c r="B29" s="226" t="s">
        <v>4038</v>
      </c>
      <c r="C29" s="227" t="s">
        <v>4039</v>
      </c>
      <c r="D29" s="228" t="s">
        <v>189</v>
      </c>
      <c r="E29" s="229">
        <v>1</v>
      </c>
      <c r="F29" s="230">
        <f t="shared" si="7"/>
        <v>0</v>
      </c>
      <c r="G29" s="230">
        <f t="shared" si="8"/>
        <v>0</v>
      </c>
      <c r="H29" s="390"/>
      <c r="I29" s="230">
        <f t="shared" si="9"/>
        <v>0</v>
      </c>
      <c r="J29" s="390"/>
      <c r="K29" s="231">
        <f t="shared" si="10"/>
        <v>0</v>
      </c>
      <c r="L29" s="232">
        <v>21</v>
      </c>
      <c r="M29" s="232">
        <f t="shared" si="11"/>
        <v>0</v>
      </c>
      <c r="N29" s="233"/>
      <c r="O29" s="234"/>
      <c r="P29" s="234"/>
      <c r="Q29" s="234"/>
      <c r="R29" s="234"/>
      <c r="S29" s="234"/>
      <c r="T29" s="234"/>
      <c r="U29" s="234"/>
      <c r="V29" s="234"/>
      <c r="W29" s="234" t="s">
        <v>4031</v>
      </c>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row>
    <row r="30" spans="1:50" outlineLevel="1">
      <c r="A30" s="225">
        <v>21</v>
      </c>
      <c r="B30" s="226" t="s">
        <v>4040</v>
      </c>
      <c r="C30" s="227" t="s">
        <v>4041</v>
      </c>
      <c r="D30" s="228" t="s">
        <v>189</v>
      </c>
      <c r="E30" s="229">
        <v>1</v>
      </c>
      <c r="F30" s="230">
        <f t="shared" si="7"/>
        <v>0</v>
      </c>
      <c r="G30" s="230">
        <f t="shared" si="8"/>
        <v>0</v>
      </c>
      <c r="H30" s="390"/>
      <c r="I30" s="230">
        <f t="shared" si="9"/>
        <v>0</v>
      </c>
      <c r="J30" s="390"/>
      <c r="K30" s="231">
        <f t="shared" si="10"/>
        <v>0</v>
      </c>
      <c r="L30" s="232">
        <v>21</v>
      </c>
      <c r="M30" s="232">
        <f t="shared" si="11"/>
        <v>0</v>
      </c>
      <c r="N30" s="233"/>
      <c r="O30" s="234"/>
      <c r="P30" s="234"/>
      <c r="Q30" s="234"/>
      <c r="R30" s="234"/>
      <c r="S30" s="234"/>
      <c r="T30" s="234"/>
      <c r="U30" s="234"/>
      <c r="V30" s="234"/>
      <c r="W30" s="234" t="s">
        <v>4031</v>
      </c>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row>
    <row r="31" spans="1:50" ht="20.399999999999999" outlineLevel="1">
      <c r="A31" s="225">
        <v>22</v>
      </c>
      <c r="B31" s="226" t="s">
        <v>4042</v>
      </c>
      <c r="C31" s="227" t="s">
        <v>4043</v>
      </c>
      <c r="D31" s="228" t="s">
        <v>189</v>
      </c>
      <c r="E31" s="229">
        <v>1</v>
      </c>
      <c r="F31" s="230">
        <f t="shared" si="7"/>
        <v>0</v>
      </c>
      <c r="G31" s="230">
        <f t="shared" si="8"/>
        <v>0</v>
      </c>
      <c r="H31" s="390"/>
      <c r="I31" s="230">
        <f t="shared" si="9"/>
        <v>0</v>
      </c>
      <c r="J31" s="390"/>
      <c r="K31" s="231">
        <f t="shared" si="10"/>
        <v>0</v>
      </c>
      <c r="L31" s="232">
        <v>21</v>
      </c>
      <c r="M31" s="232">
        <f t="shared" si="11"/>
        <v>0</v>
      </c>
      <c r="N31" s="233"/>
      <c r="O31" s="234"/>
      <c r="P31" s="234"/>
      <c r="Q31" s="234"/>
      <c r="R31" s="234"/>
      <c r="S31" s="234"/>
      <c r="T31" s="234"/>
      <c r="U31" s="234"/>
      <c r="V31" s="234"/>
      <c r="W31" s="234" t="s">
        <v>4031</v>
      </c>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row>
    <row r="32" spans="1:50" ht="20.399999999999999" outlineLevel="1">
      <c r="A32" s="225">
        <v>23</v>
      </c>
      <c r="B32" s="226" t="s">
        <v>4044</v>
      </c>
      <c r="C32" s="227" t="s">
        <v>4045</v>
      </c>
      <c r="D32" s="228" t="s">
        <v>223</v>
      </c>
      <c r="E32" s="229">
        <v>310</v>
      </c>
      <c r="F32" s="230">
        <f t="shared" si="7"/>
        <v>0</v>
      </c>
      <c r="G32" s="230">
        <f t="shared" si="8"/>
        <v>0</v>
      </c>
      <c r="H32" s="390"/>
      <c r="I32" s="230">
        <f t="shared" si="9"/>
        <v>0</v>
      </c>
      <c r="J32" s="390"/>
      <c r="K32" s="231">
        <f t="shared" si="10"/>
        <v>0</v>
      </c>
      <c r="L32" s="232">
        <v>21</v>
      </c>
      <c r="M32" s="232">
        <f t="shared" si="11"/>
        <v>0</v>
      </c>
      <c r="N32" s="233"/>
      <c r="O32" s="234"/>
      <c r="P32" s="234"/>
      <c r="Q32" s="234"/>
      <c r="R32" s="234"/>
      <c r="S32" s="234"/>
      <c r="T32" s="234"/>
      <c r="U32" s="234"/>
      <c r="V32" s="234"/>
      <c r="W32" s="234" t="s">
        <v>4031</v>
      </c>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row>
    <row r="33" spans="1:50" ht="20.399999999999999" outlineLevel="1">
      <c r="A33" s="225">
        <v>24</v>
      </c>
      <c r="B33" s="226" t="s">
        <v>3979</v>
      </c>
      <c r="C33" s="227" t="s">
        <v>4048</v>
      </c>
      <c r="D33" s="228" t="s">
        <v>223</v>
      </c>
      <c r="E33" s="229">
        <v>310</v>
      </c>
      <c r="F33" s="230">
        <f t="shared" si="7"/>
        <v>0</v>
      </c>
      <c r="G33" s="230">
        <f t="shared" si="8"/>
        <v>0</v>
      </c>
      <c r="H33" s="390"/>
      <c r="I33" s="230">
        <f t="shared" si="9"/>
        <v>0</v>
      </c>
      <c r="J33" s="390"/>
      <c r="K33" s="231">
        <f t="shared" si="10"/>
        <v>0</v>
      </c>
      <c r="L33" s="232">
        <v>21</v>
      </c>
      <c r="M33" s="232">
        <f t="shared" si="11"/>
        <v>0</v>
      </c>
      <c r="N33" s="233"/>
      <c r="O33" s="234"/>
      <c r="P33" s="234"/>
      <c r="Q33" s="234"/>
      <c r="R33" s="234"/>
      <c r="S33" s="234"/>
      <c r="T33" s="234"/>
      <c r="U33" s="234"/>
      <c r="V33" s="234"/>
      <c r="W33" s="234" t="s">
        <v>4031</v>
      </c>
      <c r="X33" s="234"/>
      <c r="Y33" s="234"/>
      <c r="Z33" s="234"/>
      <c r="AA33" s="234"/>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row>
    <row r="34" spans="1:50" ht="20.399999999999999" outlineLevel="1">
      <c r="A34" s="225">
        <v>25</v>
      </c>
      <c r="B34" s="226" t="s">
        <v>3989</v>
      </c>
      <c r="C34" s="227" t="s">
        <v>4049</v>
      </c>
      <c r="D34" s="228" t="s">
        <v>223</v>
      </c>
      <c r="E34" s="229">
        <v>310</v>
      </c>
      <c r="F34" s="230">
        <f t="shared" si="7"/>
        <v>0</v>
      </c>
      <c r="G34" s="230">
        <f t="shared" si="8"/>
        <v>0</v>
      </c>
      <c r="H34" s="390"/>
      <c r="I34" s="230">
        <f t="shared" si="9"/>
        <v>0</v>
      </c>
      <c r="J34" s="390"/>
      <c r="K34" s="231">
        <f t="shared" si="10"/>
        <v>0</v>
      </c>
      <c r="L34" s="232">
        <v>21</v>
      </c>
      <c r="M34" s="232">
        <f t="shared" si="11"/>
        <v>0</v>
      </c>
      <c r="N34" s="233"/>
      <c r="O34" s="234"/>
      <c r="P34" s="234"/>
      <c r="Q34" s="234"/>
      <c r="R34" s="234"/>
      <c r="S34" s="234"/>
      <c r="T34" s="234"/>
      <c r="U34" s="234"/>
      <c r="V34" s="234"/>
      <c r="W34" s="234" t="s">
        <v>4031</v>
      </c>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row>
    <row r="35" spans="1:50" outlineLevel="1">
      <c r="A35" s="225">
        <v>26</v>
      </c>
      <c r="B35" s="226" t="s">
        <v>4050</v>
      </c>
      <c r="C35" s="227" t="s">
        <v>4051</v>
      </c>
      <c r="D35" s="228" t="s">
        <v>223</v>
      </c>
      <c r="E35" s="229">
        <v>310</v>
      </c>
      <c r="F35" s="230">
        <f t="shared" si="7"/>
        <v>0</v>
      </c>
      <c r="G35" s="230">
        <f t="shared" si="8"/>
        <v>0</v>
      </c>
      <c r="H35" s="390"/>
      <c r="I35" s="230">
        <f t="shared" si="9"/>
        <v>0</v>
      </c>
      <c r="J35" s="390"/>
      <c r="K35" s="231">
        <f t="shared" si="10"/>
        <v>0</v>
      </c>
      <c r="L35" s="232">
        <v>21</v>
      </c>
      <c r="M35" s="232">
        <f t="shared" si="11"/>
        <v>0</v>
      </c>
      <c r="N35" s="233"/>
      <c r="O35" s="234"/>
      <c r="P35" s="234"/>
      <c r="Q35" s="234"/>
      <c r="R35" s="234"/>
      <c r="S35" s="234"/>
      <c r="T35" s="234"/>
      <c r="U35" s="234"/>
      <c r="V35" s="234"/>
      <c r="W35" s="234" t="s">
        <v>4031</v>
      </c>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row>
    <row r="36" spans="1:50" ht="13.2">
      <c r="A36" s="216" t="s">
        <v>3936</v>
      </c>
      <c r="B36" s="217" t="s">
        <v>4054</v>
      </c>
      <c r="C36" s="218" t="s">
        <v>4055</v>
      </c>
      <c r="D36" s="219"/>
      <c r="E36" s="235"/>
      <c r="F36" s="221"/>
      <c r="G36" s="221">
        <f>SUMIF(W37:W38,"&lt;&gt;NOR",G37:G38)</f>
        <v>0</v>
      </c>
      <c r="H36" s="497"/>
      <c r="I36" s="221">
        <f>SUM(I37:I38)</f>
        <v>0</v>
      </c>
      <c r="J36" s="497"/>
      <c r="K36" s="222">
        <f>SUM(K37:K38)</f>
        <v>0</v>
      </c>
      <c r="L36" s="223"/>
      <c r="M36" s="223">
        <f>SUM(M37:M38)</f>
        <v>0</v>
      </c>
      <c r="N36" s="224"/>
      <c r="W36" t="s">
        <v>4029</v>
      </c>
    </row>
    <row r="37" spans="1:50" outlineLevel="1">
      <c r="A37" s="225">
        <v>27</v>
      </c>
      <c r="B37" s="226" t="s">
        <v>4056</v>
      </c>
      <c r="C37" s="227" t="s">
        <v>4057</v>
      </c>
      <c r="D37" s="228" t="s">
        <v>278</v>
      </c>
      <c r="E37" s="229">
        <v>0.5</v>
      </c>
      <c r="F37" s="230">
        <f>H37+J37</f>
        <v>0</v>
      </c>
      <c r="G37" s="230">
        <f>ROUND(E37*F37,2)</f>
        <v>0</v>
      </c>
      <c r="H37" s="390"/>
      <c r="I37" s="230">
        <f>ROUND(E37*H37,2)</f>
        <v>0</v>
      </c>
      <c r="J37" s="390"/>
      <c r="K37" s="231">
        <f>ROUND(E37*J37,2)</f>
        <v>0</v>
      </c>
      <c r="L37" s="232">
        <v>21</v>
      </c>
      <c r="M37" s="232">
        <f>G37*(1+L37/100)</f>
        <v>0</v>
      </c>
      <c r="N37" s="233"/>
      <c r="O37" s="234"/>
      <c r="P37" s="234"/>
      <c r="Q37" s="234"/>
      <c r="R37" s="234"/>
      <c r="S37" s="234"/>
      <c r="T37" s="234"/>
      <c r="U37" s="234"/>
      <c r="V37" s="234"/>
      <c r="W37" s="234" t="s">
        <v>4058</v>
      </c>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row>
    <row r="38" spans="1:50" outlineLevel="1">
      <c r="A38" s="225">
        <v>28</v>
      </c>
      <c r="B38" s="226" t="s">
        <v>4059</v>
      </c>
      <c r="C38" s="227" t="s">
        <v>4060</v>
      </c>
      <c r="D38" s="228" t="s">
        <v>278</v>
      </c>
      <c r="E38" s="229">
        <v>0.5</v>
      </c>
      <c r="F38" s="230">
        <f>H38+J38</f>
        <v>0</v>
      </c>
      <c r="G38" s="230">
        <f>ROUND(E38*F38,2)</f>
        <v>0</v>
      </c>
      <c r="H38" s="390"/>
      <c r="I38" s="230">
        <f>ROUND(E38*H38,2)</f>
        <v>0</v>
      </c>
      <c r="J38" s="390"/>
      <c r="K38" s="231">
        <f>ROUND(E38*J38,2)</f>
        <v>0</v>
      </c>
      <c r="L38" s="232">
        <v>21</v>
      </c>
      <c r="M38" s="232">
        <f>G38*(1+L38/100)</f>
        <v>0</v>
      </c>
      <c r="N38" s="233"/>
      <c r="O38" s="234"/>
      <c r="P38" s="234"/>
      <c r="Q38" s="234"/>
      <c r="R38" s="234"/>
      <c r="S38" s="234"/>
      <c r="T38" s="234"/>
      <c r="U38" s="234"/>
      <c r="V38" s="234"/>
      <c r="W38" s="234" t="s">
        <v>4058</v>
      </c>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row>
    <row r="39" spans="1:50" ht="13.2">
      <c r="A39" s="216" t="s">
        <v>3936</v>
      </c>
      <c r="B39" s="217" t="s">
        <v>4012</v>
      </c>
      <c r="C39" s="218" t="s">
        <v>4013</v>
      </c>
      <c r="D39" s="219"/>
      <c r="E39" s="235"/>
      <c r="F39" s="221"/>
      <c r="G39" s="221">
        <f>SUMIF(W40:W46,"&lt;&gt;NOR",G40:G46)</f>
        <v>0</v>
      </c>
      <c r="H39" s="497"/>
      <c r="I39" s="221">
        <f>SUM(I40:I46)</f>
        <v>0</v>
      </c>
      <c r="J39" s="497"/>
      <c r="K39" s="222">
        <f>SUM(K40:K46)</f>
        <v>0</v>
      </c>
      <c r="L39" s="223"/>
      <c r="M39" s="223">
        <f>SUM(M40:M46)</f>
        <v>0</v>
      </c>
      <c r="N39" s="224"/>
      <c r="W39" t="s">
        <v>4029</v>
      </c>
    </row>
    <row r="40" spans="1:50" outlineLevel="1">
      <c r="A40" s="225">
        <v>29</v>
      </c>
      <c r="B40" s="226" t="s">
        <v>4061</v>
      </c>
      <c r="C40" s="227" t="s">
        <v>4062</v>
      </c>
      <c r="D40" s="228" t="s">
        <v>4001</v>
      </c>
      <c r="E40" s="229">
        <v>1</v>
      </c>
      <c r="F40" s="230">
        <f t="shared" ref="F40:F46" si="12">H40+J40</f>
        <v>0</v>
      </c>
      <c r="G40" s="230">
        <f t="shared" ref="G40:G46" si="13">ROUND(E40*F40,2)</f>
        <v>0</v>
      </c>
      <c r="H40" s="390"/>
      <c r="I40" s="230">
        <f t="shared" ref="I40:I46" si="14">ROUND(E40*H40,2)</f>
        <v>0</v>
      </c>
      <c r="J40" s="390"/>
      <c r="K40" s="231">
        <f t="shared" ref="K40:K46" si="15">ROUND(E40*J40,2)</f>
        <v>0</v>
      </c>
      <c r="L40" s="232">
        <v>21</v>
      </c>
      <c r="M40" s="232">
        <f t="shared" ref="M40:M46" si="16">G40*(1+L40/100)</f>
        <v>0</v>
      </c>
      <c r="N40" s="233"/>
      <c r="O40" s="234"/>
      <c r="P40" s="234"/>
      <c r="Q40" s="234"/>
      <c r="R40" s="234"/>
      <c r="S40" s="234"/>
      <c r="T40" s="234"/>
      <c r="U40" s="234"/>
      <c r="V40" s="234"/>
      <c r="W40" s="234" t="s">
        <v>4063</v>
      </c>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row>
    <row r="41" spans="1:50" outlineLevel="1">
      <c r="A41" s="225">
        <v>30</v>
      </c>
      <c r="B41" s="226" t="s">
        <v>4064</v>
      </c>
      <c r="C41" s="227" t="s">
        <v>422</v>
      </c>
      <c r="D41" s="228" t="s">
        <v>4001</v>
      </c>
      <c r="E41" s="229">
        <v>1</v>
      </c>
      <c r="F41" s="230">
        <f t="shared" si="12"/>
        <v>0</v>
      </c>
      <c r="G41" s="230">
        <f t="shared" si="13"/>
        <v>0</v>
      </c>
      <c r="H41" s="390"/>
      <c r="I41" s="230">
        <f t="shared" si="14"/>
        <v>0</v>
      </c>
      <c r="J41" s="390"/>
      <c r="K41" s="231">
        <f t="shared" si="15"/>
        <v>0</v>
      </c>
      <c r="L41" s="232">
        <v>21</v>
      </c>
      <c r="M41" s="232">
        <f t="shared" si="16"/>
        <v>0</v>
      </c>
      <c r="N41" s="233"/>
      <c r="O41" s="234"/>
      <c r="P41" s="234"/>
      <c r="Q41" s="234"/>
      <c r="R41" s="234"/>
      <c r="S41" s="234"/>
      <c r="T41" s="234"/>
      <c r="U41" s="234"/>
      <c r="V41" s="234"/>
      <c r="W41" s="234" t="s">
        <v>4063</v>
      </c>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row>
    <row r="42" spans="1:50" outlineLevel="1">
      <c r="A42" s="225">
        <v>31</v>
      </c>
      <c r="B42" s="226" t="s">
        <v>4065</v>
      </c>
      <c r="C42" s="227" t="s">
        <v>4066</v>
      </c>
      <c r="D42" s="228" t="s">
        <v>4001</v>
      </c>
      <c r="E42" s="229">
        <v>1</v>
      </c>
      <c r="F42" s="230">
        <f t="shared" si="12"/>
        <v>0</v>
      </c>
      <c r="G42" s="230">
        <f t="shared" si="13"/>
        <v>0</v>
      </c>
      <c r="H42" s="390"/>
      <c r="I42" s="230">
        <f t="shared" si="14"/>
        <v>0</v>
      </c>
      <c r="J42" s="390"/>
      <c r="K42" s="231">
        <f t="shared" si="15"/>
        <v>0</v>
      </c>
      <c r="L42" s="232">
        <v>21</v>
      </c>
      <c r="M42" s="232">
        <f t="shared" si="16"/>
        <v>0</v>
      </c>
      <c r="N42" s="233"/>
      <c r="O42" s="234"/>
      <c r="P42" s="234"/>
      <c r="Q42" s="234"/>
      <c r="R42" s="234"/>
      <c r="S42" s="234"/>
      <c r="T42" s="234"/>
      <c r="U42" s="234"/>
      <c r="V42" s="234"/>
      <c r="W42" s="234" t="s">
        <v>4063</v>
      </c>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row>
    <row r="43" spans="1:50" outlineLevel="1">
      <c r="A43" s="225">
        <v>32</v>
      </c>
      <c r="B43" s="226" t="s">
        <v>4067</v>
      </c>
      <c r="C43" s="227" t="s">
        <v>4068</v>
      </c>
      <c r="D43" s="228" t="s">
        <v>4069</v>
      </c>
      <c r="E43" s="229">
        <v>1</v>
      </c>
      <c r="F43" s="230">
        <f t="shared" si="12"/>
        <v>0</v>
      </c>
      <c r="G43" s="230">
        <f t="shared" si="13"/>
        <v>0</v>
      </c>
      <c r="H43" s="390"/>
      <c r="I43" s="230">
        <f t="shared" si="14"/>
        <v>0</v>
      </c>
      <c r="J43" s="390"/>
      <c r="K43" s="231">
        <f t="shared" si="15"/>
        <v>0</v>
      </c>
      <c r="L43" s="232">
        <v>21</v>
      </c>
      <c r="M43" s="232">
        <f t="shared" si="16"/>
        <v>0</v>
      </c>
      <c r="N43" s="233"/>
      <c r="O43" s="234"/>
      <c r="P43" s="234"/>
      <c r="Q43" s="234"/>
      <c r="R43" s="234"/>
      <c r="S43" s="234"/>
      <c r="T43" s="234"/>
      <c r="U43" s="234"/>
      <c r="V43" s="234"/>
      <c r="W43" s="234" t="s">
        <v>4070</v>
      </c>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row>
    <row r="44" spans="1:50" outlineLevel="1">
      <c r="A44" s="225">
        <v>33</v>
      </c>
      <c r="B44" s="226"/>
      <c r="C44" s="227" t="s">
        <v>4018</v>
      </c>
      <c r="D44" s="228" t="s">
        <v>425</v>
      </c>
      <c r="E44" s="229">
        <v>1</v>
      </c>
      <c r="F44" s="230">
        <f>H44+J44</f>
        <v>0</v>
      </c>
      <c r="G44" s="230">
        <f>ROUND(E44*F44,2)</f>
        <v>0</v>
      </c>
      <c r="H44" s="390"/>
      <c r="I44" s="230">
        <f t="shared" si="14"/>
        <v>0</v>
      </c>
      <c r="J44" s="390"/>
      <c r="K44" s="231">
        <f t="shared" si="15"/>
        <v>0</v>
      </c>
      <c r="L44" s="232">
        <v>21</v>
      </c>
      <c r="M44" s="232">
        <f t="shared" si="16"/>
        <v>0</v>
      </c>
      <c r="N44" s="233"/>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row>
    <row r="45" spans="1:50" outlineLevel="1">
      <c r="A45" s="225">
        <v>34</v>
      </c>
      <c r="B45" s="226"/>
      <c r="C45" s="227" t="s">
        <v>4019</v>
      </c>
      <c r="D45" s="228" t="s">
        <v>425</v>
      </c>
      <c r="E45" s="229">
        <v>1</v>
      </c>
      <c r="F45" s="230">
        <f t="shared" ref="F45" si="17">H45+J45</f>
        <v>0</v>
      </c>
      <c r="G45" s="230">
        <f t="shared" ref="G45" si="18">ROUND(E45*F45,2)</f>
        <v>0</v>
      </c>
      <c r="H45" s="390"/>
      <c r="I45" s="230">
        <f t="shared" si="14"/>
        <v>0</v>
      </c>
      <c r="J45" s="390"/>
      <c r="K45" s="231">
        <f t="shared" si="15"/>
        <v>0</v>
      </c>
      <c r="L45" s="232">
        <v>21</v>
      </c>
      <c r="M45" s="232">
        <f t="shared" si="16"/>
        <v>0</v>
      </c>
      <c r="N45" s="233"/>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row>
    <row r="46" spans="1:50" outlineLevel="1">
      <c r="A46" s="225">
        <v>35</v>
      </c>
      <c r="B46" s="226" t="s">
        <v>4020</v>
      </c>
      <c r="C46" s="227" t="s">
        <v>4021</v>
      </c>
      <c r="D46" s="228" t="s">
        <v>425</v>
      </c>
      <c r="E46" s="229">
        <v>1</v>
      </c>
      <c r="F46" s="230">
        <f t="shared" si="12"/>
        <v>0</v>
      </c>
      <c r="G46" s="230">
        <f t="shared" si="13"/>
        <v>0</v>
      </c>
      <c r="H46" s="390"/>
      <c r="I46" s="230">
        <f t="shared" si="14"/>
        <v>0</v>
      </c>
      <c r="J46" s="390"/>
      <c r="K46" s="231">
        <f t="shared" si="15"/>
        <v>0</v>
      </c>
      <c r="L46" s="232">
        <v>21</v>
      </c>
      <c r="M46" s="232">
        <f t="shared" si="16"/>
        <v>0</v>
      </c>
      <c r="N46" s="233"/>
      <c r="O46" s="234"/>
      <c r="P46" s="234"/>
      <c r="Q46" s="234"/>
      <c r="R46" s="234"/>
      <c r="S46" s="234"/>
      <c r="T46" s="234"/>
      <c r="U46" s="234"/>
      <c r="V46" s="234" t="s">
        <v>4063</v>
      </c>
      <c r="W46" s="234"/>
      <c r="X46" s="234"/>
      <c r="Y46" s="234"/>
      <c r="Z46" s="234"/>
      <c r="AA46" s="234"/>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row>
    <row r="47" spans="1:50" ht="13.2">
      <c r="A47" s="216" t="s">
        <v>3936</v>
      </c>
      <c r="B47" s="217" t="s">
        <v>3998</v>
      </c>
      <c r="C47" s="218" t="s">
        <v>433</v>
      </c>
      <c r="D47" s="219"/>
      <c r="E47" s="235"/>
      <c r="F47" s="221"/>
      <c r="G47" s="221">
        <f>SUMIF(W48:W52,"&lt;&gt;NOR",G48:G52)</f>
        <v>0</v>
      </c>
      <c r="H47" s="497"/>
      <c r="I47" s="221">
        <f>SUM(I48:I52)</f>
        <v>0</v>
      </c>
      <c r="J47" s="497"/>
      <c r="K47" s="222">
        <f>SUM(K48:K52)</f>
        <v>0</v>
      </c>
      <c r="L47" s="223"/>
      <c r="M47" s="223">
        <f>SUM(M48:M52)</f>
        <v>0</v>
      </c>
      <c r="N47" s="224"/>
      <c r="W47" t="s">
        <v>4029</v>
      </c>
    </row>
    <row r="48" spans="1:50" outlineLevel="1">
      <c r="A48" s="225">
        <v>36</v>
      </c>
      <c r="B48" s="226" t="s">
        <v>4071</v>
      </c>
      <c r="C48" s="227" t="s">
        <v>4072</v>
      </c>
      <c r="D48" s="228" t="s">
        <v>4001</v>
      </c>
      <c r="E48" s="229">
        <v>1</v>
      </c>
      <c r="F48" s="230">
        <f t="shared" ref="F48:F52" si="19">H48+J48</f>
        <v>0</v>
      </c>
      <c r="G48" s="230">
        <f t="shared" ref="G48:G52" si="20">ROUND(E48*F48,2)</f>
        <v>0</v>
      </c>
      <c r="H48" s="390"/>
      <c r="I48" s="230">
        <f t="shared" ref="I48:I52" si="21">ROUND(E48*H48,2)</f>
        <v>0</v>
      </c>
      <c r="J48" s="390"/>
      <c r="K48" s="231">
        <f t="shared" ref="K48:K52" si="22">ROUND(E48*J48,2)</f>
        <v>0</v>
      </c>
      <c r="L48" s="232">
        <v>21</v>
      </c>
      <c r="M48" s="232">
        <f t="shared" ref="M48:M52" si="23">G48*(1+L48/100)</f>
        <v>0</v>
      </c>
      <c r="N48" s="233"/>
      <c r="O48" s="234"/>
      <c r="P48" s="234"/>
      <c r="Q48" s="234"/>
      <c r="R48" s="234"/>
      <c r="S48" s="234"/>
      <c r="T48" s="234"/>
      <c r="U48" s="234"/>
      <c r="V48" s="234"/>
      <c r="W48" s="234" t="s">
        <v>4063</v>
      </c>
      <c r="X48" s="234"/>
      <c r="Y48" s="234"/>
      <c r="Z48" s="234"/>
      <c r="AA48" s="234"/>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row>
    <row r="49" spans="1:50" outlineLevel="1">
      <c r="A49" s="225">
        <v>37</v>
      </c>
      <c r="B49" s="226" t="s">
        <v>4073</v>
      </c>
      <c r="C49" s="227" t="s">
        <v>4074</v>
      </c>
      <c r="D49" s="228" t="s">
        <v>4001</v>
      </c>
      <c r="E49" s="229">
        <v>1</v>
      </c>
      <c r="F49" s="230">
        <f t="shared" si="19"/>
        <v>0</v>
      </c>
      <c r="G49" s="230">
        <f t="shared" si="20"/>
        <v>0</v>
      </c>
      <c r="H49" s="390"/>
      <c r="I49" s="230">
        <f t="shared" si="21"/>
        <v>0</v>
      </c>
      <c r="J49" s="390"/>
      <c r="K49" s="231">
        <f t="shared" si="22"/>
        <v>0</v>
      </c>
      <c r="L49" s="232">
        <v>21</v>
      </c>
      <c r="M49" s="232">
        <f t="shared" si="23"/>
        <v>0</v>
      </c>
      <c r="N49" s="233"/>
      <c r="O49" s="234"/>
      <c r="P49" s="234"/>
      <c r="Q49" s="234"/>
      <c r="R49" s="234"/>
      <c r="S49" s="234"/>
      <c r="T49" s="234"/>
      <c r="U49" s="234"/>
      <c r="V49" s="234"/>
      <c r="W49" s="234" t="s">
        <v>4063</v>
      </c>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row>
    <row r="50" spans="1:50" outlineLevel="1">
      <c r="A50" s="225">
        <v>38</v>
      </c>
      <c r="B50" s="226" t="s">
        <v>4075</v>
      </c>
      <c r="C50" s="227" t="s">
        <v>4076</v>
      </c>
      <c r="D50" s="228" t="s">
        <v>4001</v>
      </c>
      <c r="E50" s="229">
        <v>1</v>
      </c>
      <c r="F50" s="230">
        <f t="shared" si="19"/>
        <v>0</v>
      </c>
      <c r="G50" s="230">
        <f t="shared" si="20"/>
        <v>0</v>
      </c>
      <c r="H50" s="390"/>
      <c r="I50" s="230">
        <f t="shared" si="21"/>
        <v>0</v>
      </c>
      <c r="J50" s="390"/>
      <c r="K50" s="231">
        <f t="shared" si="22"/>
        <v>0</v>
      </c>
      <c r="L50" s="232">
        <v>21</v>
      </c>
      <c r="M50" s="232">
        <f t="shared" si="23"/>
        <v>0</v>
      </c>
      <c r="N50" s="233"/>
      <c r="O50" s="234"/>
      <c r="P50" s="234"/>
      <c r="Q50" s="234"/>
      <c r="R50" s="234"/>
      <c r="S50" s="234"/>
      <c r="T50" s="234"/>
      <c r="U50" s="234"/>
      <c r="V50" s="234"/>
      <c r="W50" s="234" t="s">
        <v>4063</v>
      </c>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row>
    <row r="51" spans="1:50" outlineLevel="1">
      <c r="A51" s="225">
        <v>39</v>
      </c>
      <c r="B51" s="226" t="s">
        <v>4077</v>
      </c>
      <c r="C51" s="227" t="s">
        <v>4009</v>
      </c>
      <c r="D51" s="228" t="s">
        <v>4001</v>
      </c>
      <c r="E51" s="229">
        <v>1</v>
      </c>
      <c r="F51" s="230">
        <f t="shared" si="19"/>
        <v>0</v>
      </c>
      <c r="G51" s="230">
        <f t="shared" si="20"/>
        <v>0</v>
      </c>
      <c r="H51" s="390"/>
      <c r="I51" s="230">
        <f t="shared" si="21"/>
        <v>0</v>
      </c>
      <c r="J51" s="390"/>
      <c r="K51" s="231">
        <f t="shared" si="22"/>
        <v>0</v>
      </c>
      <c r="L51" s="232">
        <v>21</v>
      </c>
      <c r="M51" s="232">
        <f t="shared" si="23"/>
        <v>0</v>
      </c>
      <c r="N51" s="233"/>
      <c r="O51" s="234"/>
      <c r="P51" s="234"/>
      <c r="Q51" s="234"/>
      <c r="R51" s="234"/>
      <c r="S51" s="234"/>
      <c r="T51" s="234"/>
      <c r="U51" s="234"/>
      <c r="V51" s="234"/>
      <c r="W51" s="234" t="s">
        <v>4063</v>
      </c>
      <c r="X51" s="234"/>
      <c r="Y51" s="234"/>
      <c r="Z51" s="234"/>
      <c r="AA51" s="234"/>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row>
    <row r="52" spans="1:50" outlineLevel="1">
      <c r="A52" s="236">
        <v>40</v>
      </c>
      <c r="B52" s="237" t="s">
        <v>4078</v>
      </c>
      <c r="C52" s="238" t="s">
        <v>4079</v>
      </c>
      <c r="D52" s="239" t="s">
        <v>4001</v>
      </c>
      <c r="E52" s="240">
        <v>1</v>
      </c>
      <c r="F52" s="241">
        <f t="shared" si="19"/>
        <v>0</v>
      </c>
      <c r="G52" s="241">
        <f t="shared" si="20"/>
        <v>0</v>
      </c>
      <c r="H52" s="391"/>
      <c r="I52" s="241">
        <f t="shared" si="21"/>
        <v>0</v>
      </c>
      <c r="J52" s="391"/>
      <c r="K52" s="242">
        <f t="shared" si="22"/>
        <v>0</v>
      </c>
      <c r="L52" s="232">
        <v>21</v>
      </c>
      <c r="M52" s="232">
        <f t="shared" si="23"/>
        <v>0</v>
      </c>
      <c r="N52" s="233"/>
      <c r="O52" s="234"/>
      <c r="P52" s="234"/>
      <c r="Q52" s="234"/>
      <c r="R52" s="234"/>
      <c r="S52" s="234"/>
      <c r="T52" s="234"/>
      <c r="U52" s="234"/>
      <c r="V52" s="234"/>
      <c r="W52" s="234" t="s">
        <v>4063</v>
      </c>
      <c r="X52" s="234"/>
      <c r="Y52" s="234"/>
      <c r="Z52" s="234"/>
      <c r="AA52" s="234"/>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row>
    <row r="53" spans="1:50">
      <c r="D53" s="204"/>
    </row>
    <row r="54" spans="1:50" ht="12">
      <c r="A54" s="878" t="s">
        <v>3930</v>
      </c>
      <c r="B54" s="879"/>
      <c r="C54" s="879"/>
      <c r="D54" s="879"/>
      <c r="E54" s="879"/>
      <c r="F54" s="880"/>
      <c r="G54" s="197">
        <f>G8+G27+G36+G39+G47</f>
        <v>0</v>
      </c>
      <c r="H54" s="138"/>
      <c r="I54" s="138"/>
      <c r="J54" s="138"/>
      <c r="K54" s="138"/>
    </row>
    <row r="55" spans="1:50" ht="12">
      <c r="A55" s="138"/>
      <c r="B55" s="143"/>
      <c r="C55" s="143"/>
      <c r="D55" s="144"/>
      <c r="E55" s="138"/>
      <c r="F55" s="138"/>
      <c r="G55" s="195"/>
      <c r="H55" s="138"/>
      <c r="I55" s="138"/>
      <c r="J55" s="138"/>
      <c r="K55" s="138"/>
    </row>
    <row r="56" spans="1:50" ht="12">
      <c r="A56" s="881" t="s">
        <v>4023</v>
      </c>
      <c r="B56" s="881"/>
      <c r="C56" s="882"/>
      <c r="D56" s="153"/>
      <c r="E56" s="151"/>
      <c r="F56" s="151"/>
      <c r="G56" s="151"/>
      <c r="H56" s="151"/>
      <c r="I56" s="151"/>
      <c r="J56" s="151"/>
      <c r="K56" s="151"/>
    </row>
    <row r="57" spans="1:50">
      <c r="A57" s="871" t="s">
        <v>4080</v>
      </c>
      <c r="B57" s="925"/>
      <c r="C57" s="925"/>
      <c r="D57" s="925"/>
      <c r="E57" s="925"/>
      <c r="F57" s="925"/>
      <c r="G57" s="925"/>
      <c r="H57" s="925"/>
      <c r="I57" s="925"/>
      <c r="J57" s="925"/>
      <c r="K57" s="925"/>
    </row>
    <row r="58" spans="1:50">
      <c r="A58" s="925"/>
      <c r="B58" s="925"/>
      <c r="C58" s="925"/>
      <c r="D58" s="925"/>
      <c r="E58" s="925"/>
      <c r="F58" s="925"/>
      <c r="G58" s="925"/>
      <c r="H58" s="925"/>
      <c r="I58" s="925"/>
      <c r="J58" s="925"/>
      <c r="K58" s="925"/>
    </row>
    <row r="59" spans="1:50">
      <c r="A59" s="925"/>
      <c r="B59" s="925"/>
      <c r="C59" s="925"/>
      <c r="D59" s="925"/>
      <c r="E59" s="925"/>
      <c r="F59" s="925"/>
      <c r="G59" s="925"/>
      <c r="H59" s="925"/>
      <c r="I59" s="925"/>
      <c r="J59" s="925"/>
      <c r="K59" s="925"/>
    </row>
    <row r="60" spans="1:50">
      <c r="A60" s="925"/>
      <c r="B60" s="925"/>
      <c r="C60" s="925"/>
      <c r="D60" s="925"/>
      <c r="E60" s="925"/>
      <c r="F60" s="925"/>
      <c r="G60" s="925"/>
      <c r="H60" s="925"/>
      <c r="I60" s="925"/>
      <c r="J60" s="925"/>
      <c r="K60" s="925"/>
    </row>
    <row r="61" spans="1:50">
      <c r="A61" s="925"/>
      <c r="B61" s="925"/>
      <c r="C61" s="925"/>
      <c r="D61" s="925"/>
      <c r="E61" s="925"/>
      <c r="F61" s="925"/>
      <c r="G61" s="925"/>
      <c r="H61" s="925"/>
      <c r="I61" s="925"/>
      <c r="J61" s="925"/>
      <c r="K61" s="925"/>
    </row>
    <row r="62" spans="1:50">
      <c r="A62" s="925"/>
      <c r="B62" s="925"/>
      <c r="C62" s="925"/>
      <c r="D62" s="925"/>
      <c r="E62" s="925"/>
      <c r="F62" s="925"/>
      <c r="G62" s="925"/>
      <c r="H62" s="925"/>
      <c r="I62" s="925"/>
      <c r="J62" s="925"/>
      <c r="K62" s="925"/>
    </row>
    <row r="63" spans="1:50">
      <c r="A63" s="925"/>
      <c r="B63" s="925"/>
      <c r="C63" s="925"/>
      <c r="D63" s="925"/>
      <c r="E63" s="925"/>
      <c r="F63" s="925"/>
      <c r="G63" s="925"/>
      <c r="H63" s="925"/>
      <c r="I63" s="925"/>
      <c r="J63" s="925"/>
      <c r="K63" s="925"/>
    </row>
    <row r="64" spans="1:50">
      <c r="A64" s="925"/>
      <c r="B64" s="925"/>
      <c r="C64" s="925"/>
      <c r="D64" s="925"/>
      <c r="E64" s="925"/>
      <c r="F64" s="925"/>
      <c r="G64" s="925"/>
      <c r="H64" s="925"/>
      <c r="I64" s="925"/>
      <c r="J64" s="925"/>
      <c r="K64" s="925"/>
    </row>
    <row r="65" spans="1:11">
      <c r="A65" s="925"/>
      <c r="B65" s="925"/>
      <c r="C65" s="925"/>
      <c r="D65" s="925"/>
      <c r="E65" s="925"/>
      <c r="F65" s="925"/>
      <c r="G65" s="925"/>
      <c r="H65" s="925"/>
      <c r="I65" s="925"/>
      <c r="J65" s="925"/>
      <c r="K65" s="925"/>
    </row>
    <row r="66" spans="1:11">
      <c r="A66" s="925"/>
      <c r="B66" s="925"/>
      <c r="C66" s="925"/>
      <c r="D66" s="925"/>
      <c r="E66" s="925"/>
      <c r="F66" s="925"/>
      <c r="G66" s="925"/>
      <c r="H66" s="925"/>
      <c r="I66" s="925"/>
      <c r="J66" s="925"/>
      <c r="K66" s="925"/>
    </row>
    <row r="67" spans="1:11">
      <c r="A67" s="925"/>
      <c r="B67" s="925"/>
      <c r="C67" s="925"/>
      <c r="D67" s="925"/>
      <c r="E67" s="925"/>
      <c r="F67" s="925"/>
      <c r="G67" s="925"/>
      <c r="H67" s="925"/>
      <c r="I67" s="925"/>
      <c r="J67" s="925"/>
      <c r="K67" s="925"/>
    </row>
    <row r="68" spans="1:11" ht="53.25" customHeight="1">
      <c r="A68" s="925"/>
      <c r="B68" s="925"/>
      <c r="C68" s="925"/>
      <c r="D68" s="925"/>
      <c r="E68" s="925"/>
      <c r="F68" s="925"/>
      <c r="G68" s="925"/>
      <c r="H68" s="925"/>
      <c r="I68" s="925"/>
      <c r="J68" s="925"/>
      <c r="K68" s="925"/>
    </row>
    <row r="69" spans="1:11">
      <c r="D69" s="204"/>
    </row>
    <row r="70" spans="1:11">
      <c r="D70" s="204"/>
    </row>
    <row r="71" spans="1:11">
      <c r="D71" s="204"/>
    </row>
    <row r="72" spans="1:11">
      <c r="D72" s="204"/>
    </row>
    <row r="73" spans="1:11">
      <c r="D73" s="204"/>
    </row>
    <row r="74" spans="1:11">
      <c r="D74" s="204"/>
    </row>
    <row r="75" spans="1:11">
      <c r="D75" s="204"/>
    </row>
    <row r="76" spans="1:11">
      <c r="D76" s="204"/>
    </row>
    <row r="77" spans="1:11">
      <c r="D77" s="204"/>
    </row>
    <row r="78" spans="1:11">
      <c r="D78" s="204"/>
    </row>
    <row r="79" spans="1:11">
      <c r="D79" s="204"/>
    </row>
    <row r="80" spans="1:11">
      <c r="D80" s="204"/>
    </row>
    <row r="81" spans="4:4">
      <c r="D81" s="204"/>
    </row>
    <row r="82" spans="4:4">
      <c r="D82" s="204"/>
    </row>
    <row r="83" spans="4:4">
      <c r="D83" s="204"/>
    </row>
    <row r="84" spans="4:4">
      <c r="D84" s="204"/>
    </row>
    <row r="85" spans="4:4">
      <c r="D85" s="204"/>
    </row>
    <row r="86" spans="4:4">
      <c r="D86" s="204"/>
    </row>
    <row r="87" spans="4:4">
      <c r="D87" s="204"/>
    </row>
    <row r="88" spans="4:4">
      <c r="D88" s="204"/>
    </row>
    <row r="89" spans="4:4">
      <c r="D89" s="204"/>
    </row>
    <row r="90" spans="4:4">
      <c r="D90" s="204"/>
    </row>
    <row r="91" spans="4:4">
      <c r="D91" s="204"/>
    </row>
    <row r="92" spans="4:4">
      <c r="D92" s="204"/>
    </row>
    <row r="93" spans="4:4">
      <c r="D93" s="204"/>
    </row>
    <row r="94" spans="4:4">
      <c r="D94" s="204"/>
    </row>
    <row r="95" spans="4:4">
      <c r="D95" s="204"/>
    </row>
    <row r="96" spans="4:4">
      <c r="D96" s="204"/>
    </row>
    <row r="97" spans="4:4">
      <c r="D97" s="204"/>
    </row>
    <row r="98" spans="4:4">
      <c r="D98" s="204"/>
    </row>
    <row r="99" spans="4:4">
      <c r="D99" s="204"/>
    </row>
    <row r="100" spans="4:4">
      <c r="D100" s="204"/>
    </row>
    <row r="101" spans="4:4">
      <c r="D101" s="204"/>
    </row>
    <row r="102" spans="4:4">
      <c r="D102" s="204"/>
    </row>
    <row r="103" spans="4:4">
      <c r="D103" s="204"/>
    </row>
    <row r="104" spans="4:4">
      <c r="D104" s="204"/>
    </row>
    <row r="105" spans="4:4">
      <c r="D105" s="204"/>
    </row>
    <row r="106" spans="4:4">
      <c r="D106" s="204"/>
    </row>
    <row r="107" spans="4:4">
      <c r="D107" s="204"/>
    </row>
    <row r="108" spans="4:4">
      <c r="D108" s="204"/>
    </row>
    <row r="109" spans="4:4">
      <c r="D109" s="204"/>
    </row>
    <row r="110" spans="4:4">
      <c r="D110" s="204"/>
    </row>
    <row r="111" spans="4:4">
      <c r="D111" s="204"/>
    </row>
    <row r="112" spans="4:4">
      <c r="D112" s="204"/>
    </row>
    <row r="113" spans="4:4">
      <c r="D113" s="204"/>
    </row>
    <row r="114" spans="4:4">
      <c r="D114" s="204"/>
    </row>
    <row r="115" spans="4:4">
      <c r="D115" s="204"/>
    </row>
    <row r="116" spans="4:4">
      <c r="D116" s="204"/>
    </row>
    <row r="117" spans="4:4">
      <c r="D117" s="204"/>
    </row>
    <row r="118" spans="4:4">
      <c r="D118" s="204"/>
    </row>
    <row r="119" spans="4:4">
      <c r="D119" s="204"/>
    </row>
    <row r="120" spans="4:4">
      <c r="D120" s="204"/>
    </row>
    <row r="121" spans="4:4">
      <c r="D121" s="204"/>
    </row>
    <row r="122" spans="4:4">
      <c r="D122" s="204"/>
    </row>
    <row r="123" spans="4:4">
      <c r="D123" s="204"/>
    </row>
    <row r="124" spans="4:4">
      <c r="D124" s="204"/>
    </row>
    <row r="125" spans="4:4">
      <c r="D125" s="204"/>
    </row>
    <row r="126" spans="4:4">
      <c r="D126" s="204"/>
    </row>
    <row r="127" spans="4:4">
      <c r="D127" s="204"/>
    </row>
    <row r="128" spans="4:4">
      <c r="D128" s="204"/>
    </row>
    <row r="129" spans="4:4">
      <c r="D129" s="204"/>
    </row>
    <row r="130" spans="4:4">
      <c r="D130" s="204"/>
    </row>
    <row r="131" spans="4:4">
      <c r="D131" s="204"/>
    </row>
    <row r="132" spans="4:4">
      <c r="D132" s="204"/>
    </row>
    <row r="133" spans="4:4">
      <c r="D133" s="204"/>
    </row>
    <row r="134" spans="4:4">
      <c r="D134" s="204"/>
    </row>
    <row r="135" spans="4:4">
      <c r="D135" s="204"/>
    </row>
    <row r="136" spans="4:4">
      <c r="D136" s="204"/>
    </row>
    <row r="137" spans="4:4">
      <c r="D137" s="204"/>
    </row>
    <row r="138" spans="4:4">
      <c r="D138" s="204"/>
    </row>
    <row r="139" spans="4:4">
      <c r="D139" s="204"/>
    </row>
    <row r="140" spans="4:4">
      <c r="D140" s="204"/>
    </row>
    <row r="141" spans="4:4">
      <c r="D141" s="204"/>
    </row>
    <row r="142" spans="4:4">
      <c r="D142" s="204"/>
    </row>
    <row r="143" spans="4:4">
      <c r="D143" s="204"/>
    </row>
    <row r="144" spans="4:4">
      <c r="D144" s="204"/>
    </row>
    <row r="145" spans="4:4">
      <c r="D145" s="204"/>
    </row>
    <row r="146" spans="4:4">
      <c r="D146" s="204"/>
    </row>
    <row r="147" spans="4:4">
      <c r="D147" s="204"/>
    </row>
    <row r="148" spans="4:4">
      <c r="D148" s="204"/>
    </row>
    <row r="149" spans="4:4">
      <c r="D149" s="204"/>
    </row>
    <row r="150" spans="4:4">
      <c r="D150" s="204"/>
    </row>
    <row r="151" spans="4:4">
      <c r="D151" s="204"/>
    </row>
    <row r="152" spans="4:4">
      <c r="D152" s="204"/>
    </row>
    <row r="153" spans="4:4">
      <c r="D153" s="204"/>
    </row>
    <row r="154" spans="4:4">
      <c r="D154" s="204"/>
    </row>
    <row r="155" spans="4:4">
      <c r="D155" s="204"/>
    </row>
    <row r="156" spans="4:4">
      <c r="D156" s="204"/>
    </row>
    <row r="157" spans="4:4">
      <c r="D157" s="204"/>
    </row>
    <row r="158" spans="4:4">
      <c r="D158" s="204"/>
    </row>
    <row r="159" spans="4:4">
      <c r="D159" s="204"/>
    </row>
    <row r="160" spans="4:4">
      <c r="D160" s="204"/>
    </row>
    <row r="161" spans="4:4">
      <c r="D161" s="204"/>
    </row>
    <row r="162" spans="4:4">
      <c r="D162" s="204"/>
    </row>
    <row r="163" spans="4:4">
      <c r="D163" s="204"/>
    </row>
    <row r="164" spans="4:4">
      <c r="D164" s="204"/>
    </row>
    <row r="165" spans="4:4">
      <c r="D165" s="204"/>
    </row>
    <row r="166" spans="4:4">
      <c r="D166" s="204"/>
    </row>
    <row r="167" spans="4:4">
      <c r="D167" s="204"/>
    </row>
    <row r="168" spans="4:4">
      <c r="D168" s="204"/>
    </row>
    <row r="169" spans="4:4">
      <c r="D169" s="204"/>
    </row>
    <row r="170" spans="4:4">
      <c r="D170" s="204"/>
    </row>
    <row r="171" spans="4:4">
      <c r="D171" s="204"/>
    </row>
    <row r="172" spans="4:4">
      <c r="D172" s="204"/>
    </row>
    <row r="173" spans="4:4">
      <c r="D173" s="204"/>
    </row>
    <row r="174" spans="4:4">
      <c r="D174" s="204"/>
    </row>
    <row r="175" spans="4:4">
      <c r="D175" s="204"/>
    </row>
    <row r="176" spans="4:4">
      <c r="D176" s="204"/>
    </row>
    <row r="177" spans="4:4">
      <c r="D177" s="204"/>
    </row>
    <row r="178" spans="4:4">
      <c r="D178" s="204"/>
    </row>
    <row r="179" spans="4:4">
      <c r="D179" s="204"/>
    </row>
    <row r="180" spans="4:4">
      <c r="D180" s="204"/>
    </row>
    <row r="181" spans="4:4">
      <c r="D181" s="204"/>
    </row>
    <row r="182" spans="4:4">
      <c r="D182" s="204"/>
    </row>
    <row r="183" spans="4:4">
      <c r="D183" s="204"/>
    </row>
    <row r="184" spans="4:4">
      <c r="D184" s="204"/>
    </row>
    <row r="185" spans="4:4">
      <c r="D185" s="204"/>
    </row>
    <row r="186" spans="4:4">
      <c r="D186" s="204"/>
    </row>
    <row r="187" spans="4:4">
      <c r="D187" s="204"/>
    </row>
    <row r="188" spans="4:4">
      <c r="D188" s="204"/>
    </row>
    <row r="189" spans="4:4">
      <c r="D189" s="204"/>
    </row>
    <row r="190" spans="4:4">
      <c r="D190" s="204"/>
    </row>
    <row r="191" spans="4:4">
      <c r="D191" s="204"/>
    </row>
    <row r="192" spans="4:4">
      <c r="D192" s="204"/>
    </row>
    <row r="193" spans="4:4">
      <c r="D193" s="204"/>
    </row>
    <row r="194" spans="4:4">
      <c r="D194" s="204"/>
    </row>
    <row r="195" spans="4:4">
      <c r="D195" s="204"/>
    </row>
    <row r="196" spans="4:4">
      <c r="D196" s="204"/>
    </row>
    <row r="197" spans="4:4">
      <c r="D197" s="204"/>
    </row>
    <row r="198" spans="4:4">
      <c r="D198" s="204"/>
    </row>
    <row r="199" spans="4:4">
      <c r="D199" s="204"/>
    </row>
    <row r="200" spans="4:4">
      <c r="D200" s="204"/>
    </row>
    <row r="201" spans="4:4">
      <c r="D201" s="204"/>
    </row>
    <row r="202" spans="4:4">
      <c r="D202" s="204"/>
    </row>
    <row r="203" spans="4:4">
      <c r="D203" s="204"/>
    </row>
    <row r="204" spans="4:4">
      <c r="D204" s="204"/>
    </row>
    <row r="205" spans="4:4">
      <c r="D205" s="204"/>
    </row>
    <row r="206" spans="4:4">
      <c r="D206" s="204"/>
    </row>
    <row r="207" spans="4:4">
      <c r="D207" s="204"/>
    </row>
    <row r="208" spans="4:4">
      <c r="D208" s="204"/>
    </row>
    <row r="209" spans="4:4">
      <c r="D209" s="204"/>
    </row>
    <row r="210" spans="4:4">
      <c r="D210" s="204"/>
    </row>
    <row r="211" spans="4:4">
      <c r="D211" s="204"/>
    </row>
    <row r="212" spans="4:4">
      <c r="D212" s="204"/>
    </row>
    <row r="213" spans="4:4">
      <c r="D213" s="204"/>
    </row>
    <row r="214" spans="4:4">
      <c r="D214" s="204"/>
    </row>
    <row r="215" spans="4:4">
      <c r="D215" s="204"/>
    </row>
    <row r="216" spans="4:4">
      <c r="D216" s="204"/>
    </row>
    <row r="217" spans="4:4">
      <c r="D217" s="204"/>
    </row>
    <row r="218" spans="4:4">
      <c r="D218" s="204"/>
    </row>
    <row r="219" spans="4:4">
      <c r="D219" s="204"/>
    </row>
    <row r="220" spans="4:4">
      <c r="D220" s="204"/>
    </row>
    <row r="221" spans="4:4">
      <c r="D221" s="204"/>
    </row>
    <row r="222" spans="4:4">
      <c r="D222" s="204"/>
    </row>
    <row r="223" spans="4:4">
      <c r="D223" s="204"/>
    </row>
    <row r="224" spans="4:4">
      <c r="D224" s="204"/>
    </row>
    <row r="225" spans="4:4">
      <c r="D225" s="204"/>
    </row>
    <row r="226" spans="4:4">
      <c r="D226" s="204"/>
    </row>
    <row r="227" spans="4:4">
      <c r="D227" s="204"/>
    </row>
    <row r="228" spans="4:4">
      <c r="D228" s="204"/>
    </row>
    <row r="229" spans="4:4">
      <c r="D229" s="204"/>
    </row>
    <row r="230" spans="4:4">
      <c r="D230" s="204"/>
    </row>
    <row r="231" spans="4:4">
      <c r="D231" s="204"/>
    </row>
    <row r="232" spans="4:4">
      <c r="D232" s="204"/>
    </row>
    <row r="233" spans="4:4">
      <c r="D233" s="204"/>
    </row>
    <row r="234" spans="4:4">
      <c r="D234" s="204"/>
    </row>
    <row r="235" spans="4:4">
      <c r="D235" s="204"/>
    </row>
    <row r="236" spans="4:4">
      <c r="D236" s="204"/>
    </row>
    <row r="237" spans="4:4">
      <c r="D237" s="204"/>
    </row>
    <row r="238" spans="4:4">
      <c r="D238" s="204"/>
    </row>
    <row r="239" spans="4:4">
      <c r="D239" s="204"/>
    </row>
    <row r="240" spans="4:4">
      <c r="D240" s="204"/>
    </row>
    <row r="241" spans="4:4">
      <c r="D241" s="204"/>
    </row>
    <row r="242" spans="4:4">
      <c r="D242" s="204"/>
    </row>
    <row r="243" spans="4:4">
      <c r="D243" s="204"/>
    </row>
    <row r="244" spans="4:4">
      <c r="D244" s="204"/>
    </row>
    <row r="245" spans="4:4">
      <c r="D245" s="204"/>
    </row>
    <row r="246" spans="4:4">
      <c r="D246" s="204"/>
    </row>
    <row r="247" spans="4:4">
      <c r="D247" s="204"/>
    </row>
    <row r="248" spans="4:4">
      <c r="D248" s="204"/>
    </row>
    <row r="249" spans="4:4">
      <c r="D249" s="204"/>
    </row>
    <row r="250" spans="4:4">
      <c r="D250" s="204"/>
    </row>
    <row r="251" spans="4:4">
      <c r="D251" s="204"/>
    </row>
    <row r="252" spans="4:4">
      <c r="D252" s="204"/>
    </row>
    <row r="253" spans="4:4">
      <c r="D253" s="204"/>
    </row>
    <row r="254" spans="4:4">
      <c r="D254" s="204"/>
    </row>
    <row r="255" spans="4:4">
      <c r="D255" s="204"/>
    </row>
    <row r="256" spans="4:4">
      <c r="D256" s="204"/>
    </row>
    <row r="257" spans="4:4">
      <c r="D257" s="204"/>
    </row>
    <row r="258" spans="4:4">
      <c r="D258" s="204"/>
    </row>
    <row r="259" spans="4:4">
      <c r="D259" s="204"/>
    </row>
    <row r="260" spans="4:4">
      <c r="D260" s="204"/>
    </row>
    <row r="261" spans="4:4">
      <c r="D261" s="204"/>
    </row>
    <row r="262" spans="4:4">
      <c r="D262" s="204"/>
    </row>
    <row r="263" spans="4:4">
      <c r="D263" s="204"/>
    </row>
    <row r="264" spans="4:4">
      <c r="D264" s="204"/>
    </row>
    <row r="265" spans="4:4">
      <c r="D265" s="204"/>
    </row>
    <row r="266" spans="4:4">
      <c r="D266" s="204"/>
    </row>
    <row r="267" spans="4:4">
      <c r="D267" s="204"/>
    </row>
    <row r="268" spans="4:4">
      <c r="D268" s="204"/>
    </row>
    <row r="269" spans="4:4">
      <c r="D269" s="204"/>
    </row>
    <row r="270" spans="4:4">
      <c r="D270" s="204"/>
    </row>
    <row r="271" spans="4:4">
      <c r="D271" s="204"/>
    </row>
    <row r="272" spans="4:4">
      <c r="D272" s="204"/>
    </row>
    <row r="273" spans="4:4">
      <c r="D273" s="204"/>
    </row>
    <row r="274" spans="4:4">
      <c r="D274" s="204"/>
    </row>
    <row r="275" spans="4:4">
      <c r="D275" s="204"/>
    </row>
    <row r="276" spans="4:4">
      <c r="D276" s="204"/>
    </row>
    <row r="277" spans="4:4">
      <c r="D277" s="204"/>
    </row>
    <row r="278" spans="4:4">
      <c r="D278" s="204"/>
    </row>
    <row r="279" spans="4:4">
      <c r="D279" s="204"/>
    </row>
    <row r="280" spans="4:4">
      <c r="D280" s="204"/>
    </row>
    <row r="281" spans="4:4">
      <c r="D281" s="204"/>
    </row>
    <row r="282" spans="4:4">
      <c r="D282" s="204"/>
    </row>
    <row r="283" spans="4:4">
      <c r="D283" s="204"/>
    </row>
    <row r="284" spans="4:4">
      <c r="D284" s="204"/>
    </row>
    <row r="285" spans="4:4">
      <c r="D285" s="204"/>
    </row>
    <row r="286" spans="4:4">
      <c r="D286" s="204"/>
    </row>
    <row r="287" spans="4:4">
      <c r="D287" s="204"/>
    </row>
    <row r="288" spans="4:4">
      <c r="D288" s="204"/>
    </row>
    <row r="289" spans="4:4">
      <c r="D289" s="204"/>
    </row>
    <row r="290" spans="4:4">
      <c r="D290" s="204"/>
    </row>
    <row r="291" spans="4:4">
      <c r="D291" s="204"/>
    </row>
    <row r="292" spans="4:4">
      <c r="D292" s="204"/>
    </row>
    <row r="293" spans="4:4">
      <c r="D293" s="204"/>
    </row>
    <row r="294" spans="4:4">
      <c r="D294" s="204"/>
    </row>
    <row r="295" spans="4:4">
      <c r="D295" s="204"/>
    </row>
    <row r="296" spans="4:4">
      <c r="D296" s="204"/>
    </row>
    <row r="297" spans="4:4">
      <c r="D297" s="204"/>
    </row>
    <row r="298" spans="4:4">
      <c r="D298" s="204"/>
    </row>
    <row r="299" spans="4:4">
      <c r="D299" s="204"/>
    </row>
    <row r="300" spans="4:4">
      <c r="D300" s="204"/>
    </row>
    <row r="301" spans="4:4">
      <c r="D301" s="204"/>
    </row>
    <row r="302" spans="4:4">
      <c r="D302" s="204"/>
    </row>
    <row r="303" spans="4:4">
      <c r="D303" s="204"/>
    </row>
    <row r="304" spans="4:4">
      <c r="D304" s="204"/>
    </row>
    <row r="305" spans="4:4">
      <c r="D305" s="204"/>
    </row>
    <row r="306" spans="4:4">
      <c r="D306" s="204"/>
    </row>
    <row r="307" spans="4:4">
      <c r="D307" s="204"/>
    </row>
    <row r="308" spans="4:4">
      <c r="D308" s="204"/>
    </row>
    <row r="309" spans="4:4">
      <c r="D309" s="204"/>
    </row>
    <row r="310" spans="4:4">
      <c r="D310" s="204"/>
    </row>
    <row r="311" spans="4:4">
      <c r="D311" s="204"/>
    </row>
    <row r="312" spans="4:4">
      <c r="D312" s="204"/>
    </row>
    <row r="313" spans="4:4">
      <c r="D313" s="204"/>
    </row>
    <row r="314" spans="4:4">
      <c r="D314" s="204"/>
    </row>
    <row r="315" spans="4:4">
      <c r="D315" s="204"/>
    </row>
    <row r="316" spans="4:4">
      <c r="D316" s="204"/>
    </row>
    <row r="317" spans="4:4">
      <c r="D317" s="204"/>
    </row>
    <row r="318" spans="4:4">
      <c r="D318" s="204"/>
    </row>
    <row r="319" spans="4:4">
      <c r="D319" s="204"/>
    </row>
    <row r="320" spans="4:4">
      <c r="D320" s="204"/>
    </row>
    <row r="321" spans="4:4">
      <c r="D321" s="204"/>
    </row>
    <row r="322" spans="4:4">
      <c r="D322" s="204"/>
    </row>
    <row r="323" spans="4:4">
      <c r="D323" s="204"/>
    </row>
    <row r="324" spans="4:4">
      <c r="D324" s="204"/>
    </row>
    <row r="325" spans="4:4">
      <c r="D325" s="204"/>
    </row>
    <row r="326" spans="4:4">
      <c r="D326" s="204"/>
    </row>
    <row r="327" spans="4:4">
      <c r="D327" s="204"/>
    </row>
    <row r="328" spans="4:4">
      <c r="D328" s="204"/>
    </row>
    <row r="329" spans="4:4">
      <c r="D329" s="204"/>
    </row>
    <row r="330" spans="4:4">
      <c r="D330" s="204"/>
    </row>
    <row r="331" spans="4:4">
      <c r="D331" s="204"/>
    </row>
    <row r="332" spans="4:4">
      <c r="D332" s="204"/>
    </row>
    <row r="333" spans="4:4">
      <c r="D333" s="204"/>
    </row>
    <row r="334" spans="4:4">
      <c r="D334" s="204"/>
    </row>
    <row r="335" spans="4:4">
      <c r="D335" s="204"/>
    </row>
    <row r="336" spans="4:4">
      <c r="D336" s="204"/>
    </row>
    <row r="337" spans="4:4">
      <c r="D337" s="204"/>
    </row>
    <row r="338" spans="4:4">
      <c r="D338" s="204"/>
    </row>
    <row r="339" spans="4:4">
      <c r="D339" s="204"/>
    </row>
    <row r="340" spans="4:4">
      <c r="D340" s="204"/>
    </row>
    <row r="341" spans="4:4">
      <c r="D341" s="204"/>
    </row>
    <row r="342" spans="4:4">
      <c r="D342" s="204"/>
    </row>
    <row r="343" spans="4:4">
      <c r="D343" s="204"/>
    </row>
    <row r="344" spans="4:4">
      <c r="D344" s="204"/>
    </row>
    <row r="345" spans="4:4">
      <c r="D345" s="204"/>
    </row>
    <row r="346" spans="4:4">
      <c r="D346" s="204"/>
    </row>
    <row r="347" spans="4:4">
      <c r="D347" s="204"/>
    </row>
    <row r="348" spans="4:4">
      <c r="D348" s="204"/>
    </row>
    <row r="349" spans="4:4">
      <c r="D349" s="204"/>
    </row>
    <row r="350" spans="4:4">
      <c r="D350" s="204"/>
    </row>
    <row r="351" spans="4:4">
      <c r="D351" s="204"/>
    </row>
    <row r="352" spans="4:4">
      <c r="D352" s="204"/>
    </row>
    <row r="353" spans="4:4">
      <c r="D353" s="204"/>
    </row>
    <row r="354" spans="4:4">
      <c r="D354" s="204"/>
    </row>
    <row r="355" spans="4:4">
      <c r="D355" s="204"/>
    </row>
    <row r="356" spans="4:4">
      <c r="D356" s="204"/>
    </row>
    <row r="357" spans="4:4">
      <c r="D357" s="204"/>
    </row>
    <row r="358" spans="4:4">
      <c r="D358" s="204"/>
    </row>
    <row r="359" spans="4:4">
      <c r="D359" s="204"/>
    </row>
    <row r="360" spans="4:4">
      <c r="D360" s="204"/>
    </row>
    <row r="361" spans="4:4">
      <c r="D361" s="204"/>
    </row>
    <row r="362" spans="4:4">
      <c r="D362" s="204"/>
    </row>
    <row r="363" spans="4:4">
      <c r="D363" s="204"/>
    </row>
    <row r="364" spans="4:4">
      <c r="D364" s="204"/>
    </row>
    <row r="365" spans="4:4">
      <c r="D365" s="204"/>
    </row>
    <row r="366" spans="4:4">
      <c r="D366" s="204"/>
    </row>
    <row r="367" spans="4:4">
      <c r="D367" s="204"/>
    </row>
    <row r="368" spans="4:4">
      <c r="D368" s="204"/>
    </row>
    <row r="369" spans="4:4">
      <c r="D369" s="204"/>
    </row>
    <row r="370" spans="4:4">
      <c r="D370" s="204"/>
    </row>
    <row r="371" spans="4:4">
      <c r="D371" s="204"/>
    </row>
    <row r="372" spans="4:4">
      <c r="D372" s="204"/>
    </row>
    <row r="373" spans="4:4">
      <c r="D373" s="204"/>
    </row>
    <row r="374" spans="4:4">
      <c r="D374" s="204"/>
    </row>
    <row r="375" spans="4:4">
      <c r="D375" s="204"/>
    </row>
    <row r="376" spans="4:4">
      <c r="D376" s="204"/>
    </row>
    <row r="377" spans="4:4">
      <c r="D377" s="204"/>
    </row>
    <row r="378" spans="4:4">
      <c r="D378" s="204"/>
    </row>
    <row r="379" spans="4:4">
      <c r="D379" s="204"/>
    </row>
    <row r="380" spans="4:4">
      <c r="D380" s="204"/>
    </row>
    <row r="381" spans="4:4">
      <c r="D381" s="204"/>
    </row>
    <row r="382" spans="4:4">
      <c r="D382" s="204"/>
    </row>
    <row r="383" spans="4:4">
      <c r="D383" s="204"/>
    </row>
    <row r="384" spans="4:4">
      <c r="D384" s="204"/>
    </row>
    <row r="385" spans="4:4">
      <c r="D385" s="204"/>
    </row>
    <row r="386" spans="4:4">
      <c r="D386" s="204"/>
    </row>
    <row r="387" spans="4:4">
      <c r="D387" s="204"/>
    </row>
    <row r="388" spans="4:4">
      <c r="D388" s="204"/>
    </row>
    <row r="389" spans="4:4">
      <c r="D389" s="204"/>
    </row>
    <row r="390" spans="4:4">
      <c r="D390" s="204"/>
    </row>
    <row r="391" spans="4:4">
      <c r="D391" s="204"/>
    </row>
    <row r="392" spans="4:4">
      <c r="D392" s="204"/>
    </row>
    <row r="393" spans="4:4">
      <c r="D393" s="204"/>
    </row>
    <row r="394" spans="4:4">
      <c r="D394" s="204"/>
    </row>
    <row r="395" spans="4:4">
      <c r="D395" s="204"/>
    </row>
    <row r="396" spans="4:4">
      <c r="D396" s="204"/>
    </row>
    <row r="397" spans="4:4">
      <c r="D397" s="204"/>
    </row>
    <row r="398" spans="4:4">
      <c r="D398" s="204"/>
    </row>
    <row r="399" spans="4:4">
      <c r="D399" s="204"/>
    </row>
    <row r="400" spans="4:4">
      <c r="D400" s="204"/>
    </row>
    <row r="401" spans="4:4">
      <c r="D401" s="204"/>
    </row>
    <row r="402" spans="4:4">
      <c r="D402" s="204"/>
    </row>
    <row r="403" spans="4:4">
      <c r="D403" s="204"/>
    </row>
    <row r="404" spans="4:4">
      <c r="D404" s="204"/>
    </row>
    <row r="405" spans="4:4">
      <c r="D405" s="204"/>
    </row>
    <row r="406" spans="4:4">
      <c r="D406" s="204"/>
    </row>
    <row r="407" spans="4:4">
      <c r="D407" s="204"/>
    </row>
    <row r="408" spans="4:4">
      <c r="D408" s="204"/>
    </row>
    <row r="409" spans="4:4">
      <c r="D409" s="204"/>
    </row>
    <row r="410" spans="4:4">
      <c r="D410" s="204"/>
    </row>
    <row r="411" spans="4:4">
      <c r="D411" s="204"/>
    </row>
    <row r="412" spans="4:4">
      <c r="D412" s="204"/>
    </row>
    <row r="413" spans="4:4">
      <c r="D413" s="204"/>
    </row>
    <row r="414" spans="4:4">
      <c r="D414" s="204"/>
    </row>
    <row r="415" spans="4:4">
      <c r="D415" s="204"/>
    </row>
    <row r="416" spans="4:4">
      <c r="D416" s="204"/>
    </row>
    <row r="417" spans="4:4">
      <c r="D417" s="204"/>
    </row>
    <row r="418" spans="4:4">
      <c r="D418" s="204"/>
    </row>
    <row r="419" spans="4:4">
      <c r="D419" s="204"/>
    </row>
    <row r="420" spans="4:4">
      <c r="D420" s="204"/>
    </row>
    <row r="421" spans="4:4">
      <c r="D421" s="204"/>
    </row>
    <row r="422" spans="4:4">
      <c r="D422" s="204"/>
    </row>
    <row r="423" spans="4:4">
      <c r="D423" s="204"/>
    </row>
    <row r="424" spans="4:4">
      <c r="D424" s="204"/>
    </row>
    <row r="425" spans="4:4">
      <c r="D425" s="204"/>
    </row>
    <row r="426" spans="4:4">
      <c r="D426" s="204"/>
    </row>
    <row r="427" spans="4:4">
      <c r="D427" s="204"/>
    </row>
    <row r="428" spans="4:4">
      <c r="D428" s="204"/>
    </row>
    <row r="429" spans="4:4">
      <c r="D429" s="204"/>
    </row>
    <row r="430" spans="4:4">
      <c r="D430" s="204"/>
    </row>
    <row r="431" spans="4:4">
      <c r="D431" s="204"/>
    </row>
    <row r="432" spans="4:4">
      <c r="D432" s="204"/>
    </row>
    <row r="433" spans="4:4">
      <c r="D433" s="204"/>
    </row>
    <row r="434" spans="4:4">
      <c r="D434" s="204"/>
    </row>
    <row r="435" spans="4:4">
      <c r="D435" s="204"/>
    </row>
    <row r="436" spans="4:4">
      <c r="D436" s="204"/>
    </row>
    <row r="437" spans="4:4">
      <c r="D437" s="204"/>
    </row>
    <row r="438" spans="4:4">
      <c r="D438" s="204"/>
    </row>
    <row r="439" spans="4:4">
      <c r="D439" s="204"/>
    </row>
    <row r="440" spans="4:4">
      <c r="D440" s="204"/>
    </row>
    <row r="441" spans="4:4">
      <c r="D441" s="204"/>
    </row>
    <row r="442" spans="4:4">
      <c r="D442" s="204"/>
    </row>
    <row r="443" spans="4:4">
      <c r="D443" s="204"/>
    </row>
    <row r="444" spans="4:4">
      <c r="D444" s="204"/>
    </row>
    <row r="445" spans="4:4">
      <c r="D445" s="204"/>
    </row>
    <row r="446" spans="4:4">
      <c r="D446" s="204"/>
    </row>
    <row r="447" spans="4:4">
      <c r="D447" s="204"/>
    </row>
    <row r="448" spans="4:4">
      <c r="D448" s="204"/>
    </row>
    <row r="449" spans="4:4">
      <c r="D449" s="204"/>
    </row>
    <row r="450" spans="4:4">
      <c r="D450" s="204"/>
    </row>
    <row r="451" spans="4:4">
      <c r="D451" s="204"/>
    </row>
    <row r="452" spans="4:4">
      <c r="D452" s="204"/>
    </row>
    <row r="453" spans="4:4">
      <c r="D453" s="204"/>
    </row>
    <row r="454" spans="4:4">
      <c r="D454" s="204"/>
    </row>
    <row r="455" spans="4:4">
      <c r="D455" s="204"/>
    </row>
    <row r="456" spans="4:4">
      <c r="D456" s="204"/>
    </row>
    <row r="457" spans="4:4">
      <c r="D457" s="204"/>
    </row>
    <row r="458" spans="4:4">
      <c r="D458" s="204"/>
    </row>
    <row r="459" spans="4:4">
      <c r="D459" s="204"/>
    </row>
    <row r="460" spans="4:4">
      <c r="D460" s="204"/>
    </row>
    <row r="461" spans="4:4">
      <c r="D461" s="204"/>
    </row>
    <row r="462" spans="4:4">
      <c r="D462" s="204"/>
    </row>
    <row r="463" spans="4:4">
      <c r="D463" s="204"/>
    </row>
    <row r="464" spans="4:4">
      <c r="D464" s="204"/>
    </row>
    <row r="465" spans="4:4">
      <c r="D465" s="204"/>
    </row>
    <row r="466" spans="4:4">
      <c r="D466" s="204"/>
    </row>
    <row r="467" spans="4:4">
      <c r="D467" s="204"/>
    </row>
    <row r="468" spans="4:4">
      <c r="D468" s="204"/>
    </row>
    <row r="469" spans="4:4">
      <c r="D469" s="204"/>
    </row>
    <row r="470" spans="4:4">
      <c r="D470" s="204"/>
    </row>
    <row r="471" spans="4:4">
      <c r="D471" s="204"/>
    </row>
    <row r="472" spans="4:4">
      <c r="D472" s="204"/>
    </row>
    <row r="473" spans="4:4">
      <c r="D473" s="204"/>
    </row>
    <row r="474" spans="4:4">
      <c r="D474" s="204"/>
    </row>
    <row r="475" spans="4:4">
      <c r="D475" s="204"/>
    </row>
    <row r="476" spans="4:4">
      <c r="D476" s="204"/>
    </row>
    <row r="477" spans="4:4">
      <c r="D477" s="204"/>
    </row>
    <row r="478" spans="4:4">
      <c r="D478" s="204"/>
    </row>
    <row r="479" spans="4:4">
      <c r="D479" s="204"/>
    </row>
    <row r="480" spans="4:4">
      <c r="D480" s="204"/>
    </row>
    <row r="481" spans="4:4">
      <c r="D481" s="204"/>
    </row>
    <row r="482" spans="4:4">
      <c r="D482" s="204"/>
    </row>
    <row r="483" spans="4:4">
      <c r="D483" s="204"/>
    </row>
    <row r="484" spans="4:4">
      <c r="D484" s="204"/>
    </row>
    <row r="485" spans="4:4">
      <c r="D485" s="204"/>
    </row>
    <row r="486" spans="4:4">
      <c r="D486" s="204"/>
    </row>
    <row r="487" spans="4:4">
      <c r="D487" s="204"/>
    </row>
    <row r="488" spans="4:4">
      <c r="D488" s="204"/>
    </row>
    <row r="489" spans="4:4">
      <c r="D489" s="204"/>
    </row>
    <row r="490" spans="4:4">
      <c r="D490" s="204"/>
    </row>
    <row r="491" spans="4:4">
      <c r="D491" s="204"/>
    </row>
    <row r="492" spans="4:4">
      <c r="D492" s="204"/>
    </row>
    <row r="493" spans="4:4">
      <c r="D493" s="204"/>
    </row>
    <row r="494" spans="4:4">
      <c r="D494" s="204"/>
    </row>
    <row r="495" spans="4:4">
      <c r="D495" s="204"/>
    </row>
    <row r="496" spans="4:4">
      <c r="D496" s="204"/>
    </row>
    <row r="497" spans="4:4">
      <c r="D497" s="204"/>
    </row>
    <row r="498" spans="4:4">
      <c r="D498" s="204"/>
    </row>
    <row r="499" spans="4:4">
      <c r="D499" s="204"/>
    </row>
    <row r="500" spans="4:4">
      <c r="D500" s="204"/>
    </row>
    <row r="501" spans="4:4">
      <c r="D501" s="204"/>
    </row>
    <row r="502" spans="4:4">
      <c r="D502" s="204"/>
    </row>
    <row r="503" spans="4:4">
      <c r="D503" s="204"/>
    </row>
    <row r="504" spans="4:4">
      <c r="D504" s="204"/>
    </row>
    <row r="505" spans="4:4">
      <c r="D505" s="204"/>
    </row>
    <row r="506" spans="4:4">
      <c r="D506" s="204"/>
    </row>
    <row r="507" spans="4:4">
      <c r="D507" s="204"/>
    </row>
    <row r="508" spans="4:4">
      <c r="D508" s="204"/>
    </row>
    <row r="509" spans="4:4">
      <c r="D509" s="204"/>
    </row>
    <row r="510" spans="4:4">
      <c r="D510" s="204"/>
    </row>
    <row r="511" spans="4:4">
      <c r="D511" s="204"/>
    </row>
    <row r="512" spans="4:4">
      <c r="D512" s="204"/>
    </row>
    <row r="513" spans="4:4">
      <c r="D513" s="204"/>
    </row>
    <row r="514" spans="4:4">
      <c r="D514" s="204"/>
    </row>
    <row r="515" spans="4:4">
      <c r="D515" s="204"/>
    </row>
    <row r="516" spans="4:4">
      <c r="D516" s="204"/>
    </row>
    <row r="517" spans="4:4">
      <c r="D517" s="204"/>
    </row>
    <row r="518" spans="4:4">
      <c r="D518" s="204"/>
    </row>
    <row r="519" spans="4:4">
      <c r="D519" s="204"/>
    </row>
    <row r="520" spans="4:4">
      <c r="D520" s="204"/>
    </row>
    <row r="521" spans="4:4">
      <c r="D521" s="204"/>
    </row>
    <row r="522" spans="4:4">
      <c r="D522" s="204"/>
    </row>
    <row r="523" spans="4:4">
      <c r="D523" s="204"/>
    </row>
    <row r="524" spans="4:4">
      <c r="D524" s="204"/>
    </row>
    <row r="525" spans="4:4">
      <c r="D525" s="204"/>
    </row>
    <row r="526" spans="4:4">
      <c r="D526" s="204"/>
    </row>
    <row r="527" spans="4:4">
      <c r="D527" s="204"/>
    </row>
    <row r="528" spans="4:4">
      <c r="D528" s="204"/>
    </row>
    <row r="529" spans="4:4">
      <c r="D529" s="204"/>
    </row>
    <row r="530" spans="4:4">
      <c r="D530" s="204"/>
    </row>
    <row r="531" spans="4:4">
      <c r="D531" s="204"/>
    </row>
    <row r="532" spans="4:4">
      <c r="D532" s="204"/>
    </row>
    <row r="533" spans="4:4">
      <c r="D533" s="204"/>
    </row>
    <row r="534" spans="4:4">
      <c r="D534" s="204"/>
    </row>
    <row r="535" spans="4:4">
      <c r="D535" s="204"/>
    </row>
    <row r="536" spans="4:4">
      <c r="D536" s="204"/>
    </row>
    <row r="537" spans="4:4">
      <c r="D537" s="204"/>
    </row>
    <row r="538" spans="4:4">
      <c r="D538" s="204"/>
    </row>
    <row r="539" spans="4:4">
      <c r="D539" s="204"/>
    </row>
    <row r="540" spans="4:4">
      <c r="D540" s="204"/>
    </row>
    <row r="541" spans="4:4">
      <c r="D541" s="204"/>
    </row>
    <row r="542" spans="4:4">
      <c r="D542" s="204"/>
    </row>
    <row r="543" spans="4:4">
      <c r="D543" s="204"/>
    </row>
    <row r="544" spans="4:4">
      <c r="D544" s="204"/>
    </row>
    <row r="545" spans="4:4">
      <c r="D545" s="204"/>
    </row>
    <row r="546" spans="4:4">
      <c r="D546" s="204"/>
    </row>
    <row r="547" spans="4:4">
      <c r="D547" s="204"/>
    </row>
    <row r="548" spans="4:4">
      <c r="D548" s="204"/>
    </row>
    <row r="549" spans="4:4">
      <c r="D549" s="204"/>
    </row>
    <row r="550" spans="4:4">
      <c r="D550" s="204"/>
    </row>
    <row r="551" spans="4:4">
      <c r="D551" s="204"/>
    </row>
    <row r="552" spans="4:4">
      <c r="D552" s="204"/>
    </row>
    <row r="553" spans="4:4">
      <c r="D553" s="204"/>
    </row>
    <row r="554" spans="4:4">
      <c r="D554" s="204"/>
    </row>
    <row r="555" spans="4:4">
      <c r="D555" s="204"/>
    </row>
    <row r="556" spans="4:4">
      <c r="D556" s="204"/>
    </row>
    <row r="557" spans="4:4">
      <c r="D557" s="204"/>
    </row>
    <row r="558" spans="4:4">
      <c r="D558" s="204"/>
    </row>
    <row r="559" spans="4:4">
      <c r="D559" s="204"/>
    </row>
    <row r="560" spans="4:4">
      <c r="D560" s="204"/>
    </row>
    <row r="561" spans="4:4">
      <c r="D561" s="204"/>
    </row>
    <row r="562" spans="4:4">
      <c r="D562" s="204"/>
    </row>
    <row r="563" spans="4:4">
      <c r="D563" s="204"/>
    </row>
    <row r="564" spans="4:4">
      <c r="D564" s="204"/>
    </row>
    <row r="565" spans="4:4">
      <c r="D565" s="204"/>
    </row>
    <row r="566" spans="4:4">
      <c r="D566" s="204"/>
    </row>
    <row r="567" spans="4:4">
      <c r="D567" s="204"/>
    </row>
    <row r="568" spans="4:4">
      <c r="D568" s="204"/>
    </row>
    <row r="569" spans="4:4">
      <c r="D569" s="204"/>
    </row>
    <row r="570" spans="4:4">
      <c r="D570" s="204"/>
    </row>
    <row r="571" spans="4:4">
      <c r="D571" s="204"/>
    </row>
    <row r="572" spans="4:4">
      <c r="D572" s="204"/>
    </row>
    <row r="573" spans="4:4">
      <c r="D573" s="204"/>
    </row>
    <row r="574" spans="4:4">
      <c r="D574" s="204"/>
    </row>
    <row r="575" spans="4:4">
      <c r="D575" s="204"/>
    </row>
    <row r="576" spans="4:4">
      <c r="D576" s="204"/>
    </row>
    <row r="577" spans="4:4">
      <c r="D577" s="204"/>
    </row>
    <row r="578" spans="4:4">
      <c r="D578" s="204"/>
    </row>
    <row r="579" spans="4:4">
      <c r="D579" s="204"/>
    </row>
    <row r="580" spans="4:4">
      <c r="D580" s="204"/>
    </row>
    <row r="581" spans="4:4">
      <c r="D581" s="204"/>
    </row>
    <row r="582" spans="4:4">
      <c r="D582" s="204"/>
    </row>
    <row r="583" spans="4:4">
      <c r="D583" s="204"/>
    </row>
    <row r="584" spans="4:4">
      <c r="D584" s="204"/>
    </row>
    <row r="585" spans="4:4">
      <c r="D585" s="204"/>
    </row>
    <row r="586" spans="4:4">
      <c r="D586" s="204"/>
    </row>
    <row r="587" spans="4:4">
      <c r="D587" s="204"/>
    </row>
    <row r="588" spans="4:4">
      <c r="D588" s="204"/>
    </row>
    <row r="589" spans="4:4">
      <c r="D589" s="204"/>
    </row>
    <row r="590" spans="4:4">
      <c r="D590" s="204"/>
    </row>
    <row r="591" spans="4:4">
      <c r="D591" s="204"/>
    </row>
    <row r="592" spans="4:4">
      <c r="D592" s="204"/>
    </row>
    <row r="593" spans="4:4">
      <c r="D593" s="204"/>
    </row>
    <row r="594" spans="4:4">
      <c r="D594" s="204"/>
    </row>
    <row r="595" spans="4:4">
      <c r="D595" s="204"/>
    </row>
    <row r="596" spans="4:4">
      <c r="D596" s="204"/>
    </row>
    <row r="597" spans="4:4">
      <c r="D597" s="204"/>
    </row>
    <row r="598" spans="4:4">
      <c r="D598" s="204"/>
    </row>
    <row r="599" spans="4:4">
      <c r="D599" s="204"/>
    </row>
    <row r="600" spans="4:4">
      <c r="D600" s="204"/>
    </row>
    <row r="601" spans="4:4">
      <c r="D601" s="204"/>
    </row>
    <row r="602" spans="4:4">
      <c r="D602" s="204"/>
    </row>
    <row r="603" spans="4:4">
      <c r="D603" s="204"/>
    </row>
    <row r="604" spans="4:4">
      <c r="D604" s="204"/>
    </row>
    <row r="605" spans="4:4">
      <c r="D605" s="204"/>
    </row>
    <row r="606" spans="4:4">
      <c r="D606" s="204"/>
    </row>
    <row r="607" spans="4:4">
      <c r="D607" s="204"/>
    </row>
    <row r="608" spans="4:4">
      <c r="D608" s="204"/>
    </row>
    <row r="609" spans="4:4">
      <c r="D609" s="204"/>
    </row>
    <row r="610" spans="4:4">
      <c r="D610" s="204"/>
    </row>
    <row r="611" spans="4:4">
      <c r="D611" s="204"/>
    </row>
    <row r="612" spans="4:4">
      <c r="D612" s="204"/>
    </row>
    <row r="613" spans="4:4">
      <c r="D613" s="204"/>
    </row>
    <row r="614" spans="4:4">
      <c r="D614" s="204"/>
    </row>
    <row r="615" spans="4:4">
      <c r="D615" s="204"/>
    </row>
    <row r="616" spans="4:4">
      <c r="D616" s="204"/>
    </row>
    <row r="617" spans="4:4">
      <c r="D617" s="204"/>
    </row>
    <row r="618" spans="4:4">
      <c r="D618" s="204"/>
    </row>
    <row r="619" spans="4:4">
      <c r="D619" s="204"/>
    </row>
    <row r="620" spans="4:4">
      <c r="D620" s="204"/>
    </row>
    <row r="621" spans="4:4">
      <c r="D621" s="204"/>
    </row>
    <row r="622" spans="4:4">
      <c r="D622" s="204"/>
    </row>
    <row r="623" spans="4:4">
      <c r="D623" s="204"/>
    </row>
    <row r="624" spans="4:4">
      <c r="D624" s="204"/>
    </row>
    <row r="625" spans="4:4">
      <c r="D625" s="204"/>
    </row>
    <row r="626" spans="4:4">
      <c r="D626" s="204"/>
    </row>
    <row r="627" spans="4:4">
      <c r="D627" s="204"/>
    </row>
    <row r="628" spans="4:4">
      <c r="D628" s="204"/>
    </row>
    <row r="629" spans="4:4">
      <c r="D629" s="204"/>
    </row>
    <row r="630" spans="4:4">
      <c r="D630" s="204"/>
    </row>
    <row r="631" spans="4:4">
      <c r="D631" s="204"/>
    </row>
    <row r="632" spans="4:4">
      <c r="D632" s="204"/>
    </row>
    <row r="633" spans="4:4">
      <c r="D633" s="204"/>
    </row>
    <row r="634" spans="4:4">
      <c r="D634" s="204"/>
    </row>
    <row r="635" spans="4:4">
      <c r="D635" s="204"/>
    </row>
    <row r="636" spans="4:4">
      <c r="D636" s="204"/>
    </row>
    <row r="637" spans="4:4">
      <c r="D637" s="204"/>
    </row>
    <row r="638" spans="4:4">
      <c r="D638" s="204"/>
    </row>
    <row r="639" spans="4:4">
      <c r="D639" s="204"/>
    </row>
    <row r="640" spans="4:4">
      <c r="D640" s="204"/>
    </row>
    <row r="641" spans="4:4">
      <c r="D641" s="204"/>
    </row>
    <row r="642" spans="4:4">
      <c r="D642" s="204"/>
    </row>
    <row r="643" spans="4:4">
      <c r="D643" s="204"/>
    </row>
    <row r="644" spans="4:4">
      <c r="D644" s="204"/>
    </row>
    <row r="645" spans="4:4">
      <c r="D645" s="204"/>
    </row>
    <row r="646" spans="4:4">
      <c r="D646" s="204"/>
    </row>
    <row r="647" spans="4:4">
      <c r="D647" s="204"/>
    </row>
    <row r="648" spans="4:4">
      <c r="D648" s="204"/>
    </row>
    <row r="649" spans="4:4">
      <c r="D649" s="204"/>
    </row>
    <row r="650" spans="4:4">
      <c r="D650" s="204"/>
    </row>
    <row r="651" spans="4:4">
      <c r="D651" s="204"/>
    </row>
    <row r="652" spans="4:4">
      <c r="D652" s="204"/>
    </row>
    <row r="653" spans="4:4">
      <c r="D653" s="204"/>
    </row>
    <row r="654" spans="4:4">
      <c r="D654" s="204"/>
    </row>
    <row r="655" spans="4:4">
      <c r="D655" s="204"/>
    </row>
    <row r="656" spans="4:4">
      <c r="D656" s="204"/>
    </row>
    <row r="657" spans="4:4">
      <c r="D657" s="204"/>
    </row>
    <row r="658" spans="4:4">
      <c r="D658" s="204"/>
    </row>
    <row r="659" spans="4:4">
      <c r="D659" s="204"/>
    </row>
    <row r="660" spans="4:4">
      <c r="D660" s="204"/>
    </row>
    <row r="661" spans="4:4">
      <c r="D661" s="204"/>
    </row>
    <row r="662" spans="4:4">
      <c r="D662" s="204"/>
    </row>
    <row r="663" spans="4:4">
      <c r="D663" s="204"/>
    </row>
    <row r="664" spans="4:4">
      <c r="D664" s="204"/>
    </row>
    <row r="665" spans="4:4">
      <c r="D665" s="204"/>
    </row>
    <row r="666" spans="4:4">
      <c r="D666" s="204"/>
    </row>
    <row r="667" spans="4:4">
      <c r="D667" s="204"/>
    </row>
    <row r="668" spans="4:4">
      <c r="D668" s="204"/>
    </row>
    <row r="669" spans="4:4">
      <c r="D669" s="204"/>
    </row>
    <row r="670" spans="4:4">
      <c r="D670" s="204"/>
    </row>
    <row r="671" spans="4:4">
      <c r="D671" s="204"/>
    </row>
    <row r="672" spans="4:4">
      <c r="D672" s="204"/>
    </row>
    <row r="673" spans="4:4">
      <c r="D673" s="204"/>
    </row>
    <row r="674" spans="4:4">
      <c r="D674" s="204"/>
    </row>
    <row r="675" spans="4:4">
      <c r="D675" s="204"/>
    </row>
    <row r="676" spans="4:4">
      <c r="D676" s="204"/>
    </row>
    <row r="677" spans="4:4">
      <c r="D677" s="204"/>
    </row>
    <row r="678" spans="4:4">
      <c r="D678" s="204"/>
    </row>
    <row r="679" spans="4:4">
      <c r="D679" s="204"/>
    </row>
    <row r="680" spans="4:4">
      <c r="D680" s="204"/>
    </row>
    <row r="681" spans="4:4">
      <c r="D681" s="204"/>
    </row>
    <row r="682" spans="4:4">
      <c r="D682" s="204"/>
    </row>
    <row r="683" spans="4:4">
      <c r="D683" s="204"/>
    </row>
    <row r="684" spans="4:4">
      <c r="D684" s="204"/>
    </row>
    <row r="685" spans="4:4">
      <c r="D685" s="204"/>
    </row>
    <row r="686" spans="4:4">
      <c r="D686" s="204"/>
    </row>
    <row r="687" spans="4:4">
      <c r="D687" s="204"/>
    </row>
    <row r="688" spans="4:4">
      <c r="D688" s="204"/>
    </row>
    <row r="689" spans="4:4">
      <c r="D689" s="204"/>
    </row>
    <row r="690" spans="4:4">
      <c r="D690" s="204"/>
    </row>
    <row r="691" spans="4:4">
      <c r="D691" s="204"/>
    </row>
    <row r="692" spans="4:4">
      <c r="D692" s="204"/>
    </row>
    <row r="693" spans="4:4">
      <c r="D693" s="204"/>
    </row>
    <row r="694" spans="4:4">
      <c r="D694" s="204"/>
    </row>
    <row r="695" spans="4:4">
      <c r="D695" s="204"/>
    </row>
    <row r="696" spans="4:4">
      <c r="D696" s="204"/>
    </row>
    <row r="697" spans="4:4">
      <c r="D697" s="204"/>
    </row>
    <row r="698" spans="4:4">
      <c r="D698" s="204"/>
    </row>
    <row r="699" spans="4:4">
      <c r="D699" s="204"/>
    </row>
    <row r="700" spans="4:4">
      <c r="D700" s="204"/>
    </row>
    <row r="701" spans="4:4">
      <c r="D701" s="204"/>
    </row>
    <row r="702" spans="4:4">
      <c r="D702" s="204"/>
    </row>
    <row r="703" spans="4:4">
      <c r="D703" s="204"/>
    </row>
    <row r="704" spans="4:4">
      <c r="D704" s="204"/>
    </row>
    <row r="705" spans="4:4">
      <c r="D705" s="204"/>
    </row>
    <row r="706" spans="4:4">
      <c r="D706" s="204"/>
    </row>
    <row r="707" spans="4:4">
      <c r="D707" s="204"/>
    </row>
    <row r="708" spans="4:4">
      <c r="D708" s="204"/>
    </row>
    <row r="709" spans="4:4">
      <c r="D709" s="204"/>
    </row>
    <row r="710" spans="4:4">
      <c r="D710" s="204"/>
    </row>
    <row r="711" spans="4:4">
      <c r="D711" s="204"/>
    </row>
    <row r="712" spans="4:4">
      <c r="D712" s="204"/>
    </row>
    <row r="713" spans="4:4">
      <c r="D713" s="204"/>
    </row>
    <row r="714" spans="4:4">
      <c r="D714" s="204"/>
    </row>
    <row r="715" spans="4:4">
      <c r="D715" s="204"/>
    </row>
    <row r="716" spans="4:4">
      <c r="D716" s="204"/>
    </row>
    <row r="717" spans="4:4">
      <c r="D717" s="204"/>
    </row>
    <row r="718" spans="4:4">
      <c r="D718" s="204"/>
    </row>
    <row r="719" spans="4:4">
      <c r="D719" s="204"/>
    </row>
    <row r="720" spans="4:4">
      <c r="D720" s="204"/>
    </row>
    <row r="721" spans="4:4">
      <c r="D721" s="204"/>
    </row>
    <row r="722" spans="4:4">
      <c r="D722" s="204"/>
    </row>
    <row r="723" spans="4:4">
      <c r="D723" s="204"/>
    </row>
    <row r="724" spans="4:4">
      <c r="D724" s="204"/>
    </row>
    <row r="725" spans="4:4">
      <c r="D725" s="204"/>
    </row>
    <row r="726" spans="4:4">
      <c r="D726" s="204"/>
    </row>
    <row r="727" spans="4:4">
      <c r="D727" s="204"/>
    </row>
    <row r="728" spans="4:4">
      <c r="D728" s="204"/>
    </row>
    <row r="729" spans="4:4">
      <c r="D729" s="204"/>
    </row>
    <row r="730" spans="4:4">
      <c r="D730" s="204"/>
    </row>
    <row r="731" spans="4:4">
      <c r="D731" s="204"/>
    </row>
    <row r="732" spans="4:4">
      <c r="D732" s="204"/>
    </row>
    <row r="733" spans="4:4">
      <c r="D733" s="204"/>
    </row>
    <row r="734" spans="4:4">
      <c r="D734" s="204"/>
    </row>
    <row r="735" spans="4:4">
      <c r="D735" s="204"/>
    </row>
    <row r="736" spans="4:4">
      <c r="D736" s="204"/>
    </row>
    <row r="737" spans="4:4">
      <c r="D737" s="204"/>
    </row>
    <row r="738" spans="4:4">
      <c r="D738" s="204"/>
    </row>
    <row r="739" spans="4:4">
      <c r="D739" s="204"/>
    </row>
    <row r="740" spans="4:4">
      <c r="D740" s="204"/>
    </row>
    <row r="741" spans="4:4">
      <c r="D741" s="204"/>
    </row>
    <row r="742" spans="4:4">
      <c r="D742" s="204"/>
    </row>
    <row r="743" spans="4:4">
      <c r="D743" s="204"/>
    </row>
    <row r="744" spans="4:4">
      <c r="D744" s="204"/>
    </row>
    <row r="745" spans="4:4">
      <c r="D745" s="204"/>
    </row>
    <row r="746" spans="4:4">
      <c r="D746" s="204"/>
    </row>
    <row r="747" spans="4:4">
      <c r="D747" s="204"/>
    </row>
    <row r="748" spans="4:4">
      <c r="D748" s="204"/>
    </row>
    <row r="749" spans="4:4">
      <c r="D749" s="204"/>
    </row>
    <row r="750" spans="4:4">
      <c r="D750" s="204"/>
    </row>
    <row r="751" spans="4:4">
      <c r="D751" s="204"/>
    </row>
    <row r="752" spans="4:4">
      <c r="D752" s="204"/>
    </row>
    <row r="753" spans="4:4">
      <c r="D753" s="204"/>
    </row>
    <row r="754" spans="4:4">
      <c r="D754" s="204"/>
    </row>
    <row r="755" spans="4:4">
      <c r="D755" s="204"/>
    </row>
    <row r="756" spans="4:4">
      <c r="D756" s="204"/>
    </row>
    <row r="757" spans="4:4">
      <c r="D757" s="204"/>
    </row>
    <row r="758" spans="4:4">
      <c r="D758" s="204"/>
    </row>
    <row r="759" spans="4:4">
      <c r="D759" s="204"/>
    </row>
    <row r="760" spans="4:4">
      <c r="D760" s="204"/>
    </row>
    <row r="761" spans="4:4">
      <c r="D761" s="204"/>
    </row>
    <row r="762" spans="4:4">
      <c r="D762" s="204"/>
    </row>
    <row r="763" spans="4:4">
      <c r="D763" s="204"/>
    </row>
    <row r="764" spans="4:4">
      <c r="D764" s="204"/>
    </row>
    <row r="765" spans="4:4">
      <c r="D765" s="204"/>
    </row>
    <row r="766" spans="4:4">
      <c r="D766" s="204"/>
    </row>
    <row r="767" spans="4:4">
      <c r="D767" s="204"/>
    </row>
    <row r="768" spans="4:4">
      <c r="D768" s="204"/>
    </row>
    <row r="769" spans="4:4">
      <c r="D769" s="204"/>
    </row>
    <row r="770" spans="4:4">
      <c r="D770" s="204"/>
    </row>
    <row r="771" spans="4:4">
      <c r="D771" s="204"/>
    </row>
    <row r="772" spans="4:4">
      <c r="D772" s="204"/>
    </row>
    <row r="773" spans="4:4">
      <c r="D773" s="204"/>
    </row>
    <row r="774" spans="4:4">
      <c r="D774" s="204"/>
    </row>
    <row r="775" spans="4:4">
      <c r="D775" s="204"/>
    </row>
    <row r="776" spans="4:4">
      <c r="D776" s="204"/>
    </row>
    <row r="777" spans="4:4">
      <c r="D777" s="204"/>
    </row>
    <row r="778" spans="4:4">
      <c r="D778" s="204"/>
    </row>
    <row r="779" spans="4:4">
      <c r="D779" s="204"/>
    </row>
    <row r="780" spans="4:4">
      <c r="D780" s="204"/>
    </row>
    <row r="781" spans="4:4">
      <c r="D781" s="204"/>
    </row>
    <row r="782" spans="4:4">
      <c r="D782" s="204"/>
    </row>
    <row r="783" spans="4:4">
      <c r="D783" s="204"/>
    </row>
    <row r="784" spans="4:4">
      <c r="D784" s="204"/>
    </row>
    <row r="785" spans="4:4">
      <c r="D785" s="204"/>
    </row>
    <row r="786" spans="4:4">
      <c r="D786" s="204"/>
    </row>
    <row r="787" spans="4:4">
      <c r="D787" s="204"/>
    </row>
    <row r="788" spans="4:4">
      <c r="D788" s="204"/>
    </row>
    <row r="789" spans="4:4">
      <c r="D789" s="204"/>
    </row>
    <row r="790" spans="4:4">
      <c r="D790" s="204"/>
    </row>
    <row r="791" spans="4:4">
      <c r="D791" s="204"/>
    </row>
    <row r="792" spans="4:4">
      <c r="D792" s="204"/>
    </row>
    <row r="793" spans="4:4">
      <c r="D793" s="204"/>
    </row>
    <row r="794" spans="4:4">
      <c r="D794" s="204"/>
    </row>
    <row r="795" spans="4:4">
      <c r="D795" s="204"/>
    </row>
    <row r="796" spans="4:4">
      <c r="D796" s="204"/>
    </row>
    <row r="797" spans="4:4">
      <c r="D797" s="204"/>
    </row>
    <row r="798" spans="4:4">
      <c r="D798" s="204"/>
    </row>
    <row r="799" spans="4:4">
      <c r="D799" s="204"/>
    </row>
    <row r="800" spans="4:4">
      <c r="D800" s="204"/>
    </row>
    <row r="801" spans="4:4">
      <c r="D801" s="204"/>
    </row>
    <row r="802" spans="4:4">
      <c r="D802" s="204"/>
    </row>
    <row r="803" spans="4:4">
      <c r="D803" s="204"/>
    </row>
    <row r="804" spans="4:4">
      <c r="D804" s="204"/>
    </row>
    <row r="805" spans="4:4">
      <c r="D805" s="204"/>
    </row>
    <row r="806" spans="4:4">
      <c r="D806" s="204"/>
    </row>
    <row r="807" spans="4:4">
      <c r="D807" s="204"/>
    </row>
    <row r="808" spans="4:4">
      <c r="D808" s="204"/>
    </row>
    <row r="809" spans="4:4">
      <c r="D809" s="204"/>
    </row>
    <row r="810" spans="4:4">
      <c r="D810" s="204"/>
    </row>
    <row r="811" spans="4:4">
      <c r="D811" s="204"/>
    </row>
    <row r="812" spans="4:4">
      <c r="D812" s="204"/>
    </row>
    <row r="813" spans="4:4">
      <c r="D813" s="204"/>
    </row>
    <row r="814" spans="4:4">
      <c r="D814" s="204"/>
    </row>
    <row r="815" spans="4:4">
      <c r="D815" s="204"/>
    </row>
    <row r="816" spans="4:4">
      <c r="D816" s="204"/>
    </row>
    <row r="817" spans="4:4">
      <c r="D817" s="204"/>
    </row>
    <row r="818" spans="4:4">
      <c r="D818" s="204"/>
    </row>
    <row r="819" spans="4:4">
      <c r="D819" s="204"/>
    </row>
    <row r="820" spans="4:4">
      <c r="D820" s="204"/>
    </row>
    <row r="821" spans="4:4">
      <c r="D821" s="204"/>
    </row>
    <row r="822" spans="4:4">
      <c r="D822" s="204"/>
    </row>
    <row r="823" spans="4:4">
      <c r="D823" s="204"/>
    </row>
    <row r="824" spans="4:4">
      <c r="D824" s="204"/>
    </row>
    <row r="825" spans="4:4">
      <c r="D825" s="204"/>
    </row>
    <row r="826" spans="4:4">
      <c r="D826" s="204"/>
    </row>
    <row r="827" spans="4:4">
      <c r="D827" s="204"/>
    </row>
    <row r="828" spans="4:4">
      <c r="D828" s="204"/>
    </row>
    <row r="829" spans="4:4">
      <c r="D829" s="204"/>
    </row>
    <row r="830" spans="4:4">
      <c r="D830" s="204"/>
    </row>
    <row r="831" spans="4:4">
      <c r="D831" s="204"/>
    </row>
    <row r="832" spans="4:4">
      <c r="D832" s="204"/>
    </row>
    <row r="833" spans="4:4">
      <c r="D833" s="204"/>
    </row>
    <row r="834" spans="4:4">
      <c r="D834" s="204"/>
    </row>
    <row r="835" spans="4:4">
      <c r="D835" s="204"/>
    </row>
    <row r="836" spans="4:4">
      <c r="D836" s="204"/>
    </row>
    <row r="837" spans="4:4">
      <c r="D837" s="204"/>
    </row>
    <row r="838" spans="4:4">
      <c r="D838" s="204"/>
    </row>
    <row r="839" spans="4:4">
      <c r="D839" s="204"/>
    </row>
    <row r="840" spans="4:4">
      <c r="D840" s="204"/>
    </row>
    <row r="841" spans="4:4">
      <c r="D841" s="204"/>
    </row>
    <row r="842" spans="4:4">
      <c r="D842" s="204"/>
    </row>
    <row r="843" spans="4:4">
      <c r="D843" s="204"/>
    </row>
    <row r="844" spans="4:4">
      <c r="D844" s="204"/>
    </row>
    <row r="845" spans="4:4">
      <c r="D845" s="204"/>
    </row>
    <row r="846" spans="4:4">
      <c r="D846" s="204"/>
    </row>
    <row r="847" spans="4:4">
      <c r="D847" s="204"/>
    </row>
    <row r="848" spans="4:4">
      <c r="D848" s="204"/>
    </row>
    <row r="849" spans="4:4">
      <c r="D849" s="204"/>
    </row>
    <row r="850" spans="4:4">
      <c r="D850" s="204"/>
    </row>
    <row r="851" spans="4:4">
      <c r="D851" s="204"/>
    </row>
    <row r="852" spans="4:4">
      <c r="D852" s="204"/>
    </row>
    <row r="853" spans="4:4">
      <c r="D853" s="204"/>
    </row>
    <row r="854" spans="4:4">
      <c r="D854" s="204"/>
    </row>
    <row r="855" spans="4:4">
      <c r="D855" s="204"/>
    </row>
    <row r="856" spans="4:4">
      <c r="D856" s="204"/>
    </row>
    <row r="857" spans="4:4">
      <c r="D857" s="204"/>
    </row>
    <row r="858" spans="4:4">
      <c r="D858" s="204"/>
    </row>
    <row r="859" spans="4:4">
      <c r="D859" s="204"/>
    </row>
    <row r="860" spans="4:4">
      <c r="D860" s="204"/>
    </row>
    <row r="861" spans="4:4">
      <c r="D861" s="204"/>
    </row>
    <row r="862" spans="4:4">
      <c r="D862" s="204"/>
    </row>
    <row r="863" spans="4:4">
      <c r="D863" s="204"/>
    </row>
    <row r="864" spans="4:4">
      <c r="D864" s="204"/>
    </row>
    <row r="865" spans="4:4">
      <c r="D865" s="204"/>
    </row>
    <row r="866" spans="4:4">
      <c r="D866" s="204"/>
    </row>
    <row r="867" spans="4:4">
      <c r="D867" s="204"/>
    </row>
    <row r="868" spans="4:4">
      <c r="D868" s="204"/>
    </row>
    <row r="869" spans="4:4">
      <c r="D869" s="204"/>
    </row>
    <row r="870" spans="4:4">
      <c r="D870" s="204"/>
    </row>
    <row r="871" spans="4:4">
      <c r="D871" s="204"/>
    </row>
    <row r="872" spans="4:4">
      <c r="D872" s="204"/>
    </row>
    <row r="873" spans="4:4">
      <c r="D873" s="204"/>
    </row>
    <row r="874" spans="4:4">
      <c r="D874" s="204"/>
    </row>
    <row r="875" spans="4:4">
      <c r="D875" s="204"/>
    </row>
    <row r="876" spans="4:4">
      <c r="D876" s="204"/>
    </row>
    <row r="877" spans="4:4">
      <c r="D877" s="204"/>
    </row>
    <row r="878" spans="4:4">
      <c r="D878" s="204"/>
    </row>
    <row r="879" spans="4:4">
      <c r="D879" s="204"/>
    </row>
    <row r="880" spans="4:4">
      <c r="D880" s="204"/>
    </row>
    <row r="881" spans="4:4">
      <c r="D881" s="204"/>
    </row>
    <row r="882" spans="4:4">
      <c r="D882" s="204"/>
    </row>
    <row r="883" spans="4:4">
      <c r="D883" s="204"/>
    </row>
    <row r="884" spans="4:4">
      <c r="D884" s="204"/>
    </row>
    <row r="885" spans="4:4">
      <c r="D885" s="204"/>
    </row>
    <row r="886" spans="4:4">
      <c r="D886" s="204"/>
    </row>
    <row r="887" spans="4:4">
      <c r="D887" s="204"/>
    </row>
    <row r="888" spans="4:4">
      <c r="D888" s="204"/>
    </row>
    <row r="889" spans="4:4">
      <c r="D889" s="204"/>
    </row>
    <row r="890" spans="4:4">
      <c r="D890" s="204"/>
    </row>
    <row r="891" spans="4:4">
      <c r="D891" s="204"/>
    </row>
    <row r="892" spans="4:4">
      <c r="D892" s="204"/>
    </row>
    <row r="893" spans="4:4">
      <c r="D893" s="204"/>
    </row>
    <row r="894" spans="4:4">
      <c r="D894" s="204"/>
    </row>
    <row r="895" spans="4:4">
      <c r="D895" s="204"/>
    </row>
    <row r="896" spans="4:4">
      <c r="D896" s="204"/>
    </row>
    <row r="897" spans="4:4">
      <c r="D897" s="204"/>
    </row>
    <row r="898" spans="4:4">
      <c r="D898" s="204"/>
    </row>
    <row r="899" spans="4:4">
      <c r="D899" s="204"/>
    </row>
    <row r="900" spans="4:4">
      <c r="D900" s="204"/>
    </row>
    <row r="901" spans="4:4">
      <c r="D901" s="204"/>
    </row>
    <row r="902" spans="4:4">
      <c r="D902" s="204"/>
    </row>
    <row r="903" spans="4:4">
      <c r="D903" s="204"/>
    </row>
    <row r="904" spans="4:4">
      <c r="D904" s="204"/>
    </row>
    <row r="905" spans="4:4">
      <c r="D905" s="204"/>
    </row>
    <row r="906" spans="4:4">
      <c r="D906" s="204"/>
    </row>
    <row r="907" spans="4:4">
      <c r="D907" s="204"/>
    </row>
    <row r="908" spans="4:4">
      <c r="D908" s="204"/>
    </row>
    <row r="909" spans="4:4">
      <c r="D909" s="204"/>
    </row>
    <row r="910" spans="4:4">
      <c r="D910" s="204"/>
    </row>
    <row r="911" spans="4:4">
      <c r="D911" s="204"/>
    </row>
    <row r="912" spans="4:4">
      <c r="D912" s="204"/>
    </row>
    <row r="913" spans="4:4">
      <c r="D913" s="204"/>
    </row>
    <row r="914" spans="4:4">
      <c r="D914" s="204"/>
    </row>
    <row r="915" spans="4:4">
      <c r="D915" s="204"/>
    </row>
    <row r="916" spans="4:4">
      <c r="D916" s="204"/>
    </row>
    <row r="917" spans="4:4">
      <c r="D917" s="204"/>
    </row>
    <row r="918" spans="4:4">
      <c r="D918" s="204"/>
    </row>
    <row r="919" spans="4:4">
      <c r="D919" s="204"/>
    </row>
    <row r="920" spans="4:4">
      <c r="D920" s="204"/>
    </row>
    <row r="921" spans="4:4">
      <c r="D921" s="204"/>
    </row>
    <row r="922" spans="4:4">
      <c r="D922" s="204"/>
    </row>
    <row r="923" spans="4:4">
      <c r="D923" s="204"/>
    </row>
    <row r="924" spans="4:4">
      <c r="D924" s="204"/>
    </row>
    <row r="925" spans="4:4">
      <c r="D925" s="204"/>
    </row>
    <row r="926" spans="4:4">
      <c r="D926" s="204"/>
    </row>
    <row r="927" spans="4:4">
      <c r="D927" s="204"/>
    </row>
    <row r="928" spans="4:4">
      <c r="D928" s="204"/>
    </row>
    <row r="929" spans="4:4">
      <c r="D929" s="204"/>
    </row>
    <row r="930" spans="4:4">
      <c r="D930" s="204"/>
    </row>
    <row r="931" spans="4:4">
      <c r="D931" s="204"/>
    </row>
    <row r="932" spans="4:4">
      <c r="D932" s="204"/>
    </row>
    <row r="933" spans="4:4">
      <c r="D933" s="204"/>
    </row>
    <row r="934" spans="4:4">
      <c r="D934" s="204"/>
    </row>
    <row r="935" spans="4:4">
      <c r="D935" s="204"/>
    </row>
    <row r="936" spans="4:4">
      <c r="D936" s="204"/>
    </row>
    <row r="937" spans="4:4">
      <c r="D937" s="204"/>
    </row>
    <row r="938" spans="4:4">
      <c r="D938" s="204"/>
    </row>
    <row r="939" spans="4:4">
      <c r="D939" s="204"/>
    </row>
    <row r="940" spans="4:4">
      <c r="D940" s="204"/>
    </row>
    <row r="941" spans="4:4">
      <c r="D941" s="204"/>
    </row>
    <row r="942" spans="4:4">
      <c r="D942" s="204"/>
    </row>
    <row r="943" spans="4:4">
      <c r="D943" s="204"/>
    </row>
    <row r="944" spans="4:4">
      <c r="D944" s="204"/>
    </row>
    <row r="945" spans="4:4">
      <c r="D945" s="204"/>
    </row>
    <row r="946" spans="4:4">
      <c r="D946" s="204"/>
    </row>
    <row r="947" spans="4:4">
      <c r="D947" s="204"/>
    </row>
    <row r="948" spans="4:4">
      <c r="D948" s="204"/>
    </row>
    <row r="949" spans="4:4">
      <c r="D949" s="204"/>
    </row>
    <row r="950" spans="4:4">
      <c r="D950" s="204"/>
    </row>
    <row r="951" spans="4:4">
      <c r="D951" s="204"/>
    </row>
    <row r="952" spans="4:4">
      <c r="D952" s="204"/>
    </row>
    <row r="953" spans="4:4">
      <c r="D953" s="204"/>
    </row>
    <row r="954" spans="4:4">
      <c r="D954" s="204"/>
    </row>
    <row r="955" spans="4:4">
      <c r="D955" s="204"/>
    </row>
    <row r="956" spans="4:4">
      <c r="D956" s="204"/>
    </row>
    <row r="957" spans="4:4">
      <c r="D957" s="204"/>
    </row>
    <row r="958" spans="4:4">
      <c r="D958" s="204"/>
    </row>
    <row r="959" spans="4:4">
      <c r="D959" s="204"/>
    </row>
    <row r="960" spans="4:4">
      <c r="D960" s="204"/>
    </row>
    <row r="961" spans="4:4">
      <c r="D961" s="204"/>
    </row>
    <row r="962" spans="4:4">
      <c r="D962" s="204"/>
    </row>
    <row r="963" spans="4:4">
      <c r="D963" s="204"/>
    </row>
    <row r="964" spans="4:4">
      <c r="D964" s="204"/>
    </row>
    <row r="965" spans="4:4">
      <c r="D965" s="204"/>
    </row>
    <row r="966" spans="4:4">
      <c r="D966" s="204"/>
    </row>
    <row r="967" spans="4:4">
      <c r="D967" s="204"/>
    </row>
    <row r="968" spans="4:4">
      <c r="D968" s="204"/>
    </row>
    <row r="969" spans="4:4">
      <c r="D969" s="204"/>
    </row>
    <row r="970" spans="4:4">
      <c r="D970" s="204"/>
    </row>
    <row r="971" spans="4:4">
      <c r="D971" s="204"/>
    </row>
    <row r="972" spans="4:4">
      <c r="D972" s="204"/>
    </row>
    <row r="973" spans="4:4">
      <c r="D973" s="204"/>
    </row>
    <row r="974" spans="4:4">
      <c r="D974" s="204"/>
    </row>
    <row r="975" spans="4:4">
      <c r="D975" s="204"/>
    </row>
    <row r="976" spans="4:4">
      <c r="D976" s="204"/>
    </row>
    <row r="977" spans="4:4">
      <c r="D977" s="204"/>
    </row>
    <row r="978" spans="4:4">
      <c r="D978" s="204"/>
    </row>
    <row r="979" spans="4:4">
      <c r="D979" s="204"/>
    </row>
    <row r="980" spans="4:4">
      <c r="D980" s="204"/>
    </row>
    <row r="981" spans="4:4">
      <c r="D981" s="204"/>
    </row>
    <row r="982" spans="4:4">
      <c r="D982" s="204"/>
    </row>
    <row r="983" spans="4:4">
      <c r="D983" s="204"/>
    </row>
    <row r="984" spans="4:4">
      <c r="D984" s="204"/>
    </row>
    <row r="985" spans="4:4">
      <c r="D985" s="204"/>
    </row>
    <row r="986" spans="4:4">
      <c r="D986" s="204"/>
    </row>
    <row r="987" spans="4:4">
      <c r="D987" s="204"/>
    </row>
    <row r="988" spans="4:4">
      <c r="D988" s="204"/>
    </row>
    <row r="989" spans="4:4">
      <c r="D989" s="204"/>
    </row>
    <row r="990" spans="4:4">
      <c r="D990" s="204"/>
    </row>
    <row r="991" spans="4:4">
      <c r="D991" s="204"/>
    </row>
    <row r="992" spans="4:4">
      <c r="D992" s="204"/>
    </row>
    <row r="993" spans="4:4">
      <c r="D993" s="204"/>
    </row>
    <row r="994" spans="4:4">
      <c r="D994" s="204"/>
    </row>
    <row r="995" spans="4:4">
      <c r="D995" s="204"/>
    </row>
    <row r="996" spans="4:4">
      <c r="D996" s="204"/>
    </row>
    <row r="997" spans="4:4">
      <c r="D997" s="204"/>
    </row>
    <row r="998" spans="4:4">
      <c r="D998" s="204"/>
    </row>
    <row r="999" spans="4:4">
      <c r="D999" s="204"/>
    </row>
    <row r="1000" spans="4:4">
      <c r="D1000" s="204"/>
    </row>
    <row r="1001" spans="4:4">
      <c r="D1001" s="204"/>
    </row>
    <row r="1002" spans="4:4">
      <c r="D1002" s="204"/>
    </row>
    <row r="1003" spans="4:4">
      <c r="D1003" s="204"/>
    </row>
    <row r="1004" spans="4:4">
      <c r="D1004" s="204"/>
    </row>
    <row r="1005" spans="4:4">
      <c r="D1005" s="204"/>
    </row>
    <row r="1006" spans="4:4">
      <c r="D1006" s="204"/>
    </row>
    <row r="1007" spans="4:4">
      <c r="D1007" s="204"/>
    </row>
    <row r="1008" spans="4:4">
      <c r="D1008" s="204"/>
    </row>
    <row r="1009" spans="4:4">
      <c r="D1009" s="204"/>
    </row>
    <row r="1010" spans="4:4">
      <c r="D1010" s="204"/>
    </row>
    <row r="1011" spans="4:4">
      <c r="D1011" s="204"/>
    </row>
    <row r="1012" spans="4:4">
      <c r="D1012" s="204"/>
    </row>
    <row r="1013" spans="4:4">
      <c r="D1013" s="204"/>
    </row>
    <row r="1014" spans="4:4">
      <c r="D1014" s="204"/>
    </row>
    <row r="1015" spans="4:4">
      <c r="D1015" s="204"/>
    </row>
    <row r="1016" spans="4:4">
      <c r="D1016" s="204"/>
    </row>
    <row r="1017" spans="4:4">
      <c r="D1017" s="204"/>
    </row>
    <row r="1018" spans="4:4">
      <c r="D1018" s="204"/>
    </row>
    <row r="1019" spans="4:4">
      <c r="D1019" s="204"/>
    </row>
    <row r="1020" spans="4:4">
      <c r="D1020" s="204"/>
    </row>
    <row r="1021" spans="4:4">
      <c r="D1021" s="204"/>
    </row>
    <row r="1022" spans="4:4">
      <c r="D1022" s="204"/>
    </row>
    <row r="1023" spans="4:4">
      <c r="D1023" s="204"/>
    </row>
    <row r="1024" spans="4:4">
      <c r="D1024" s="204"/>
    </row>
    <row r="1025" spans="4:4">
      <c r="D1025" s="204"/>
    </row>
    <row r="1026" spans="4:4">
      <c r="D1026" s="204"/>
    </row>
    <row r="1027" spans="4:4">
      <c r="D1027" s="204"/>
    </row>
    <row r="1028" spans="4:4">
      <c r="D1028" s="204"/>
    </row>
    <row r="1029" spans="4:4">
      <c r="D1029" s="204"/>
    </row>
    <row r="1030" spans="4:4">
      <c r="D1030" s="204"/>
    </row>
    <row r="1031" spans="4:4">
      <c r="D1031" s="204"/>
    </row>
    <row r="1032" spans="4:4">
      <c r="D1032" s="204"/>
    </row>
    <row r="1033" spans="4:4">
      <c r="D1033" s="204"/>
    </row>
    <row r="1034" spans="4:4">
      <c r="D1034" s="204"/>
    </row>
    <row r="1035" spans="4:4">
      <c r="D1035" s="204"/>
    </row>
    <row r="1036" spans="4:4">
      <c r="D1036" s="204"/>
    </row>
    <row r="1037" spans="4:4">
      <c r="D1037" s="204"/>
    </row>
    <row r="1038" spans="4:4">
      <c r="D1038" s="204"/>
    </row>
    <row r="1039" spans="4:4">
      <c r="D1039" s="204"/>
    </row>
    <row r="1040" spans="4:4">
      <c r="D1040" s="204"/>
    </row>
    <row r="1041" spans="4:4">
      <c r="D1041" s="204"/>
    </row>
    <row r="1042" spans="4:4">
      <c r="D1042" s="204"/>
    </row>
    <row r="1043" spans="4:4">
      <c r="D1043" s="204"/>
    </row>
    <row r="1044" spans="4:4">
      <c r="D1044" s="204"/>
    </row>
    <row r="1045" spans="4:4">
      <c r="D1045" s="204"/>
    </row>
    <row r="1046" spans="4:4">
      <c r="D1046" s="204"/>
    </row>
    <row r="1047" spans="4:4">
      <c r="D1047" s="204"/>
    </row>
    <row r="1048" spans="4:4">
      <c r="D1048" s="204"/>
    </row>
    <row r="1049" spans="4:4">
      <c r="D1049" s="204"/>
    </row>
    <row r="1050" spans="4:4">
      <c r="D1050" s="204"/>
    </row>
    <row r="1051" spans="4:4">
      <c r="D1051" s="204"/>
    </row>
    <row r="1052" spans="4:4">
      <c r="D1052" s="204"/>
    </row>
    <row r="1053" spans="4:4">
      <c r="D1053" s="204"/>
    </row>
    <row r="1054" spans="4:4">
      <c r="D1054" s="204"/>
    </row>
    <row r="1055" spans="4:4">
      <c r="D1055" s="204"/>
    </row>
    <row r="1056" spans="4:4">
      <c r="D1056" s="204"/>
    </row>
    <row r="1057" spans="4:4">
      <c r="D1057" s="204"/>
    </row>
    <row r="1058" spans="4:4">
      <c r="D1058" s="204"/>
    </row>
    <row r="1059" spans="4:4">
      <c r="D1059" s="204"/>
    </row>
    <row r="1060" spans="4:4">
      <c r="D1060" s="204"/>
    </row>
    <row r="1061" spans="4:4">
      <c r="D1061" s="204"/>
    </row>
    <row r="1062" spans="4:4">
      <c r="D1062" s="204"/>
    </row>
    <row r="1063" spans="4:4">
      <c r="D1063" s="204"/>
    </row>
    <row r="1064" spans="4:4">
      <c r="D1064" s="204"/>
    </row>
    <row r="1065" spans="4:4">
      <c r="D1065" s="204"/>
    </row>
    <row r="1066" spans="4:4">
      <c r="D1066" s="204"/>
    </row>
    <row r="1067" spans="4:4">
      <c r="D1067" s="204"/>
    </row>
    <row r="1068" spans="4:4">
      <c r="D1068" s="204"/>
    </row>
    <row r="1069" spans="4:4">
      <c r="D1069" s="204"/>
    </row>
    <row r="1070" spans="4:4">
      <c r="D1070" s="204"/>
    </row>
    <row r="1071" spans="4:4">
      <c r="D1071" s="204"/>
    </row>
    <row r="1072" spans="4:4">
      <c r="D1072" s="204"/>
    </row>
    <row r="1073" spans="4:4">
      <c r="D1073" s="204"/>
    </row>
    <row r="1074" spans="4:4">
      <c r="D1074" s="204"/>
    </row>
    <row r="1075" spans="4:4">
      <c r="D1075" s="204"/>
    </row>
    <row r="1076" spans="4:4">
      <c r="D1076" s="204"/>
    </row>
    <row r="1077" spans="4:4">
      <c r="D1077" s="204"/>
    </row>
    <row r="1078" spans="4:4">
      <c r="D1078" s="204"/>
    </row>
    <row r="1079" spans="4:4">
      <c r="D1079" s="204"/>
    </row>
    <row r="1080" spans="4:4">
      <c r="D1080" s="204"/>
    </row>
    <row r="1081" spans="4:4">
      <c r="D1081" s="204"/>
    </row>
    <row r="1082" spans="4:4">
      <c r="D1082" s="204"/>
    </row>
    <row r="1083" spans="4:4">
      <c r="D1083" s="204"/>
    </row>
    <row r="1084" spans="4:4">
      <c r="D1084" s="204"/>
    </row>
    <row r="1085" spans="4:4">
      <c r="D1085" s="204"/>
    </row>
    <row r="1086" spans="4:4">
      <c r="D1086" s="204"/>
    </row>
    <row r="1087" spans="4:4">
      <c r="D1087" s="204"/>
    </row>
    <row r="1088" spans="4:4">
      <c r="D1088" s="204"/>
    </row>
    <row r="1089" spans="4:4">
      <c r="D1089" s="204"/>
    </row>
    <row r="1090" spans="4:4">
      <c r="D1090" s="204"/>
    </row>
    <row r="1091" spans="4:4">
      <c r="D1091" s="204"/>
    </row>
    <row r="1092" spans="4:4">
      <c r="D1092" s="204"/>
    </row>
    <row r="1093" spans="4:4">
      <c r="D1093" s="204"/>
    </row>
    <row r="1094" spans="4:4">
      <c r="D1094" s="204"/>
    </row>
    <row r="1095" spans="4:4">
      <c r="D1095" s="204"/>
    </row>
    <row r="1096" spans="4:4">
      <c r="D1096" s="204"/>
    </row>
    <row r="1097" spans="4:4">
      <c r="D1097" s="204"/>
    </row>
    <row r="1098" spans="4:4">
      <c r="D1098" s="204"/>
    </row>
    <row r="1099" spans="4:4">
      <c r="D1099" s="204"/>
    </row>
    <row r="1100" spans="4:4">
      <c r="D1100" s="204"/>
    </row>
    <row r="1101" spans="4:4">
      <c r="D1101" s="204"/>
    </row>
    <row r="1102" spans="4:4">
      <c r="D1102" s="204"/>
    </row>
    <row r="1103" spans="4:4">
      <c r="D1103" s="204"/>
    </row>
    <row r="1104" spans="4:4">
      <c r="D1104" s="204"/>
    </row>
    <row r="1105" spans="4:4">
      <c r="D1105" s="204"/>
    </row>
    <row r="1106" spans="4:4">
      <c r="D1106" s="204"/>
    </row>
    <row r="1107" spans="4:4">
      <c r="D1107" s="204"/>
    </row>
    <row r="1108" spans="4:4">
      <c r="D1108" s="204"/>
    </row>
    <row r="1109" spans="4:4">
      <c r="D1109" s="204"/>
    </row>
    <row r="1110" spans="4:4">
      <c r="D1110" s="204"/>
    </row>
    <row r="1111" spans="4:4">
      <c r="D1111" s="204"/>
    </row>
    <row r="1112" spans="4:4">
      <c r="D1112" s="204"/>
    </row>
    <row r="1113" spans="4:4">
      <c r="D1113" s="204"/>
    </row>
    <row r="1114" spans="4:4">
      <c r="D1114" s="204"/>
    </row>
    <row r="1115" spans="4:4">
      <c r="D1115" s="204"/>
    </row>
    <row r="1116" spans="4:4">
      <c r="D1116" s="204"/>
    </row>
    <row r="1117" spans="4:4">
      <c r="D1117" s="204"/>
    </row>
    <row r="1118" spans="4:4">
      <c r="D1118" s="204"/>
    </row>
    <row r="1119" spans="4:4">
      <c r="D1119" s="204"/>
    </row>
    <row r="1120" spans="4:4">
      <c r="D1120" s="204"/>
    </row>
    <row r="1121" spans="4:4">
      <c r="D1121" s="204"/>
    </row>
    <row r="1122" spans="4:4">
      <c r="D1122" s="204"/>
    </row>
    <row r="1123" spans="4:4">
      <c r="D1123" s="204"/>
    </row>
    <row r="1124" spans="4:4">
      <c r="D1124" s="204"/>
    </row>
    <row r="1125" spans="4:4">
      <c r="D1125" s="204"/>
    </row>
    <row r="1126" spans="4:4">
      <c r="D1126" s="204"/>
    </row>
    <row r="1127" spans="4:4">
      <c r="D1127" s="204"/>
    </row>
    <row r="1128" spans="4:4">
      <c r="D1128" s="204"/>
    </row>
    <row r="1129" spans="4:4">
      <c r="D1129" s="204"/>
    </row>
    <row r="1130" spans="4:4">
      <c r="D1130" s="204"/>
    </row>
    <row r="1131" spans="4:4">
      <c r="D1131" s="204"/>
    </row>
    <row r="1132" spans="4:4">
      <c r="D1132" s="204"/>
    </row>
    <row r="1133" spans="4:4">
      <c r="D1133" s="204"/>
    </row>
    <row r="1134" spans="4:4">
      <c r="D1134" s="204"/>
    </row>
    <row r="1135" spans="4:4">
      <c r="D1135" s="204"/>
    </row>
    <row r="1136" spans="4:4">
      <c r="D1136" s="204"/>
    </row>
    <row r="1137" spans="4:4">
      <c r="D1137" s="204"/>
    </row>
    <row r="1138" spans="4:4">
      <c r="D1138" s="204"/>
    </row>
    <row r="1139" spans="4:4">
      <c r="D1139" s="204"/>
    </row>
    <row r="1140" spans="4:4">
      <c r="D1140" s="204"/>
    </row>
    <row r="1141" spans="4:4">
      <c r="D1141" s="204"/>
    </row>
    <row r="1142" spans="4:4">
      <c r="D1142" s="204"/>
    </row>
    <row r="1143" spans="4:4">
      <c r="D1143" s="204"/>
    </row>
    <row r="1144" spans="4:4">
      <c r="D1144" s="204"/>
    </row>
    <row r="1145" spans="4:4">
      <c r="D1145" s="204"/>
    </row>
    <row r="1146" spans="4:4">
      <c r="D1146" s="204"/>
    </row>
    <row r="1147" spans="4:4">
      <c r="D1147" s="204"/>
    </row>
    <row r="1148" spans="4:4">
      <c r="D1148" s="204"/>
    </row>
    <row r="1149" spans="4:4">
      <c r="D1149" s="204"/>
    </row>
    <row r="1150" spans="4:4">
      <c r="D1150" s="204"/>
    </row>
    <row r="1151" spans="4:4">
      <c r="D1151" s="204"/>
    </row>
    <row r="1152" spans="4:4">
      <c r="D1152" s="204"/>
    </row>
    <row r="1153" spans="4:4">
      <c r="D1153" s="204"/>
    </row>
    <row r="1154" spans="4:4">
      <c r="D1154" s="204"/>
    </row>
    <row r="1155" spans="4:4">
      <c r="D1155" s="204"/>
    </row>
    <row r="1156" spans="4:4">
      <c r="D1156" s="204"/>
    </row>
    <row r="1157" spans="4:4">
      <c r="D1157" s="204"/>
    </row>
    <row r="1158" spans="4:4">
      <c r="D1158" s="204"/>
    </row>
    <row r="1159" spans="4:4">
      <c r="D1159" s="204"/>
    </row>
    <row r="1160" spans="4:4">
      <c r="D1160" s="204"/>
    </row>
    <row r="1161" spans="4:4">
      <c r="D1161" s="204"/>
    </row>
    <row r="1162" spans="4:4">
      <c r="D1162" s="204"/>
    </row>
    <row r="1163" spans="4:4">
      <c r="D1163" s="204"/>
    </row>
    <row r="1164" spans="4:4">
      <c r="D1164" s="204"/>
    </row>
    <row r="1165" spans="4:4">
      <c r="D1165" s="204"/>
    </row>
    <row r="1166" spans="4:4">
      <c r="D1166" s="204"/>
    </row>
    <row r="1167" spans="4:4">
      <c r="D1167" s="204"/>
    </row>
    <row r="1168" spans="4:4">
      <c r="D1168" s="204"/>
    </row>
    <row r="1169" spans="4:4">
      <c r="D1169" s="204"/>
    </row>
    <row r="1170" spans="4:4">
      <c r="D1170" s="204"/>
    </row>
    <row r="1171" spans="4:4">
      <c r="D1171" s="204"/>
    </row>
    <row r="1172" spans="4:4">
      <c r="D1172" s="204"/>
    </row>
    <row r="1173" spans="4:4">
      <c r="D1173" s="204"/>
    </row>
    <row r="1174" spans="4:4">
      <c r="D1174" s="204"/>
    </row>
    <row r="1175" spans="4:4">
      <c r="D1175" s="204"/>
    </row>
    <row r="1176" spans="4:4">
      <c r="D1176" s="204"/>
    </row>
    <row r="1177" spans="4:4">
      <c r="D1177" s="204"/>
    </row>
    <row r="1178" spans="4:4">
      <c r="D1178" s="204"/>
    </row>
    <row r="1179" spans="4:4">
      <c r="D1179" s="204"/>
    </row>
    <row r="1180" spans="4:4">
      <c r="D1180" s="204"/>
    </row>
    <row r="1181" spans="4:4">
      <c r="D1181" s="204"/>
    </row>
    <row r="1182" spans="4:4">
      <c r="D1182" s="204"/>
    </row>
    <row r="1183" spans="4:4">
      <c r="D1183" s="204"/>
    </row>
    <row r="1184" spans="4:4">
      <c r="D1184" s="204"/>
    </row>
    <row r="1185" spans="4:4">
      <c r="D1185" s="204"/>
    </row>
    <row r="1186" spans="4:4">
      <c r="D1186" s="204"/>
    </row>
    <row r="1187" spans="4:4">
      <c r="D1187" s="204"/>
    </row>
    <row r="1188" spans="4:4">
      <c r="D1188" s="204"/>
    </row>
    <row r="1189" spans="4:4">
      <c r="D1189" s="204"/>
    </row>
    <row r="1190" spans="4:4">
      <c r="D1190" s="204"/>
    </row>
    <row r="1191" spans="4:4">
      <c r="D1191" s="204"/>
    </row>
    <row r="1192" spans="4:4">
      <c r="D1192" s="204"/>
    </row>
    <row r="1193" spans="4:4">
      <c r="D1193" s="204"/>
    </row>
    <row r="1194" spans="4:4">
      <c r="D1194" s="204"/>
    </row>
    <row r="1195" spans="4:4">
      <c r="D1195" s="204"/>
    </row>
    <row r="1196" spans="4:4">
      <c r="D1196" s="204"/>
    </row>
    <row r="1197" spans="4:4">
      <c r="D1197" s="204"/>
    </row>
    <row r="1198" spans="4:4">
      <c r="D1198" s="204"/>
    </row>
    <row r="1199" spans="4:4">
      <c r="D1199" s="204"/>
    </row>
    <row r="1200" spans="4:4">
      <c r="D1200" s="204"/>
    </row>
    <row r="1201" spans="4:4">
      <c r="D1201" s="204"/>
    </row>
    <row r="1202" spans="4:4">
      <c r="D1202" s="204"/>
    </row>
    <row r="1203" spans="4:4">
      <c r="D1203" s="204"/>
    </row>
    <row r="1204" spans="4:4">
      <c r="D1204" s="204"/>
    </row>
    <row r="1205" spans="4:4">
      <c r="D1205" s="204"/>
    </row>
    <row r="1206" spans="4:4">
      <c r="D1206" s="204"/>
    </row>
    <row r="1207" spans="4:4">
      <c r="D1207" s="204"/>
    </row>
    <row r="1208" spans="4:4">
      <c r="D1208" s="204"/>
    </row>
    <row r="1209" spans="4:4">
      <c r="D1209" s="204"/>
    </row>
    <row r="1210" spans="4:4">
      <c r="D1210" s="204"/>
    </row>
    <row r="1211" spans="4:4">
      <c r="D1211" s="204"/>
    </row>
    <row r="1212" spans="4:4">
      <c r="D1212" s="204"/>
    </row>
    <row r="1213" spans="4:4">
      <c r="D1213" s="204"/>
    </row>
    <row r="1214" spans="4:4">
      <c r="D1214" s="204"/>
    </row>
    <row r="1215" spans="4:4">
      <c r="D1215" s="204"/>
    </row>
    <row r="1216" spans="4:4">
      <c r="D1216" s="204"/>
    </row>
    <row r="1217" spans="4:4">
      <c r="D1217" s="204"/>
    </row>
    <row r="1218" spans="4:4">
      <c r="D1218" s="204"/>
    </row>
    <row r="1219" spans="4:4">
      <c r="D1219" s="204"/>
    </row>
    <row r="1220" spans="4:4">
      <c r="D1220" s="204"/>
    </row>
    <row r="1221" spans="4:4">
      <c r="D1221" s="204"/>
    </row>
    <row r="1222" spans="4:4">
      <c r="D1222" s="204"/>
    </row>
    <row r="1223" spans="4:4">
      <c r="D1223" s="204"/>
    </row>
    <row r="1224" spans="4:4">
      <c r="D1224" s="204"/>
    </row>
    <row r="1225" spans="4:4">
      <c r="D1225" s="204"/>
    </row>
    <row r="1226" spans="4:4">
      <c r="D1226" s="204"/>
    </row>
    <row r="1227" spans="4:4">
      <c r="D1227" s="204"/>
    </row>
    <row r="1228" spans="4:4">
      <c r="D1228" s="204"/>
    </row>
    <row r="1229" spans="4:4">
      <c r="D1229" s="204"/>
    </row>
    <row r="1230" spans="4:4">
      <c r="D1230" s="204"/>
    </row>
    <row r="1231" spans="4:4">
      <c r="D1231" s="204"/>
    </row>
    <row r="1232" spans="4:4">
      <c r="D1232" s="204"/>
    </row>
    <row r="1233" spans="4:4">
      <c r="D1233" s="204"/>
    </row>
    <row r="1234" spans="4:4">
      <c r="D1234" s="204"/>
    </row>
    <row r="1235" spans="4:4">
      <c r="D1235" s="204"/>
    </row>
    <row r="1236" spans="4:4">
      <c r="D1236" s="204"/>
    </row>
    <row r="1237" spans="4:4">
      <c r="D1237" s="204"/>
    </row>
    <row r="1238" spans="4:4">
      <c r="D1238" s="204"/>
    </row>
    <row r="1239" spans="4:4">
      <c r="D1239" s="204"/>
    </row>
    <row r="1240" spans="4:4">
      <c r="D1240" s="204"/>
    </row>
    <row r="1241" spans="4:4">
      <c r="D1241" s="204"/>
    </row>
    <row r="1242" spans="4:4">
      <c r="D1242" s="204"/>
    </row>
    <row r="1243" spans="4:4">
      <c r="D1243" s="204"/>
    </row>
    <row r="1244" spans="4:4">
      <c r="D1244" s="204"/>
    </row>
    <row r="1245" spans="4:4">
      <c r="D1245" s="204"/>
    </row>
    <row r="1246" spans="4:4">
      <c r="D1246" s="204"/>
    </row>
    <row r="1247" spans="4:4">
      <c r="D1247" s="204"/>
    </row>
    <row r="1248" spans="4:4">
      <c r="D1248" s="204"/>
    </row>
    <row r="1249" spans="4:4">
      <c r="D1249" s="204"/>
    </row>
    <row r="1250" spans="4:4">
      <c r="D1250" s="204"/>
    </row>
    <row r="1251" spans="4:4">
      <c r="D1251" s="204"/>
    </row>
    <row r="1252" spans="4:4">
      <c r="D1252" s="204"/>
    </row>
    <row r="1253" spans="4:4">
      <c r="D1253" s="204"/>
    </row>
    <row r="1254" spans="4:4">
      <c r="D1254" s="204"/>
    </row>
    <row r="1255" spans="4:4">
      <c r="D1255" s="204"/>
    </row>
    <row r="1256" spans="4:4">
      <c r="D1256" s="204"/>
    </row>
    <row r="1257" spans="4:4">
      <c r="D1257" s="204"/>
    </row>
    <row r="1258" spans="4:4">
      <c r="D1258" s="204"/>
    </row>
    <row r="1259" spans="4:4">
      <c r="D1259" s="204"/>
    </row>
    <row r="1260" spans="4:4">
      <c r="D1260" s="204"/>
    </row>
    <row r="1261" spans="4:4">
      <c r="D1261" s="204"/>
    </row>
    <row r="1262" spans="4:4">
      <c r="D1262" s="204"/>
    </row>
    <row r="1263" spans="4:4">
      <c r="D1263" s="204"/>
    </row>
    <row r="1264" spans="4:4">
      <c r="D1264" s="204"/>
    </row>
    <row r="1265" spans="4:4">
      <c r="D1265" s="204"/>
    </row>
    <row r="1266" spans="4:4">
      <c r="D1266" s="204"/>
    </row>
    <row r="1267" spans="4:4">
      <c r="D1267" s="204"/>
    </row>
    <row r="1268" spans="4:4">
      <c r="D1268" s="204"/>
    </row>
    <row r="1269" spans="4:4">
      <c r="D1269" s="204"/>
    </row>
    <row r="1270" spans="4:4">
      <c r="D1270" s="204"/>
    </row>
    <row r="1271" spans="4:4">
      <c r="D1271" s="204"/>
    </row>
    <row r="1272" spans="4:4">
      <c r="D1272" s="204"/>
    </row>
    <row r="1273" spans="4:4">
      <c r="D1273" s="204"/>
    </row>
    <row r="1274" spans="4:4">
      <c r="D1274" s="204"/>
    </row>
    <row r="1275" spans="4:4">
      <c r="D1275" s="204"/>
    </row>
    <row r="1276" spans="4:4">
      <c r="D1276" s="204"/>
    </row>
    <row r="1277" spans="4:4">
      <c r="D1277" s="204"/>
    </row>
    <row r="1278" spans="4:4">
      <c r="D1278" s="204"/>
    </row>
    <row r="1279" spans="4:4">
      <c r="D1279" s="204"/>
    </row>
    <row r="1280" spans="4:4">
      <c r="D1280" s="204"/>
    </row>
    <row r="1281" spans="4:4">
      <c r="D1281" s="204"/>
    </row>
    <row r="1282" spans="4:4">
      <c r="D1282" s="204"/>
    </row>
    <row r="1283" spans="4:4">
      <c r="D1283" s="204"/>
    </row>
    <row r="1284" spans="4:4">
      <c r="D1284" s="204"/>
    </row>
    <row r="1285" spans="4:4">
      <c r="D1285" s="204"/>
    </row>
    <row r="1286" spans="4:4">
      <c r="D1286" s="204"/>
    </row>
    <row r="1287" spans="4:4">
      <c r="D1287" s="204"/>
    </row>
    <row r="1288" spans="4:4">
      <c r="D1288" s="204"/>
    </row>
    <row r="1289" spans="4:4">
      <c r="D1289" s="204"/>
    </row>
    <row r="1290" spans="4:4">
      <c r="D1290" s="204"/>
    </row>
    <row r="1291" spans="4:4">
      <c r="D1291" s="204"/>
    </row>
    <row r="1292" spans="4:4">
      <c r="D1292" s="204"/>
    </row>
    <row r="1293" spans="4:4">
      <c r="D1293" s="204"/>
    </row>
    <row r="1294" spans="4:4">
      <c r="D1294" s="204"/>
    </row>
    <row r="1295" spans="4:4">
      <c r="D1295" s="204"/>
    </row>
    <row r="1296" spans="4:4">
      <c r="D1296" s="204"/>
    </row>
    <row r="1297" spans="4:4">
      <c r="D1297" s="204"/>
    </row>
    <row r="1298" spans="4:4">
      <c r="D1298" s="204"/>
    </row>
    <row r="1299" spans="4:4">
      <c r="D1299" s="204"/>
    </row>
    <row r="1300" spans="4:4">
      <c r="D1300" s="204"/>
    </row>
    <row r="1301" spans="4:4">
      <c r="D1301" s="204"/>
    </row>
    <row r="1302" spans="4:4">
      <c r="D1302" s="204"/>
    </row>
    <row r="1303" spans="4:4">
      <c r="D1303" s="204"/>
    </row>
    <row r="1304" spans="4:4">
      <c r="D1304" s="204"/>
    </row>
    <row r="1305" spans="4:4">
      <c r="D1305" s="204"/>
    </row>
    <row r="1306" spans="4:4">
      <c r="D1306" s="204"/>
    </row>
    <row r="1307" spans="4:4">
      <c r="D1307" s="204"/>
    </row>
    <row r="1308" spans="4:4">
      <c r="D1308" s="204"/>
    </row>
    <row r="1309" spans="4:4">
      <c r="D1309" s="204"/>
    </row>
    <row r="1310" spans="4:4">
      <c r="D1310" s="204"/>
    </row>
    <row r="1311" spans="4:4">
      <c r="D1311" s="204"/>
    </row>
    <row r="1312" spans="4:4">
      <c r="D1312" s="204"/>
    </row>
    <row r="1313" spans="4:4">
      <c r="D1313" s="204"/>
    </row>
    <row r="1314" spans="4:4">
      <c r="D1314" s="204"/>
    </row>
    <row r="1315" spans="4:4">
      <c r="D1315" s="204"/>
    </row>
    <row r="1316" spans="4:4">
      <c r="D1316" s="204"/>
    </row>
    <row r="1317" spans="4:4">
      <c r="D1317" s="204"/>
    </row>
    <row r="1318" spans="4:4">
      <c r="D1318" s="204"/>
    </row>
    <row r="1319" spans="4:4">
      <c r="D1319" s="204"/>
    </row>
    <row r="1320" spans="4:4">
      <c r="D1320" s="204"/>
    </row>
    <row r="1321" spans="4:4">
      <c r="D1321" s="204"/>
    </row>
    <row r="1322" spans="4:4">
      <c r="D1322" s="204"/>
    </row>
    <row r="1323" spans="4:4">
      <c r="D1323" s="204"/>
    </row>
    <row r="1324" spans="4:4">
      <c r="D1324" s="204"/>
    </row>
    <row r="1325" spans="4:4">
      <c r="D1325" s="204"/>
    </row>
    <row r="1326" spans="4:4">
      <c r="D1326" s="204"/>
    </row>
    <row r="1327" spans="4:4">
      <c r="D1327" s="204"/>
    </row>
    <row r="1328" spans="4:4">
      <c r="D1328" s="204"/>
    </row>
    <row r="1329" spans="4:4">
      <c r="D1329" s="204"/>
    </row>
    <row r="1330" spans="4:4">
      <c r="D1330" s="204"/>
    </row>
    <row r="1331" spans="4:4">
      <c r="D1331" s="204"/>
    </row>
    <row r="1332" spans="4:4">
      <c r="D1332" s="204"/>
    </row>
    <row r="1333" spans="4:4">
      <c r="D1333" s="204"/>
    </row>
    <row r="1334" spans="4:4">
      <c r="D1334" s="204"/>
    </row>
    <row r="1335" spans="4:4">
      <c r="D1335" s="204"/>
    </row>
    <row r="1336" spans="4:4">
      <c r="D1336" s="204"/>
    </row>
    <row r="1337" spans="4:4">
      <c r="D1337" s="204"/>
    </row>
    <row r="1338" spans="4:4">
      <c r="D1338" s="204"/>
    </row>
    <row r="1339" spans="4:4">
      <c r="D1339" s="204"/>
    </row>
    <row r="1340" spans="4:4">
      <c r="D1340" s="204"/>
    </row>
    <row r="1341" spans="4:4">
      <c r="D1341" s="204"/>
    </row>
    <row r="1342" spans="4:4">
      <c r="D1342" s="204"/>
    </row>
    <row r="1343" spans="4:4">
      <c r="D1343" s="204"/>
    </row>
    <row r="1344" spans="4:4">
      <c r="D1344" s="204"/>
    </row>
    <row r="1345" spans="4:4">
      <c r="D1345" s="204"/>
    </row>
    <row r="1346" spans="4:4">
      <c r="D1346" s="204"/>
    </row>
    <row r="1347" spans="4:4">
      <c r="D1347" s="204"/>
    </row>
    <row r="1348" spans="4:4">
      <c r="D1348" s="204"/>
    </row>
    <row r="1349" spans="4:4">
      <c r="D1349" s="204"/>
    </row>
    <row r="1350" spans="4:4">
      <c r="D1350" s="204"/>
    </row>
    <row r="1351" spans="4:4">
      <c r="D1351" s="204"/>
    </row>
    <row r="1352" spans="4:4">
      <c r="D1352" s="204"/>
    </row>
    <row r="1353" spans="4:4">
      <c r="D1353" s="204"/>
    </row>
    <row r="1354" spans="4:4">
      <c r="D1354" s="204"/>
    </row>
    <row r="1355" spans="4:4">
      <c r="D1355" s="204"/>
    </row>
    <row r="1356" spans="4:4">
      <c r="D1356" s="204"/>
    </row>
    <row r="1357" spans="4:4">
      <c r="D1357" s="204"/>
    </row>
    <row r="1358" spans="4:4">
      <c r="D1358" s="204"/>
    </row>
    <row r="1359" spans="4:4">
      <c r="D1359" s="204"/>
    </row>
    <row r="1360" spans="4:4">
      <c r="D1360" s="204"/>
    </row>
    <row r="1361" spans="4:4">
      <c r="D1361" s="204"/>
    </row>
    <row r="1362" spans="4:4">
      <c r="D1362" s="204"/>
    </row>
    <row r="1363" spans="4:4">
      <c r="D1363" s="204"/>
    </row>
    <row r="1364" spans="4:4">
      <c r="D1364" s="204"/>
    </row>
    <row r="1365" spans="4:4">
      <c r="D1365" s="204"/>
    </row>
    <row r="1366" spans="4:4">
      <c r="D1366" s="204"/>
    </row>
    <row r="1367" spans="4:4">
      <c r="D1367" s="204"/>
    </row>
    <row r="1368" spans="4:4">
      <c r="D1368" s="204"/>
    </row>
    <row r="1369" spans="4:4">
      <c r="D1369" s="204"/>
    </row>
    <row r="1370" spans="4:4">
      <c r="D1370" s="204"/>
    </row>
    <row r="1371" spans="4:4">
      <c r="D1371" s="204"/>
    </row>
    <row r="1372" spans="4:4">
      <c r="D1372" s="204"/>
    </row>
    <row r="1373" spans="4:4">
      <c r="D1373" s="204"/>
    </row>
    <row r="1374" spans="4:4">
      <c r="D1374" s="204"/>
    </row>
    <row r="1375" spans="4:4">
      <c r="D1375" s="204"/>
    </row>
    <row r="1376" spans="4:4">
      <c r="D1376" s="204"/>
    </row>
    <row r="1377" spans="4:4">
      <c r="D1377" s="204"/>
    </row>
    <row r="1378" spans="4:4">
      <c r="D1378" s="204"/>
    </row>
    <row r="1379" spans="4:4">
      <c r="D1379" s="204"/>
    </row>
    <row r="1380" spans="4:4">
      <c r="D1380" s="204"/>
    </row>
    <row r="1381" spans="4:4">
      <c r="D1381" s="204"/>
    </row>
    <row r="1382" spans="4:4">
      <c r="D1382" s="204"/>
    </row>
    <row r="1383" spans="4:4">
      <c r="D1383" s="204"/>
    </row>
    <row r="1384" spans="4:4">
      <c r="D1384" s="204"/>
    </row>
    <row r="1385" spans="4:4">
      <c r="D1385" s="204"/>
    </row>
    <row r="1386" spans="4:4">
      <c r="D1386" s="204"/>
    </row>
    <row r="1387" spans="4:4">
      <c r="D1387" s="204"/>
    </row>
    <row r="1388" spans="4:4">
      <c r="D1388" s="204"/>
    </row>
    <row r="1389" spans="4:4">
      <c r="D1389" s="204"/>
    </row>
    <row r="1390" spans="4:4">
      <c r="D1390" s="204"/>
    </row>
    <row r="1391" spans="4:4">
      <c r="D1391" s="204"/>
    </row>
    <row r="1392" spans="4:4">
      <c r="D1392" s="204"/>
    </row>
    <row r="1393" spans="4:4">
      <c r="D1393" s="204"/>
    </row>
    <row r="1394" spans="4:4">
      <c r="D1394" s="204"/>
    </row>
    <row r="1395" spans="4:4">
      <c r="D1395" s="204"/>
    </row>
    <row r="1396" spans="4:4">
      <c r="D1396" s="204"/>
    </row>
    <row r="1397" spans="4:4">
      <c r="D1397" s="204"/>
    </row>
    <row r="1398" spans="4:4">
      <c r="D1398" s="204"/>
    </row>
    <row r="1399" spans="4:4">
      <c r="D1399" s="204"/>
    </row>
    <row r="1400" spans="4:4">
      <c r="D1400" s="204"/>
    </row>
    <row r="1401" spans="4:4">
      <c r="D1401" s="204"/>
    </row>
    <row r="1402" spans="4:4">
      <c r="D1402" s="204"/>
    </row>
    <row r="1403" spans="4:4">
      <c r="D1403" s="204"/>
    </row>
    <row r="1404" spans="4:4">
      <c r="D1404" s="204"/>
    </row>
    <row r="1405" spans="4:4">
      <c r="D1405" s="204"/>
    </row>
    <row r="1406" spans="4:4">
      <c r="D1406" s="204"/>
    </row>
    <row r="1407" spans="4:4">
      <c r="D1407" s="204"/>
    </row>
    <row r="1408" spans="4:4">
      <c r="D1408" s="204"/>
    </row>
    <row r="1409" spans="4:4">
      <c r="D1409" s="204"/>
    </row>
    <row r="1410" spans="4:4">
      <c r="D1410" s="204"/>
    </row>
    <row r="1411" spans="4:4">
      <c r="D1411" s="204"/>
    </row>
    <row r="1412" spans="4:4">
      <c r="D1412" s="204"/>
    </row>
    <row r="1413" spans="4:4">
      <c r="D1413" s="204"/>
    </row>
    <row r="1414" spans="4:4">
      <c r="D1414" s="204"/>
    </row>
    <row r="1415" spans="4:4">
      <c r="D1415" s="204"/>
    </row>
    <row r="1416" spans="4:4">
      <c r="D1416" s="204"/>
    </row>
    <row r="1417" spans="4:4">
      <c r="D1417" s="204"/>
    </row>
    <row r="1418" spans="4:4">
      <c r="D1418" s="204"/>
    </row>
    <row r="1419" spans="4:4">
      <c r="D1419" s="204"/>
    </row>
    <row r="1420" spans="4:4">
      <c r="D1420" s="204"/>
    </row>
    <row r="1421" spans="4:4">
      <c r="D1421" s="204"/>
    </row>
    <row r="1422" spans="4:4">
      <c r="D1422" s="204"/>
    </row>
    <row r="1423" spans="4:4">
      <c r="D1423" s="204"/>
    </row>
    <row r="1424" spans="4:4">
      <c r="D1424" s="204"/>
    </row>
    <row r="1425" spans="4:4">
      <c r="D1425" s="204"/>
    </row>
    <row r="1426" spans="4:4">
      <c r="D1426" s="204"/>
    </row>
    <row r="1427" spans="4:4">
      <c r="D1427" s="204"/>
    </row>
    <row r="1428" spans="4:4">
      <c r="D1428" s="204"/>
    </row>
    <row r="1429" spans="4:4">
      <c r="D1429" s="204"/>
    </row>
    <row r="1430" spans="4:4">
      <c r="D1430" s="204"/>
    </row>
    <row r="1431" spans="4:4">
      <c r="D1431" s="204"/>
    </row>
    <row r="1432" spans="4:4">
      <c r="D1432" s="204"/>
    </row>
    <row r="1433" spans="4:4">
      <c r="D1433" s="204"/>
    </row>
    <row r="1434" spans="4:4">
      <c r="D1434" s="204"/>
    </row>
    <row r="1435" spans="4:4">
      <c r="D1435" s="204"/>
    </row>
    <row r="1436" spans="4:4">
      <c r="D1436" s="204"/>
    </row>
    <row r="1437" spans="4:4">
      <c r="D1437" s="204"/>
    </row>
    <row r="1438" spans="4:4">
      <c r="D1438" s="204"/>
    </row>
    <row r="1439" spans="4:4">
      <c r="D1439" s="204"/>
    </row>
    <row r="1440" spans="4:4">
      <c r="D1440" s="204"/>
    </row>
    <row r="1441" spans="4:4">
      <c r="D1441" s="204"/>
    </row>
    <row r="1442" spans="4:4">
      <c r="D1442" s="204"/>
    </row>
    <row r="1443" spans="4:4">
      <c r="D1443" s="204"/>
    </row>
    <row r="1444" spans="4:4">
      <c r="D1444" s="204"/>
    </row>
    <row r="1445" spans="4:4">
      <c r="D1445" s="204"/>
    </row>
    <row r="1446" spans="4:4">
      <c r="D1446" s="204"/>
    </row>
    <row r="1447" spans="4:4">
      <c r="D1447" s="204"/>
    </row>
    <row r="1448" spans="4:4">
      <c r="D1448" s="204"/>
    </row>
    <row r="1449" spans="4:4">
      <c r="D1449" s="204"/>
    </row>
    <row r="1450" spans="4:4">
      <c r="D1450" s="204"/>
    </row>
    <row r="1451" spans="4:4">
      <c r="D1451" s="204"/>
    </row>
    <row r="1452" spans="4:4">
      <c r="D1452" s="204"/>
    </row>
    <row r="1453" spans="4:4">
      <c r="D1453" s="204"/>
    </row>
    <row r="1454" spans="4:4">
      <c r="D1454" s="204"/>
    </row>
    <row r="1455" spans="4:4">
      <c r="D1455" s="204"/>
    </row>
    <row r="1456" spans="4:4">
      <c r="D1456" s="204"/>
    </row>
    <row r="1457" spans="4:4">
      <c r="D1457" s="204"/>
    </row>
    <row r="1458" spans="4:4">
      <c r="D1458" s="204"/>
    </row>
    <row r="1459" spans="4:4">
      <c r="D1459" s="204"/>
    </row>
    <row r="1460" spans="4:4">
      <c r="D1460" s="204"/>
    </row>
    <row r="1461" spans="4:4">
      <c r="D1461" s="204"/>
    </row>
    <row r="1462" spans="4:4">
      <c r="D1462" s="204"/>
    </row>
    <row r="1463" spans="4:4">
      <c r="D1463" s="204"/>
    </row>
    <row r="1464" spans="4:4">
      <c r="D1464" s="204"/>
    </row>
    <row r="1465" spans="4:4">
      <c r="D1465" s="204"/>
    </row>
    <row r="1466" spans="4:4">
      <c r="D1466" s="204"/>
    </row>
    <row r="1467" spans="4:4">
      <c r="D1467" s="204"/>
    </row>
    <row r="1468" spans="4:4">
      <c r="D1468" s="204"/>
    </row>
    <row r="1469" spans="4:4">
      <c r="D1469" s="204"/>
    </row>
    <row r="1470" spans="4:4">
      <c r="D1470" s="204"/>
    </row>
    <row r="1471" spans="4:4">
      <c r="D1471" s="204"/>
    </row>
    <row r="1472" spans="4:4">
      <c r="D1472" s="204"/>
    </row>
    <row r="1473" spans="4:4">
      <c r="D1473" s="204"/>
    </row>
    <row r="1474" spans="4:4">
      <c r="D1474" s="204"/>
    </row>
    <row r="1475" spans="4:4">
      <c r="D1475" s="204"/>
    </row>
    <row r="1476" spans="4:4">
      <c r="D1476" s="204"/>
    </row>
    <row r="1477" spans="4:4">
      <c r="D1477" s="204"/>
    </row>
    <row r="1478" spans="4:4">
      <c r="D1478" s="204"/>
    </row>
    <row r="1479" spans="4:4">
      <c r="D1479" s="204"/>
    </row>
    <row r="1480" spans="4:4">
      <c r="D1480" s="204"/>
    </row>
    <row r="1481" spans="4:4">
      <c r="D1481" s="204"/>
    </row>
    <row r="1482" spans="4:4">
      <c r="D1482" s="204"/>
    </row>
    <row r="1483" spans="4:4">
      <c r="D1483" s="204"/>
    </row>
    <row r="1484" spans="4:4">
      <c r="D1484" s="204"/>
    </row>
    <row r="1485" spans="4:4">
      <c r="D1485" s="204"/>
    </row>
    <row r="1486" spans="4:4">
      <c r="D1486" s="204"/>
    </row>
    <row r="1487" spans="4:4">
      <c r="D1487" s="204"/>
    </row>
    <row r="1488" spans="4:4">
      <c r="D1488" s="204"/>
    </row>
    <row r="1489" spans="4:4">
      <c r="D1489" s="204"/>
    </row>
    <row r="1490" spans="4:4">
      <c r="D1490" s="204"/>
    </row>
    <row r="1491" spans="4:4">
      <c r="D1491" s="204"/>
    </row>
    <row r="1492" spans="4:4">
      <c r="D1492" s="204"/>
    </row>
    <row r="1493" spans="4:4">
      <c r="D1493" s="204"/>
    </row>
    <row r="1494" spans="4:4">
      <c r="D1494" s="204"/>
    </row>
    <row r="1495" spans="4:4">
      <c r="D1495" s="204"/>
    </row>
    <row r="1496" spans="4:4">
      <c r="D1496" s="204"/>
    </row>
    <row r="1497" spans="4:4">
      <c r="D1497" s="204"/>
    </row>
    <row r="1498" spans="4:4">
      <c r="D1498" s="204"/>
    </row>
    <row r="1499" spans="4:4">
      <c r="D1499" s="204"/>
    </row>
    <row r="1500" spans="4:4">
      <c r="D1500" s="204"/>
    </row>
    <row r="1501" spans="4:4">
      <c r="D1501" s="204"/>
    </row>
    <row r="1502" spans="4:4">
      <c r="D1502" s="204"/>
    </row>
    <row r="1503" spans="4:4">
      <c r="D1503" s="204"/>
    </row>
    <row r="1504" spans="4:4">
      <c r="D1504" s="204"/>
    </row>
    <row r="1505" spans="4:4">
      <c r="D1505" s="204"/>
    </row>
    <row r="1506" spans="4:4">
      <c r="D1506" s="204"/>
    </row>
    <row r="1507" spans="4:4">
      <c r="D1507" s="204"/>
    </row>
    <row r="1508" spans="4:4">
      <c r="D1508" s="204"/>
    </row>
    <row r="1509" spans="4:4">
      <c r="D1509" s="204"/>
    </row>
    <row r="1510" spans="4:4">
      <c r="D1510" s="204"/>
    </row>
    <row r="1511" spans="4:4">
      <c r="D1511" s="204"/>
    </row>
    <row r="1512" spans="4:4">
      <c r="D1512" s="204"/>
    </row>
    <row r="1513" spans="4:4">
      <c r="D1513" s="204"/>
    </row>
    <row r="1514" spans="4:4">
      <c r="D1514" s="204"/>
    </row>
    <row r="1515" spans="4:4">
      <c r="D1515" s="204"/>
    </row>
    <row r="1516" spans="4:4">
      <c r="D1516" s="204"/>
    </row>
    <row r="1517" spans="4:4">
      <c r="D1517" s="204"/>
    </row>
    <row r="1518" spans="4:4">
      <c r="D1518" s="204"/>
    </row>
    <row r="1519" spans="4:4">
      <c r="D1519" s="204"/>
    </row>
    <row r="1520" spans="4:4">
      <c r="D1520" s="204"/>
    </row>
    <row r="1521" spans="4:4">
      <c r="D1521" s="204"/>
    </row>
    <row r="1522" spans="4:4">
      <c r="D1522" s="204"/>
    </row>
    <row r="1523" spans="4:4">
      <c r="D1523" s="204"/>
    </row>
    <row r="1524" spans="4:4">
      <c r="D1524" s="204"/>
    </row>
    <row r="1525" spans="4:4">
      <c r="D1525" s="204"/>
    </row>
    <row r="1526" spans="4:4">
      <c r="D1526" s="204"/>
    </row>
    <row r="1527" spans="4:4">
      <c r="D1527" s="204"/>
    </row>
    <row r="1528" spans="4:4">
      <c r="D1528" s="204"/>
    </row>
    <row r="1529" spans="4:4">
      <c r="D1529" s="204"/>
    </row>
    <row r="1530" spans="4:4">
      <c r="D1530" s="204"/>
    </row>
    <row r="1531" spans="4:4">
      <c r="D1531" s="204"/>
    </row>
    <row r="1532" spans="4:4">
      <c r="D1532" s="204"/>
    </row>
    <row r="1533" spans="4:4">
      <c r="D1533" s="204"/>
    </row>
    <row r="1534" spans="4:4">
      <c r="D1534" s="204"/>
    </row>
    <row r="1535" spans="4:4">
      <c r="D1535" s="204"/>
    </row>
    <row r="1536" spans="4:4">
      <c r="D1536" s="204"/>
    </row>
    <row r="1537" spans="4:4">
      <c r="D1537" s="204"/>
    </row>
    <row r="1538" spans="4:4">
      <c r="D1538" s="204"/>
    </row>
    <row r="1539" spans="4:4">
      <c r="D1539" s="204"/>
    </row>
    <row r="1540" spans="4:4">
      <c r="D1540" s="204"/>
    </row>
    <row r="1541" spans="4:4">
      <c r="D1541" s="204"/>
    </row>
    <row r="1542" spans="4:4">
      <c r="D1542" s="204"/>
    </row>
    <row r="1543" spans="4:4">
      <c r="D1543" s="204"/>
    </row>
    <row r="1544" spans="4:4">
      <c r="D1544" s="204"/>
    </row>
    <row r="1545" spans="4:4">
      <c r="D1545" s="204"/>
    </row>
    <row r="1546" spans="4:4">
      <c r="D1546" s="204"/>
    </row>
    <row r="1547" spans="4:4">
      <c r="D1547" s="204"/>
    </row>
    <row r="1548" spans="4:4">
      <c r="D1548" s="204"/>
    </row>
    <row r="1549" spans="4:4">
      <c r="D1549" s="204"/>
    </row>
    <row r="1550" spans="4:4">
      <c r="D1550" s="204"/>
    </row>
    <row r="1551" spans="4:4">
      <c r="D1551" s="204"/>
    </row>
    <row r="1552" spans="4:4">
      <c r="D1552" s="204"/>
    </row>
    <row r="1553" spans="4:4">
      <c r="D1553" s="204"/>
    </row>
    <row r="1554" spans="4:4">
      <c r="D1554" s="204"/>
    </row>
    <row r="1555" spans="4:4">
      <c r="D1555" s="204"/>
    </row>
    <row r="1556" spans="4:4">
      <c r="D1556" s="204"/>
    </row>
    <row r="1557" spans="4:4">
      <c r="D1557" s="204"/>
    </row>
    <row r="1558" spans="4:4">
      <c r="D1558" s="204"/>
    </row>
    <row r="1559" spans="4:4">
      <c r="D1559" s="204"/>
    </row>
    <row r="1560" spans="4:4">
      <c r="D1560" s="204"/>
    </row>
    <row r="1561" spans="4:4">
      <c r="D1561" s="204"/>
    </row>
    <row r="1562" spans="4:4">
      <c r="D1562" s="204"/>
    </row>
    <row r="1563" spans="4:4">
      <c r="D1563" s="204"/>
    </row>
    <row r="1564" spans="4:4">
      <c r="D1564" s="204"/>
    </row>
    <row r="1565" spans="4:4">
      <c r="D1565" s="204"/>
    </row>
    <row r="1566" spans="4:4">
      <c r="D1566" s="204"/>
    </row>
    <row r="1567" spans="4:4">
      <c r="D1567" s="204"/>
    </row>
    <row r="1568" spans="4:4">
      <c r="D1568" s="204"/>
    </row>
    <row r="1569" spans="4:4">
      <c r="D1569" s="204"/>
    </row>
    <row r="1570" spans="4:4">
      <c r="D1570" s="204"/>
    </row>
    <row r="1571" spans="4:4">
      <c r="D1571" s="204"/>
    </row>
    <row r="1572" spans="4:4">
      <c r="D1572" s="204"/>
    </row>
    <row r="1573" spans="4:4">
      <c r="D1573" s="204"/>
    </row>
    <row r="1574" spans="4:4">
      <c r="D1574" s="204"/>
    </row>
    <row r="1575" spans="4:4">
      <c r="D1575" s="204"/>
    </row>
    <row r="1576" spans="4:4">
      <c r="D1576" s="204"/>
    </row>
    <row r="1577" spans="4:4">
      <c r="D1577" s="204"/>
    </row>
    <row r="1578" spans="4:4">
      <c r="D1578" s="204"/>
    </row>
    <row r="1579" spans="4:4">
      <c r="D1579" s="204"/>
    </row>
    <row r="1580" spans="4:4">
      <c r="D1580" s="204"/>
    </row>
    <row r="1581" spans="4:4">
      <c r="D1581" s="204"/>
    </row>
    <row r="1582" spans="4:4">
      <c r="D1582" s="204"/>
    </row>
    <row r="1583" spans="4:4">
      <c r="D1583" s="204"/>
    </row>
    <row r="1584" spans="4:4">
      <c r="D1584" s="204"/>
    </row>
    <row r="1585" spans="4:4">
      <c r="D1585" s="204"/>
    </row>
    <row r="1586" spans="4:4">
      <c r="D1586" s="204"/>
    </row>
    <row r="1587" spans="4:4">
      <c r="D1587" s="204"/>
    </row>
    <row r="1588" spans="4:4">
      <c r="D1588" s="204"/>
    </row>
    <row r="1589" spans="4:4">
      <c r="D1589" s="204"/>
    </row>
    <row r="1590" spans="4:4">
      <c r="D1590" s="204"/>
    </row>
    <row r="1591" spans="4:4">
      <c r="D1591" s="204"/>
    </row>
    <row r="1592" spans="4:4">
      <c r="D1592" s="204"/>
    </row>
    <row r="1593" spans="4:4">
      <c r="D1593" s="204"/>
    </row>
    <row r="1594" spans="4:4">
      <c r="D1594" s="204"/>
    </row>
    <row r="1595" spans="4:4">
      <c r="D1595" s="204"/>
    </row>
    <row r="1596" spans="4:4">
      <c r="D1596" s="204"/>
    </row>
    <row r="1597" spans="4:4">
      <c r="D1597" s="204"/>
    </row>
    <row r="1598" spans="4:4">
      <c r="D1598" s="204"/>
    </row>
    <row r="1599" spans="4:4">
      <c r="D1599" s="204"/>
    </row>
    <row r="1600" spans="4:4">
      <c r="D1600" s="204"/>
    </row>
    <row r="1601" spans="4:4">
      <c r="D1601" s="204"/>
    </row>
    <row r="1602" spans="4:4">
      <c r="D1602" s="204"/>
    </row>
    <row r="1603" spans="4:4">
      <c r="D1603" s="204"/>
    </row>
    <row r="1604" spans="4:4">
      <c r="D1604" s="204"/>
    </row>
    <row r="1605" spans="4:4">
      <c r="D1605" s="204"/>
    </row>
    <row r="1606" spans="4:4">
      <c r="D1606" s="204"/>
    </row>
    <row r="1607" spans="4:4">
      <c r="D1607" s="204"/>
    </row>
    <row r="1608" spans="4:4">
      <c r="D1608" s="204"/>
    </row>
    <row r="1609" spans="4:4">
      <c r="D1609" s="204"/>
    </row>
    <row r="1610" spans="4:4">
      <c r="D1610" s="204"/>
    </row>
    <row r="1611" spans="4:4">
      <c r="D1611" s="204"/>
    </row>
    <row r="1612" spans="4:4">
      <c r="D1612" s="204"/>
    </row>
    <row r="1613" spans="4:4">
      <c r="D1613" s="204"/>
    </row>
    <row r="1614" spans="4:4">
      <c r="D1614" s="204"/>
    </row>
    <row r="1615" spans="4:4">
      <c r="D1615" s="204"/>
    </row>
    <row r="1616" spans="4:4">
      <c r="D1616" s="204"/>
    </row>
    <row r="1617" spans="4:4">
      <c r="D1617" s="204"/>
    </row>
    <row r="1618" spans="4:4">
      <c r="D1618" s="204"/>
    </row>
    <row r="1619" spans="4:4">
      <c r="D1619" s="204"/>
    </row>
    <row r="1620" spans="4:4">
      <c r="D1620" s="204"/>
    </row>
    <row r="1621" spans="4:4">
      <c r="D1621" s="204"/>
    </row>
    <row r="1622" spans="4:4">
      <c r="D1622" s="204"/>
    </row>
    <row r="1623" spans="4:4">
      <c r="D1623" s="204"/>
    </row>
    <row r="1624" spans="4:4">
      <c r="D1624" s="204"/>
    </row>
    <row r="1625" spans="4:4">
      <c r="D1625" s="204"/>
    </row>
    <row r="1626" spans="4:4">
      <c r="D1626" s="204"/>
    </row>
    <row r="1627" spans="4:4">
      <c r="D1627" s="204"/>
    </row>
    <row r="1628" spans="4:4">
      <c r="D1628" s="204"/>
    </row>
    <row r="1629" spans="4:4">
      <c r="D1629" s="204"/>
    </row>
    <row r="1630" spans="4:4">
      <c r="D1630" s="204"/>
    </row>
    <row r="1631" spans="4:4">
      <c r="D1631" s="204"/>
    </row>
    <row r="1632" spans="4:4">
      <c r="D1632" s="204"/>
    </row>
    <row r="1633" spans="4:4">
      <c r="D1633" s="204"/>
    </row>
    <row r="1634" spans="4:4">
      <c r="D1634" s="204"/>
    </row>
    <row r="1635" spans="4:4">
      <c r="D1635" s="204"/>
    </row>
    <row r="1636" spans="4:4">
      <c r="D1636" s="204"/>
    </row>
    <row r="1637" spans="4:4">
      <c r="D1637" s="204"/>
    </row>
    <row r="1638" spans="4:4">
      <c r="D1638" s="204"/>
    </row>
    <row r="1639" spans="4:4">
      <c r="D1639" s="204"/>
    </row>
    <row r="1640" spans="4:4">
      <c r="D1640" s="204"/>
    </row>
    <row r="1641" spans="4:4">
      <c r="D1641" s="204"/>
    </row>
    <row r="1642" spans="4:4">
      <c r="D1642" s="204"/>
    </row>
    <row r="1643" spans="4:4">
      <c r="D1643" s="204"/>
    </row>
    <row r="1644" spans="4:4">
      <c r="D1644" s="204"/>
    </row>
    <row r="1645" spans="4:4">
      <c r="D1645" s="204"/>
    </row>
    <row r="1646" spans="4:4">
      <c r="D1646" s="204"/>
    </row>
    <row r="1647" spans="4:4">
      <c r="D1647" s="204"/>
    </row>
    <row r="1648" spans="4:4">
      <c r="D1648" s="204"/>
    </row>
    <row r="1649" spans="4:4">
      <c r="D1649" s="204"/>
    </row>
    <row r="1650" spans="4:4">
      <c r="D1650" s="204"/>
    </row>
    <row r="1651" spans="4:4">
      <c r="D1651" s="204"/>
    </row>
    <row r="1652" spans="4:4">
      <c r="D1652" s="204"/>
    </row>
    <row r="1653" spans="4:4">
      <c r="D1653" s="204"/>
    </row>
    <row r="1654" spans="4:4">
      <c r="D1654" s="204"/>
    </row>
    <row r="1655" spans="4:4">
      <c r="D1655" s="204"/>
    </row>
    <row r="1656" spans="4:4">
      <c r="D1656" s="204"/>
    </row>
    <row r="1657" spans="4:4">
      <c r="D1657" s="204"/>
    </row>
    <row r="1658" spans="4:4">
      <c r="D1658" s="204"/>
    </row>
    <row r="1659" spans="4:4">
      <c r="D1659" s="204"/>
    </row>
    <row r="1660" spans="4:4">
      <c r="D1660" s="204"/>
    </row>
    <row r="1661" spans="4:4">
      <c r="D1661" s="204"/>
    </row>
    <row r="1662" spans="4:4">
      <c r="D1662" s="204"/>
    </row>
    <row r="1663" spans="4:4">
      <c r="D1663" s="204"/>
    </row>
    <row r="1664" spans="4:4">
      <c r="D1664" s="204"/>
    </row>
    <row r="1665" spans="4:4">
      <c r="D1665" s="204"/>
    </row>
    <row r="1666" spans="4:4">
      <c r="D1666" s="204"/>
    </row>
    <row r="1667" spans="4:4">
      <c r="D1667" s="204"/>
    </row>
    <row r="1668" spans="4:4">
      <c r="D1668" s="204"/>
    </row>
    <row r="1669" spans="4:4">
      <c r="D1669" s="204"/>
    </row>
    <row r="1670" spans="4:4">
      <c r="D1670" s="204"/>
    </row>
    <row r="1671" spans="4:4">
      <c r="D1671" s="204"/>
    </row>
    <row r="1672" spans="4:4">
      <c r="D1672" s="204"/>
    </row>
    <row r="1673" spans="4:4">
      <c r="D1673" s="204"/>
    </row>
    <row r="1674" spans="4:4">
      <c r="D1674" s="204"/>
    </row>
    <row r="1675" spans="4:4">
      <c r="D1675" s="204"/>
    </row>
    <row r="1676" spans="4:4">
      <c r="D1676" s="204"/>
    </row>
    <row r="1677" spans="4:4">
      <c r="D1677" s="204"/>
    </row>
    <row r="1678" spans="4:4">
      <c r="D1678" s="204"/>
    </row>
    <row r="1679" spans="4:4">
      <c r="D1679" s="204"/>
    </row>
    <row r="1680" spans="4:4">
      <c r="D1680" s="204"/>
    </row>
    <row r="1681" spans="4:4">
      <c r="D1681" s="204"/>
    </row>
    <row r="1682" spans="4:4">
      <c r="D1682" s="204"/>
    </row>
    <row r="1683" spans="4:4">
      <c r="D1683" s="204"/>
    </row>
    <row r="1684" spans="4:4">
      <c r="D1684" s="204"/>
    </row>
    <row r="1685" spans="4:4">
      <c r="D1685" s="204"/>
    </row>
    <row r="1686" spans="4:4">
      <c r="D1686" s="204"/>
    </row>
    <row r="1687" spans="4:4">
      <c r="D1687" s="204"/>
    </row>
    <row r="1688" spans="4:4">
      <c r="D1688" s="204"/>
    </row>
    <row r="1689" spans="4:4">
      <c r="D1689" s="204"/>
    </row>
    <row r="1690" spans="4:4">
      <c r="D1690" s="204"/>
    </row>
    <row r="1691" spans="4:4">
      <c r="D1691" s="204"/>
    </row>
    <row r="1692" spans="4:4">
      <c r="D1692" s="204"/>
    </row>
    <row r="1693" spans="4:4">
      <c r="D1693" s="204"/>
    </row>
    <row r="1694" spans="4:4">
      <c r="D1694" s="204"/>
    </row>
    <row r="1695" spans="4:4">
      <c r="D1695" s="204"/>
    </row>
    <row r="1696" spans="4:4">
      <c r="D1696" s="204"/>
    </row>
    <row r="1697" spans="4:4">
      <c r="D1697" s="204"/>
    </row>
    <row r="1698" spans="4:4">
      <c r="D1698" s="204"/>
    </row>
    <row r="1699" spans="4:4">
      <c r="D1699" s="204"/>
    </row>
    <row r="1700" spans="4:4">
      <c r="D1700" s="204"/>
    </row>
    <row r="1701" spans="4:4">
      <c r="D1701" s="204"/>
    </row>
    <row r="1702" spans="4:4">
      <c r="D1702" s="204"/>
    </row>
    <row r="1703" spans="4:4">
      <c r="D1703" s="204"/>
    </row>
    <row r="1704" spans="4:4">
      <c r="D1704" s="204"/>
    </row>
    <row r="1705" spans="4:4">
      <c r="D1705" s="204"/>
    </row>
    <row r="1706" spans="4:4">
      <c r="D1706" s="204"/>
    </row>
    <row r="1707" spans="4:4">
      <c r="D1707" s="204"/>
    </row>
    <row r="1708" spans="4:4">
      <c r="D1708" s="204"/>
    </row>
    <row r="1709" spans="4:4">
      <c r="D1709" s="204"/>
    </row>
    <row r="1710" spans="4:4">
      <c r="D1710" s="204"/>
    </row>
    <row r="1711" spans="4:4">
      <c r="D1711" s="204"/>
    </row>
    <row r="1712" spans="4:4">
      <c r="D1712" s="204"/>
    </row>
    <row r="1713" spans="4:4">
      <c r="D1713" s="204"/>
    </row>
    <row r="1714" spans="4:4">
      <c r="D1714" s="204"/>
    </row>
    <row r="1715" spans="4:4">
      <c r="D1715" s="204"/>
    </row>
    <row r="1716" spans="4:4">
      <c r="D1716" s="204"/>
    </row>
    <row r="1717" spans="4:4">
      <c r="D1717" s="204"/>
    </row>
    <row r="1718" spans="4:4">
      <c r="D1718" s="204"/>
    </row>
    <row r="1719" spans="4:4">
      <c r="D1719" s="204"/>
    </row>
    <row r="1720" spans="4:4">
      <c r="D1720" s="204"/>
    </row>
    <row r="1721" spans="4:4">
      <c r="D1721" s="204"/>
    </row>
    <row r="1722" spans="4:4">
      <c r="D1722" s="204"/>
    </row>
    <row r="1723" spans="4:4">
      <c r="D1723" s="204"/>
    </row>
    <row r="1724" spans="4:4">
      <c r="D1724" s="204"/>
    </row>
    <row r="1725" spans="4:4">
      <c r="D1725" s="204"/>
    </row>
    <row r="1726" spans="4:4">
      <c r="D1726" s="204"/>
    </row>
    <row r="1727" spans="4:4">
      <c r="D1727" s="204"/>
    </row>
    <row r="1728" spans="4:4">
      <c r="D1728" s="204"/>
    </row>
    <row r="1729" spans="4:4">
      <c r="D1729" s="204"/>
    </row>
    <row r="1730" spans="4:4">
      <c r="D1730" s="204"/>
    </row>
    <row r="1731" spans="4:4">
      <c r="D1731" s="204"/>
    </row>
    <row r="1732" spans="4:4">
      <c r="D1732" s="204"/>
    </row>
    <row r="1733" spans="4:4">
      <c r="D1733" s="204"/>
    </row>
    <row r="1734" spans="4:4">
      <c r="D1734" s="204"/>
    </row>
    <row r="1735" spans="4:4">
      <c r="D1735" s="204"/>
    </row>
    <row r="1736" spans="4:4">
      <c r="D1736" s="204"/>
    </row>
    <row r="1737" spans="4:4">
      <c r="D1737" s="204"/>
    </row>
    <row r="1738" spans="4:4">
      <c r="D1738" s="204"/>
    </row>
    <row r="1739" spans="4:4">
      <c r="D1739" s="204"/>
    </row>
    <row r="1740" spans="4:4">
      <c r="D1740" s="204"/>
    </row>
    <row r="1741" spans="4:4">
      <c r="D1741" s="204"/>
    </row>
    <row r="1742" spans="4:4">
      <c r="D1742" s="204"/>
    </row>
    <row r="1743" spans="4:4">
      <c r="D1743" s="204"/>
    </row>
    <row r="1744" spans="4:4">
      <c r="D1744" s="204"/>
    </row>
    <row r="1745" spans="4:4">
      <c r="D1745" s="204"/>
    </row>
    <row r="1746" spans="4:4">
      <c r="D1746" s="204"/>
    </row>
    <row r="1747" spans="4:4">
      <c r="D1747" s="204"/>
    </row>
    <row r="1748" spans="4:4">
      <c r="D1748" s="204"/>
    </row>
    <row r="1749" spans="4:4">
      <c r="D1749" s="204"/>
    </row>
    <row r="1750" spans="4:4">
      <c r="D1750" s="204"/>
    </row>
    <row r="1751" spans="4:4">
      <c r="D1751" s="204"/>
    </row>
    <row r="1752" spans="4:4">
      <c r="D1752" s="204"/>
    </row>
    <row r="1753" spans="4:4">
      <c r="D1753" s="204"/>
    </row>
    <row r="1754" spans="4:4">
      <c r="D1754" s="204"/>
    </row>
    <row r="1755" spans="4:4">
      <c r="D1755" s="204"/>
    </row>
    <row r="1756" spans="4:4">
      <c r="D1756" s="204"/>
    </row>
    <row r="1757" spans="4:4">
      <c r="D1757" s="204"/>
    </row>
    <row r="1758" spans="4:4">
      <c r="D1758" s="204"/>
    </row>
    <row r="1759" spans="4:4">
      <c r="D1759" s="204"/>
    </row>
    <row r="1760" spans="4:4">
      <c r="D1760" s="204"/>
    </row>
    <row r="1761" spans="4:4">
      <c r="D1761" s="204"/>
    </row>
    <row r="1762" spans="4:4">
      <c r="D1762" s="204"/>
    </row>
    <row r="1763" spans="4:4">
      <c r="D1763" s="204"/>
    </row>
    <row r="1764" spans="4:4">
      <c r="D1764" s="204"/>
    </row>
    <row r="1765" spans="4:4">
      <c r="D1765" s="204"/>
    </row>
    <row r="1766" spans="4:4">
      <c r="D1766" s="204"/>
    </row>
    <row r="1767" spans="4:4">
      <c r="D1767" s="204"/>
    </row>
    <row r="1768" spans="4:4">
      <c r="D1768" s="204"/>
    </row>
    <row r="1769" spans="4:4">
      <c r="D1769" s="204"/>
    </row>
    <row r="1770" spans="4:4">
      <c r="D1770" s="204"/>
    </row>
    <row r="1771" spans="4:4">
      <c r="D1771" s="204"/>
    </row>
    <row r="1772" spans="4:4">
      <c r="D1772" s="204"/>
    </row>
    <row r="1773" spans="4:4">
      <c r="D1773" s="204"/>
    </row>
    <row r="1774" spans="4:4">
      <c r="D1774" s="204"/>
    </row>
    <row r="1775" spans="4:4">
      <c r="D1775" s="204"/>
    </row>
    <row r="1776" spans="4:4">
      <c r="D1776" s="204"/>
    </row>
    <row r="1777" spans="4:4">
      <c r="D1777" s="204"/>
    </row>
    <row r="1778" spans="4:4">
      <c r="D1778" s="204"/>
    </row>
    <row r="1779" spans="4:4">
      <c r="D1779" s="204"/>
    </row>
    <row r="1780" spans="4:4">
      <c r="D1780" s="204"/>
    </row>
    <row r="1781" spans="4:4">
      <c r="D1781" s="204"/>
    </row>
    <row r="1782" spans="4:4">
      <c r="D1782" s="204"/>
    </row>
    <row r="1783" spans="4:4">
      <c r="D1783" s="204"/>
    </row>
    <row r="1784" spans="4:4">
      <c r="D1784" s="204"/>
    </row>
    <row r="1785" spans="4:4">
      <c r="D1785" s="204"/>
    </row>
    <row r="1786" spans="4:4">
      <c r="D1786" s="204"/>
    </row>
    <row r="1787" spans="4:4">
      <c r="D1787" s="204"/>
    </row>
    <row r="1788" spans="4:4">
      <c r="D1788" s="204"/>
    </row>
    <row r="1789" spans="4:4">
      <c r="D1789" s="204"/>
    </row>
    <row r="1790" spans="4:4">
      <c r="D1790" s="204"/>
    </row>
    <row r="1791" spans="4:4">
      <c r="D1791" s="204"/>
    </row>
    <row r="1792" spans="4:4">
      <c r="D1792" s="204"/>
    </row>
    <row r="1793" spans="4:4">
      <c r="D1793" s="204"/>
    </row>
    <row r="1794" spans="4:4">
      <c r="D1794" s="204"/>
    </row>
    <row r="1795" spans="4:4">
      <c r="D1795" s="204"/>
    </row>
    <row r="1796" spans="4:4">
      <c r="D1796" s="204"/>
    </row>
    <row r="1797" spans="4:4">
      <c r="D1797" s="204"/>
    </row>
    <row r="1798" spans="4:4">
      <c r="D1798" s="204"/>
    </row>
    <row r="1799" spans="4:4">
      <c r="D1799" s="204"/>
    </row>
    <row r="1800" spans="4:4">
      <c r="D1800" s="204"/>
    </row>
    <row r="1801" spans="4:4">
      <c r="D1801" s="204"/>
    </row>
    <row r="1802" spans="4:4">
      <c r="D1802" s="204"/>
    </row>
    <row r="1803" spans="4:4">
      <c r="D1803" s="204"/>
    </row>
    <row r="1804" spans="4:4">
      <c r="D1804" s="204"/>
    </row>
    <row r="1805" spans="4:4">
      <c r="D1805" s="204"/>
    </row>
    <row r="1806" spans="4:4">
      <c r="D1806" s="204"/>
    </row>
    <row r="1807" spans="4:4">
      <c r="D1807" s="204"/>
    </row>
    <row r="1808" spans="4:4">
      <c r="D1808" s="204"/>
    </row>
    <row r="1809" spans="4:4">
      <c r="D1809" s="204"/>
    </row>
    <row r="1810" spans="4:4">
      <c r="D1810" s="204"/>
    </row>
    <row r="1811" spans="4:4">
      <c r="D1811" s="204"/>
    </row>
    <row r="1812" spans="4:4">
      <c r="D1812" s="204"/>
    </row>
    <row r="1813" spans="4:4">
      <c r="D1813" s="204"/>
    </row>
    <row r="1814" spans="4:4">
      <c r="D1814" s="204"/>
    </row>
    <row r="1815" spans="4:4">
      <c r="D1815" s="204"/>
    </row>
    <row r="1816" spans="4:4">
      <c r="D1816" s="204"/>
    </row>
    <row r="1817" spans="4:4">
      <c r="D1817" s="204"/>
    </row>
    <row r="1818" spans="4:4">
      <c r="D1818" s="204"/>
    </row>
    <row r="1819" spans="4:4">
      <c r="D1819" s="204"/>
    </row>
    <row r="1820" spans="4:4">
      <c r="D1820" s="204"/>
    </row>
    <row r="1821" spans="4:4">
      <c r="D1821" s="204"/>
    </row>
    <row r="1822" spans="4:4">
      <c r="D1822" s="204"/>
    </row>
    <row r="1823" spans="4:4">
      <c r="D1823" s="204"/>
    </row>
    <row r="1824" spans="4:4">
      <c r="D1824" s="204"/>
    </row>
    <row r="1825" spans="4:4">
      <c r="D1825" s="204"/>
    </row>
    <row r="1826" spans="4:4">
      <c r="D1826" s="204"/>
    </row>
    <row r="1827" spans="4:4">
      <c r="D1827" s="204"/>
    </row>
    <row r="1828" spans="4:4">
      <c r="D1828" s="204"/>
    </row>
    <row r="1829" spans="4:4">
      <c r="D1829" s="204"/>
    </row>
    <row r="1830" spans="4:4">
      <c r="D1830" s="204"/>
    </row>
    <row r="1831" spans="4:4">
      <c r="D1831" s="204"/>
    </row>
    <row r="1832" spans="4:4">
      <c r="D1832" s="204"/>
    </row>
    <row r="1833" spans="4:4">
      <c r="D1833" s="204"/>
    </row>
    <row r="1834" spans="4:4">
      <c r="D1834" s="204"/>
    </row>
    <row r="1835" spans="4:4">
      <c r="D1835" s="204"/>
    </row>
    <row r="1836" spans="4:4">
      <c r="D1836" s="204"/>
    </row>
    <row r="1837" spans="4:4">
      <c r="D1837" s="204"/>
    </row>
    <row r="1838" spans="4:4">
      <c r="D1838" s="204"/>
    </row>
    <row r="1839" spans="4:4">
      <c r="D1839" s="204"/>
    </row>
    <row r="1840" spans="4:4">
      <c r="D1840" s="204"/>
    </row>
    <row r="1841" spans="4:4">
      <c r="D1841" s="204"/>
    </row>
    <row r="1842" spans="4:4">
      <c r="D1842" s="204"/>
    </row>
    <row r="1843" spans="4:4">
      <c r="D1843" s="204"/>
    </row>
    <row r="1844" spans="4:4">
      <c r="D1844" s="204"/>
    </row>
    <row r="1845" spans="4:4">
      <c r="D1845" s="204"/>
    </row>
    <row r="1846" spans="4:4">
      <c r="D1846" s="204"/>
    </row>
    <row r="1847" spans="4:4">
      <c r="D1847" s="204"/>
    </row>
    <row r="1848" spans="4:4">
      <c r="D1848" s="204"/>
    </row>
    <row r="1849" spans="4:4">
      <c r="D1849" s="204"/>
    </row>
    <row r="1850" spans="4:4">
      <c r="D1850" s="204"/>
    </row>
    <row r="1851" spans="4:4">
      <c r="D1851" s="204"/>
    </row>
    <row r="1852" spans="4:4">
      <c r="D1852" s="204"/>
    </row>
    <row r="1853" spans="4:4">
      <c r="D1853" s="204"/>
    </row>
    <row r="1854" spans="4:4">
      <c r="D1854" s="204"/>
    </row>
    <row r="1855" spans="4:4">
      <c r="D1855" s="204"/>
    </row>
    <row r="1856" spans="4:4">
      <c r="D1856" s="204"/>
    </row>
    <row r="1857" spans="4:4">
      <c r="D1857" s="204"/>
    </row>
    <row r="1858" spans="4:4">
      <c r="D1858" s="204"/>
    </row>
    <row r="1859" spans="4:4">
      <c r="D1859" s="204"/>
    </row>
    <row r="1860" spans="4:4">
      <c r="D1860" s="204"/>
    </row>
    <row r="1861" spans="4:4">
      <c r="D1861" s="204"/>
    </row>
    <row r="1862" spans="4:4">
      <c r="D1862" s="204"/>
    </row>
    <row r="1863" spans="4:4">
      <c r="D1863" s="204"/>
    </row>
    <row r="1864" spans="4:4">
      <c r="D1864" s="204"/>
    </row>
    <row r="1865" spans="4:4">
      <c r="D1865" s="204"/>
    </row>
    <row r="1866" spans="4:4">
      <c r="D1866" s="204"/>
    </row>
    <row r="1867" spans="4:4">
      <c r="D1867" s="204"/>
    </row>
    <row r="1868" spans="4:4">
      <c r="D1868" s="204"/>
    </row>
    <row r="1869" spans="4:4">
      <c r="D1869" s="204"/>
    </row>
    <row r="1870" spans="4:4">
      <c r="D1870" s="204"/>
    </row>
    <row r="1871" spans="4:4">
      <c r="D1871" s="204"/>
    </row>
    <row r="1872" spans="4:4">
      <c r="D1872" s="204"/>
    </row>
    <row r="1873" spans="4:4">
      <c r="D1873" s="204"/>
    </row>
    <row r="1874" spans="4:4">
      <c r="D1874" s="204"/>
    </row>
    <row r="1875" spans="4:4">
      <c r="D1875" s="204"/>
    </row>
    <row r="1876" spans="4:4">
      <c r="D1876" s="204"/>
    </row>
    <row r="1877" spans="4:4">
      <c r="D1877" s="204"/>
    </row>
    <row r="1878" spans="4:4">
      <c r="D1878" s="204"/>
    </row>
    <row r="1879" spans="4:4">
      <c r="D1879" s="204"/>
    </row>
    <row r="1880" spans="4:4">
      <c r="D1880" s="204"/>
    </row>
    <row r="1881" spans="4:4">
      <c r="D1881" s="204"/>
    </row>
    <row r="1882" spans="4:4">
      <c r="D1882" s="204"/>
    </row>
    <row r="1883" spans="4:4">
      <c r="D1883" s="204"/>
    </row>
    <row r="1884" spans="4:4">
      <c r="D1884" s="204"/>
    </row>
    <row r="1885" spans="4:4">
      <c r="D1885" s="204"/>
    </row>
    <row r="1886" spans="4:4">
      <c r="D1886" s="204"/>
    </row>
    <row r="1887" spans="4:4">
      <c r="D1887" s="204"/>
    </row>
    <row r="1888" spans="4:4">
      <c r="D1888" s="204"/>
    </row>
    <row r="1889" spans="4:4">
      <c r="D1889" s="204"/>
    </row>
    <row r="1890" spans="4:4">
      <c r="D1890" s="204"/>
    </row>
    <row r="1891" spans="4:4">
      <c r="D1891" s="204"/>
    </row>
    <row r="1892" spans="4:4">
      <c r="D1892" s="204"/>
    </row>
    <row r="1893" spans="4:4">
      <c r="D1893" s="204"/>
    </row>
    <row r="1894" spans="4:4">
      <c r="D1894" s="204"/>
    </row>
    <row r="1895" spans="4:4">
      <c r="D1895" s="204"/>
    </row>
    <row r="1896" spans="4:4">
      <c r="D1896" s="204"/>
    </row>
    <row r="1897" spans="4:4">
      <c r="D1897" s="204"/>
    </row>
    <row r="1898" spans="4:4">
      <c r="D1898" s="204"/>
    </row>
    <row r="1899" spans="4:4">
      <c r="D1899" s="204"/>
    </row>
    <row r="1900" spans="4:4">
      <c r="D1900" s="204"/>
    </row>
    <row r="1901" spans="4:4">
      <c r="D1901" s="204"/>
    </row>
    <row r="1902" spans="4:4">
      <c r="D1902" s="204"/>
    </row>
    <row r="1903" spans="4:4">
      <c r="D1903" s="204"/>
    </row>
    <row r="1904" spans="4:4">
      <c r="D1904" s="204"/>
    </row>
    <row r="1905" spans="4:4">
      <c r="D1905" s="204"/>
    </row>
    <row r="1906" spans="4:4">
      <c r="D1906" s="204"/>
    </row>
    <row r="1907" spans="4:4">
      <c r="D1907" s="204"/>
    </row>
    <row r="1908" spans="4:4">
      <c r="D1908" s="204"/>
    </row>
    <row r="1909" spans="4:4">
      <c r="D1909" s="204"/>
    </row>
    <row r="1910" spans="4:4">
      <c r="D1910" s="204"/>
    </row>
    <row r="1911" spans="4:4">
      <c r="D1911" s="204"/>
    </row>
    <row r="1912" spans="4:4">
      <c r="D1912" s="204"/>
    </row>
    <row r="1913" spans="4:4">
      <c r="D1913" s="204"/>
    </row>
    <row r="1914" spans="4:4">
      <c r="D1914" s="204"/>
    </row>
    <row r="1915" spans="4:4">
      <c r="D1915" s="204"/>
    </row>
    <row r="1916" spans="4:4">
      <c r="D1916" s="204"/>
    </row>
    <row r="1917" spans="4:4">
      <c r="D1917" s="204"/>
    </row>
    <row r="1918" spans="4:4">
      <c r="D1918" s="204"/>
    </row>
    <row r="1919" spans="4:4">
      <c r="D1919" s="204"/>
    </row>
    <row r="1920" spans="4:4">
      <c r="D1920" s="204"/>
    </row>
    <row r="1921" spans="4:4">
      <c r="D1921" s="204"/>
    </row>
    <row r="1922" spans="4:4">
      <c r="D1922" s="204"/>
    </row>
    <row r="1923" spans="4:4">
      <c r="D1923" s="204"/>
    </row>
    <row r="1924" spans="4:4">
      <c r="D1924" s="204"/>
    </row>
    <row r="1925" spans="4:4">
      <c r="D1925" s="204"/>
    </row>
    <row r="1926" spans="4:4">
      <c r="D1926" s="204"/>
    </row>
    <row r="1927" spans="4:4">
      <c r="D1927" s="204"/>
    </row>
    <row r="1928" spans="4:4">
      <c r="D1928" s="204"/>
    </row>
    <row r="1929" spans="4:4">
      <c r="D1929" s="204"/>
    </row>
    <row r="1930" spans="4:4">
      <c r="D1930" s="204"/>
    </row>
    <row r="1931" spans="4:4">
      <c r="D1931" s="204"/>
    </row>
    <row r="1932" spans="4:4">
      <c r="D1932" s="204"/>
    </row>
    <row r="1933" spans="4:4">
      <c r="D1933" s="204"/>
    </row>
    <row r="1934" spans="4:4">
      <c r="D1934" s="204"/>
    </row>
    <row r="1935" spans="4:4">
      <c r="D1935" s="204"/>
    </row>
    <row r="1936" spans="4:4">
      <c r="D1936" s="204"/>
    </row>
    <row r="1937" spans="4:4">
      <c r="D1937" s="204"/>
    </row>
    <row r="1938" spans="4:4">
      <c r="D1938" s="204"/>
    </row>
    <row r="1939" spans="4:4">
      <c r="D1939" s="204"/>
    </row>
    <row r="1940" spans="4:4">
      <c r="D1940" s="204"/>
    </row>
    <row r="1941" spans="4:4">
      <c r="D1941" s="204"/>
    </row>
    <row r="1942" spans="4:4">
      <c r="D1942" s="204"/>
    </row>
    <row r="1943" spans="4:4">
      <c r="D1943" s="204"/>
    </row>
    <row r="1944" spans="4:4">
      <c r="D1944" s="204"/>
    </row>
    <row r="1945" spans="4:4">
      <c r="D1945" s="204"/>
    </row>
    <row r="1946" spans="4:4">
      <c r="D1946" s="204"/>
    </row>
    <row r="1947" spans="4:4">
      <c r="D1947" s="204"/>
    </row>
    <row r="1948" spans="4:4">
      <c r="D1948" s="204"/>
    </row>
    <row r="1949" spans="4:4">
      <c r="D1949" s="204"/>
    </row>
    <row r="1950" spans="4:4">
      <c r="D1950" s="204"/>
    </row>
    <row r="1951" spans="4:4">
      <c r="D1951" s="204"/>
    </row>
    <row r="1952" spans="4:4">
      <c r="D1952" s="204"/>
    </row>
    <row r="1953" spans="4:4">
      <c r="D1953" s="204"/>
    </row>
    <row r="1954" spans="4:4">
      <c r="D1954" s="204"/>
    </row>
    <row r="1955" spans="4:4">
      <c r="D1955" s="204"/>
    </row>
    <row r="1956" spans="4:4">
      <c r="D1956" s="204"/>
    </row>
    <row r="1957" spans="4:4">
      <c r="D1957" s="204"/>
    </row>
    <row r="1958" spans="4:4">
      <c r="D1958" s="204"/>
    </row>
    <row r="1959" spans="4:4">
      <c r="D1959" s="204"/>
    </row>
    <row r="1960" spans="4:4">
      <c r="D1960" s="204"/>
    </row>
    <row r="1961" spans="4:4">
      <c r="D1961" s="204"/>
    </row>
    <row r="1962" spans="4:4">
      <c r="D1962" s="204"/>
    </row>
    <row r="1963" spans="4:4">
      <c r="D1963" s="204"/>
    </row>
    <row r="1964" spans="4:4">
      <c r="D1964" s="204"/>
    </row>
    <row r="1965" spans="4:4">
      <c r="D1965" s="204"/>
    </row>
    <row r="1966" spans="4:4">
      <c r="D1966" s="204"/>
    </row>
    <row r="1967" spans="4:4">
      <c r="D1967" s="204"/>
    </row>
    <row r="1968" spans="4:4">
      <c r="D1968" s="204"/>
    </row>
    <row r="1969" spans="4:4">
      <c r="D1969" s="204"/>
    </row>
    <row r="1970" spans="4:4">
      <c r="D1970" s="204"/>
    </row>
    <row r="1971" spans="4:4">
      <c r="D1971" s="204"/>
    </row>
    <row r="1972" spans="4:4">
      <c r="D1972" s="204"/>
    </row>
    <row r="1973" spans="4:4">
      <c r="D1973" s="204"/>
    </row>
    <row r="1974" spans="4:4">
      <c r="D1974" s="204"/>
    </row>
    <row r="1975" spans="4:4">
      <c r="D1975" s="204"/>
    </row>
    <row r="1976" spans="4:4">
      <c r="D1976" s="204"/>
    </row>
    <row r="1977" spans="4:4">
      <c r="D1977" s="204"/>
    </row>
    <row r="1978" spans="4:4">
      <c r="D1978" s="204"/>
    </row>
    <row r="1979" spans="4:4">
      <c r="D1979" s="204"/>
    </row>
    <row r="1980" spans="4:4">
      <c r="D1980" s="204"/>
    </row>
    <row r="1981" spans="4:4">
      <c r="D1981" s="204"/>
    </row>
    <row r="1982" spans="4:4">
      <c r="D1982" s="204"/>
    </row>
    <row r="1983" spans="4:4">
      <c r="D1983" s="204"/>
    </row>
    <row r="1984" spans="4:4">
      <c r="D1984" s="204"/>
    </row>
    <row r="1985" spans="4:4">
      <c r="D1985" s="204"/>
    </row>
    <row r="1986" spans="4:4">
      <c r="D1986" s="204"/>
    </row>
    <row r="1987" spans="4:4">
      <c r="D1987" s="204"/>
    </row>
    <row r="1988" spans="4:4">
      <c r="D1988" s="204"/>
    </row>
    <row r="1989" spans="4:4">
      <c r="D1989" s="204"/>
    </row>
    <row r="1990" spans="4:4">
      <c r="D1990" s="204"/>
    </row>
    <row r="1991" spans="4:4">
      <c r="D1991" s="204"/>
    </row>
    <row r="1992" spans="4:4">
      <c r="D1992" s="204"/>
    </row>
    <row r="1993" spans="4:4">
      <c r="D1993" s="204"/>
    </row>
    <row r="1994" spans="4:4">
      <c r="D1994" s="204"/>
    </row>
    <row r="1995" spans="4:4">
      <c r="D1995" s="204"/>
    </row>
    <row r="1996" spans="4:4">
      <c r="D1996" s="204"/>
    </row>
    <row r="1997" spans="4:4">
      <c r="D1997" s="204"/>
    </row>
    <row r="1998" spans="4:4">
      <c r="D1998" s="204"/>
    </row>
    <row r="1999" spans="4:4">
      <c r="D1999" s="204"/>
    </row>
    <row r="2000" spans="4:4">
      <c r="D2000" s="204"/>
    </row>
    <row r="2001" spans="4:4">
      <c r="D2001" s="204"/>
    </row>
    <row r="2002" spans="4:4">
      <c r="D2002" s="204"/>
    </row>
    <row r="2003" spans="4:4">
      <c r="D2003" s="204"/>
    </row>
    <row r="2004" spans="4:4">
      <c r="D2004" s="204"/>
    </row>
    <row r="2005" spans="4:4">
      <c r="D2005" s="204"/>
    </row>
    <row r="2006" spans="4:4">
      <c r="D2006" s="204"/>
    </row>
    <row r="2007" spans="4:4">
      <c r="D2007" s="204"/>
    </row>
    <row r="2008" spans="4:4">
      <c r="D2008" s="204"/>
    </row>
    <row r="2009" spans="4:4">
      <c r="D2009" s="204"/>
    </row>
    <row r="2010" spans="4:4">
      <c r="D2010" s="204"/>
    </row>
    <row r="2011" spans="4:4">
      <c r="D2011" s="204"/>
    </row>
    <row r="2012" spans="4:4">
      <c r="D2012" s="204"/>
    </row>
    <row r="2013" spans="4:4">
      <c r="D2013" s="204"/>
    </row>
    <row r="2014" spans="4:4">
      <c r="D2014" s="204"/>
    </row>
    <row r="2015" spans="4:4">
      <c r="D2015" s="204"/>
    </row>
    <row r="2016" spans="4:4">
      <c r="D2016" s="204"/>
    </row>
    <row r="2017" spans="4:4">
      <c r="D2017" s="204"/>
    </row>
    <row r="2018" spans="4:4">
      <c r="D2018" s="204"/>
    </row>
    <row r="2019" spans="4:4">
      <c r="D2019" s="204"/>
    </row>
    <row r="2020" spans="4:4">
      <c r="D2020" s="204"/>
    </row>
    <row r="2021" spans="4:4">
      <c r="D2021" s="204"/>
    </row>
    <row r="2022" spans="4:4">
      <c r="D2022" s="204"/>
    </row>
    <row r="2023" spans="4:4">
      <c r="D2023" s="204"/>
    </row>
    <row r="2024" spans="4:4">
      <c r="D2024" s="204"/>
    </row>
    <row r="2025" spans="4:4">
      <c r="D2025" s="204"/>
    </row>
    <row r="2026" spans="4:4">
      <c r="D2026" s="204"/>
    </row>
    <row r="2027" spans="4:4">
      <c r="D2027" s="204"/>
    </row>
    <row r="2028" spans="4:4">
      <c r="D2028" s="204"/>
    </row>
    <row r="2029" spans="4:4">
      <c r="D2029" s="204"/>
    </row>
    <row r="2030" spans="4:4">
      <c r="D2030" s="204"/>
    </row>
    <row r="2031" spans="4:4">
      <c r="D2031" s="204"/>
    </row>
    <row r="2032" spans="4:4">
      <c r="D2032" s="204"/>
    </row>
    <row r="2033" spans="4:4">
      <c r="D2033" s="204"/>
    </row>
    <row r="2034" spans="4:4">
      <c r="D2034" s="204"/>
    </row>
    <row r="2035" spans="4:4">
      <c r="D2035" s="204"/>
    </row>
    <row r="2036" spans="4:4">
      <c r="D2036" s="204"/>
    </row>
    <row r="2037" spans="4:4">
      <c r="D2037" s="204"/>
    </row>
    <row r="2038" spans="4:4">
      <c r="D2038" s="204"/>
    </row>
    <row r="2039" spans="4:4">
      <c r="D2039" s="204"/>
    </row>
    <row r="2040" spans="4:4">
      <c r="D2040" s="204"/>
    </row>
    <row r="2041" spans="4:4">
      <c r="D2041" s="204"/>
    </row>
    <row r="2042" spans="4:4">
      <c r="D2042" s="204"/>
    </row>
    <row r="2043" spans="4:4">
      <c r="D2043" s="204"/>
    </row>
    <row r="2044" spans="4:4">
      <c r="D2044" s="204"/>
    </row>
    <row r="2045" spans="4:4">
      <c r="D2045" s="204"/>
    </row>
    <row r="2046" spans="4:4">
      <c r="D2046" s="204"/>
    </row>
    <row r="2047" spans="4:4">
      <c r="D2047" s="204"/>
    </row>
    <row r="2048" spans="4:4">
      <c r="D2048" s="204"/>
    </row>
    <row r="2049" spans="4:4">
      <c r="D2049" s="204"/>
    </row>
    <row r="2050" spans="4:4">
      <c r="D2050" s="204"/>
    </row>
    <row r="2051" spans="4:4">
      <c r="D2051" s="204"/>
    </row>
    <row r="2052" spans="4:4">
      <c r="D2052" s="204"/>
    </row>
    <row r="2053" spans="4:4">
      <c r="D2053" s="204"/>
    </row>
    <row r="2054" spans="4:4">
      <c r="D2054" s="204"/>
    </row>
    <row r="2055" spans="4:4">
      <c r="D2055" s="204"/>
    </row>
    <row r="2056" spans="4:4">
      <c r="D2056" s="204"/>
    </row>
    <row r="2057" spans="4:4">
      <c r="D2057" s="204"/>
    </row>
    <row r="2058" spans="4:4">
      <c r="D2058" s="204"/>
    </row>
    <row r="2059" spans="4:4">
      <c r="D2059" s="204"/>
    </row>
    <row r="2060" spans="4:4">
      <c r="D2060" s="204"/>
    </row>
    <row r="2061" spans="4:4">
      <c r="D2061" s="204"/>
    </row>
    <row r="2062" spans="4:4">
      <c r="D2062" s="204"/>
    </row>
    <row r="2063" spans="4:4">
      <c r="D2063" s="204"/>
    </row>
    <row r="2064" spans="4:4">
      <c r="D2064" s="204"/>
    </row>
    <row r="2065" spans="4:4">
      <c r="D2065" s="204"/>
    </row>
    <row r="2066" spans="4:4">
      <c r="D2066" s="204"/>
    </row>
    <row r="2067" spans="4:4">
      <c r="D2067" s="204"/>
    </row>
    <row r="2068" spans="4:4">
      <c r="D2068" s="204"/>
    </row>
    <row r="2069" spans="4:4">
      <c r="D2069" s="204"/>
    </row>
    <row r="2070" spans="4:4">
      <c r="D2070" s="204"/>
    </row>
    <row r="2071" spans="4:4">
      <c r="D2071" s="204"/>
    </row>
    <row r="2072" spans="4:4">
      <c r="D2072" s="204"/>
    </row>
    <row r="2073" spans="4:4">
      <c r="D2073" s="204"/>
    </row>
    <row r="2074" spans="4:4">
      <c r="D2074" s="204"/>
    </row>
    <row r="2075" spans="4:4">
      <c r="D2075" s="204"/>
    </row>
    <row r="2076" spans="4:4">
      <c r="D2076" s="204"/>
    </row>
    <row r="2077" spans="4:4">
      <c r="D2077" s="204"/>
    </row>
    <row r="2078" spans="4:4">
      <c r="D2078" s="204"/>
    </row>
    <row r="2079" spans="4:4">
      <c r="D2079" s="204"/>
    </row>
    <row r="2080" spans="4:4">
      <c r="D2080" s="204"/>
    </row>
    <row r="2081" spans="4:4">
      <c r="D2081" s="204"/>
    </row>
    <row r="2082" spans="4:4">
      <c r="D2082" s="204"/>
    </row>
    <row r="2083" spans="4:4">
      <c r="D2083" s="204"/>
    </row>
    <row r="2084" spans="4:4">
      <c r="D2084" s="204"/>
    </row>
    <row r="2085" spans="4:4">
      <c r="D2085" s="204"/>
    </row>
    <row r="2086" spans="4:4">
      <c r="D2086" s="204"/>
    </row>
    <row r="2087" spans="4:4">
      <c r="D2087" s="204"/>
    </row>
    <row r="2088" spans="4:4">
      <c r="D2088" s="204"/>
    </row>
    <row r="2089" spans="4:4">
      <c r="D2089" s="204"/>
    </row>
    <row r="2090" spans="4:4">
      <c r="D2090" s="204"/>
    </row>
    <row r="2091" spans="4:4">
      <c r="D2091" s="204"/>
    </row>
    <row r="2092" spans="4:4">
      <c r="D2092" s="204"/>
    </row>
    <row r="2093" spans="4:4">
      <c r="D2093" s="204"/>
    </row>
    <row r="2094" spans="4:4">
      <c r="D2094" s="204"/>
    </row>
    <row r="2095" spans="4:4">
      <c r="D2095" s="204"/>
    </row>
    <row r="2096" spans="4:4">
      <c r="D2096" s="204"/>
    </row>
    <row r="2097" spans="4:4">
      <c r="D2097" s="204"/>
    </row>
    <row r="2098" spans="4:4">
      <c r="D2098" s="204"/>
    </row>
    <row r="2099" spans="4:4">
      <c r="D2099" s="204"/>
    </row>
    <row r="2100" spans="4:4">
      <c r="D2100" s="204"/>
    </row>
    <row r="2101" spans="4:4">
      <c r="D2101" s="204"/>
    </row>
    <row r="2102" spans="4:4">
      <c r="D2102" s="204"/>
    </row>
    <row r="2103" spans="4:4">
      <c r="D2103" s="204"/>
    </row>
    <row r="2104" spans="4:4">
      <c r="D2104" s="204"/>
    </row>
    <row r="2105" spans="4:4">
      <c r="D2105" s="204"/>
    </row>
    <row r="2106" spans="4:4">
      <c r="D2106" s="204"/>
    </row>
    <row r="2107" spans="4:4">
      <c r="D2107" s="204"/>
    </row>
    <row r="2108" spans="4:4">
      <c r="D2108" s="204"/>
    </row>
    <row r="2109" spans="4:4">
      <c r="D2109" s="204"/>
    </row>
    <row r="2110" spans="4:4">
      <c r="D2110" s="204"/>
    </row>
    <row r="2111" spans="4:4">
      <c r="D2111" s="204"/>
    </row>
    <row r="2112" spans="4:4">
      <c r="D2112" s="204"/>
    </row>
    <row r="2113" spans="4:4">
      <c r="D2113" s="204"/>
    </row>
    <row r="2114" spans="4:4">
      <c r="D2114" s="204"/>
    </row>
    <row r="2115" spans="4:4">
      <c r="D2115" s="204"/>
    </row>
    <row r="2116" spans="4:4">
      <c r="D2116" s="204"/>
    </row>
    <row r="2117" spans="4:4">
      <c r="D2117" s="204"/>
    </row>
    <row r="2118" spans="4:4">
      <c r="D2118" s="204"/>
    </row>
    <row r="2119" spans="4:4">
      <c r="D2119" s="204"/>
    </row>
    <row r="2120" spans="4:4">
      <c r="D2120" s="204"/>
    </row>
    <row r="2121" spans="4:4">
      <c r="D2121" s="204"/>
    </row>
    <row r="2122" spans="4:4">
      <c r="D2122" s="204"/>
    </row>
    <row r="2123" spans="4:4">
      <c r="D2123" s="204"/>
    </row>
    <row r="2124" spans="4:4">
      <c r="D2124" s="204"/>
    </row>
    <row r="2125" spans="4:4">
      <c r="D2125" s="204"/>
    </row>
    <row r="2126" spans="4:4">
      <c r="D2126" s="204"/>
    </row>
    <row r="2127" spans="4:4">
      <c r="D2127" s="204"/>
    </row>
    <row r="2128" spans="4:4">
      <c r="D2128" s="204"/>
    </row>
    <row r="2129" spans="4:4">
      <c r="D2129" s="204"/>
    </row>
    <row r="2130" spans="4:4">
      <c r="D2130" s="204"/>
    </row>
    <row r="2131" spans="4:4">
      <c r="D2131" s="204"/>
    </row>
    <row r="2132" spans="4:4">
      <c r="D2132" s="204"/>
    </row>
    <row r="2133" spans="4:4">
      <c r="D2133" s="204"/>
    </row>
    <row r="2134" spans="4:4">
      <c r="D2134" s="204"/>
    </row>
    <row r="2135" spans="4:4">
      <c r="D2135" s="204"/>
    </row>
    <row r="2136" spans="4:4">
      <c r="D2136" s="204"/>
    </row>
    <row r="2137" spans="4:4">
      <c r="D2137" s="204"/>
    </row>
    <row r="2138" spans="4:4">
      <c r="D2138" s="204"/>
    </row>
    <row r="2139" spans="4:4">
      <c r="D2139" s="204"/>
    </row>
    <row r="2140" spans="4:4">
      <c r="D2140" s="204"/>
    </row>
    <row r="2141" spans="4:4">
      <c r="D2141" s="204"/>
    </row>
    <row r="2142" spans="4:4">
      <c r="D2142" s="204"/>
    </row>
    <row r="2143" spans="4:4">
      <c r="D2143" s="204"/>
    </row>
    <row r="2144" spans="4:4">
      <c r="D2144" s="204"/>
    </row>
    <row r="2145" spans="4:4">
      <c r="D2145" s="204"/>
    </row>
    <row r="2146" spans="4:4">
      <c r="D2146" s="204"/>
    </row>
    <row r="2147" spans="4:4">
      <c r="D2147" s="204"/>
    </row>
    <row r="2148" spans="4:4">
      <c r="D2148" s="204"/>
    </row>
    <row r="2149" spans="4:4">
      <c r="D2149" s="204"/>
    </row>
    <row r="2150" spans="4:4">
      <c r="D2150" s="204"/>
    </row>
    <row r="2151" spans="4:4">
      <c r="D2151" s="204"/>
    </row>
    <row r="2152" spans="4:4">
      <c r="D2152" s="204"/>
    </row>
    <row r="2153" spans="4:4">
      <c r="D2153" s="204"/>
    </row>
    <row r="2154" spans="4:4">
      <c r="D2154" s="204"/>
    </row>
    <row r="2155" spans="4:4">
      <c r="D2155" s="204"/>
    </row>
    <row r="2156" spans="4:4">
      <c r="D2156" s="204"/>
    </row>
    <row r="2157" spans="4:4">
      <c r="D2157" s="204"/>
    </row>
    <row r="2158" spans="4:4">
      <c r="D2158" s="204"/>
    </row>
    <row r="2159" spans="4:4">
      <c r="D2159" s="204"/>
    </row>
    <row r="2160" spans="4:4">
      <c r="D2160" s="204"/>
    </row>
    <row r="2161" spans="4:4">
      <c r="D2161" s="204"/>
    </row>
    <row r="2162" spans="4:4">
      <c r="D2162" s="204"/>
    </row>
    <row r="2163" spans="4:4">
      <c r="D2163" s="204"/>
    </row>
    <row r="2164" spans="4:4">
      <c r="D2164" s="204"/>
    </row>
    <row r="2165" spans="4:4">
      <c r="D2165" s="204"/>
    </row>
    <row r="2166" spans="4:4">
      <c r="D2166" s="204"/>
    </row>
    <row r="2167" spans="4:4">
      <c r="D2167" s="204"/>
    </row>
    <row r="2168" spans="4:4">
      <c r="D2168" s="204"/>
    </row>
    <row r="2169" spans="4:4">
      <c r="D2169" s="204"/>
    </row>
    <row r="2170" spans="4:4">
      <c r="D2170" s="204"/>
    </row>
    <row r="2171" spans="4:4">
      <c r="D2171" s="204"/>
    </row>
    <row r="2172" spans="4:4">
      <c r="D2172" s="204"/>
    </row>
    <row r="2173" spans="4:4">
      <c r="D2173" s="204"/>
    </row>
    <row r="2174" spans="4:4">
      <c r="D2174" s="204"/>
    </row>
    <row r="2175" spans="4:4">
      <c r="D2175" s="204"/>
    </row>
    <row r="2176" spans="4:4">
      <c r="D2176" s="204"/>
    </row>
    <row r="2177" spans="4:4">
      <c r="D2177" s="204"/>
    </row>
    <row r="2178" spans="4:4">
      <c r="D2178" s="204"/>
    </row>
    <row r="2179" spans="4:4">
      <c r="D2179" s="204"/>
    </row>
    <row r="2180" spans="4:4">
      <c r="D2180" s="204"/>
    </row>
    <row r="2181" spans="4:4">
      <c r="D2181" s="204"/>
    </row>
    <row r="2182" spans="4:4">
      <c r="D2182" s="204"/>
    </row>
    <row r="2183" spans="4:4">
      <c r="D2183" s="204"/>
    </row>
    <row r="2184" spans="4:4">
      <c r="D2184" s="204"/>
    </row>
    <row r="2185" spans="4:4">
      <c r="D2185" s="204"/>
    </row>
    <row r="2186" spans="4:4">
      <c r="D2186" s="204"/>
    </row>
    <row r="2187" spans="4:4">
      <c r="D2187" s="204"/>
    </row>
    <row r="2188" spans="4:4">
      <c r="D2188" s="204"/>
    </row>
    <row r="2189" spans="4:4">
      <c r="D2189" s="204"/>
    </row>
    <row r="2190" spans="4:4">
      <c r="D2190" s="204"/>
    </row>
    <row r="2191" spans="4:4">
      <c r="D2191" s="204"/>
    </row>
    <row r="2192" spans="4:4">
      <c r="D2192" s="204"/>
    </row>
    <row r="2193" spans="4:4">
      <c r="D2193" s="204"/>
    </row>
    <row r="2194" spans="4:4">
      <c r="D2194" s="204"/>
    </row>
    <row r="2195" spans="4:4">
      <c r="D2195" s="204"/>
    </row>
    <row r="2196" spans="4:4">
      <c r="D2196" s="204"/>
    </row>
    <row r="2197" spans="4:4">
      <c r="D2197" s="204"/>
    </row>
    <row r="2198" spans="4:4">
      <c r="D2198" s="204"/>
    </row>
    <row r="2199" spans="4:4">
      <c r="D2199" s="204"/>
    </row>
    <row r="2200" spans="4:4">
      <c r="D2200" s="204"/>
    </row>
    <row r="2201" spans="4:4">
      <c r="D2201" s="204"/>
    </row>
    <row r="2202" spans="4:4">
      <c r="D2202" s="204"/>
    </row>
    <row r="2203" spans="4:4">
      <c r="D2203" s="204"/>
    </row>
    <row r="2204" spans="4:4">
      <c r="D2204" s="204"/>
    </row>
    <row r="2205" spans="4:4">
      <c r="D2205" s="204"/>
    </row>
    <row r="2206" spans="4:4">
      <c r="D2206" s="204"/>
    </row>
    <row r="2207" spans="4:4">
      <c r="D2207" s="204"/>
    </row>
    <row r="2208" spans="4:4">
      <c r="D2208" s="204"/>
    </row>
    <row r="2209" spans="4:4">
      <c r="D2209" s="204"/>
    </row>
    <row r="2210" spans="4:4">
      <c r="D2210" s="204"/>
    </row>
    <row r="2211" spans="4:4">
      <c r="D2211" s="204"/>
    </row>
    <row r="2212" spans="4:4">
      <c r="D2212" s="204"/>
    </row>
    <row r="2213" spans="4:4">
      <c r="D2213" s="204"/>
    </row>
    <row r="2214" spans="4:4">
      <c r="D2214" s="204"/>
    </row>
    <row r="2215" spans="4:4">
      <c r="D2215" s="204"/>
    </row>
    <row r="2216" spans="4:4">
      <c r="D2216" s="204"/>
    </row>
    <row r="2217" spans="4:4">
      <c r="D2217" s="204"/>
    </row>
    <row r="2218" spans="4:4">
      <c r="D2218" s="204"/>
    </row>
    <row r="2219" spans="4:4">
      <c r="D2219" s="204"/>
    </row>
    <row r="2220" spans="4:4">
      <c r="D2220" s="204"/>
    </row>
    <row r="2221" spans="4:4">
      <c r="D2221" s="204"/>
    </row>
    <row r="2222" spans="4:4">
      <c r="D2222" s="204"/>
    </row>
    <row r="2223" spans="4:4">
      <c r="D2223" s="204"/>
    </row>
    <row r="2224" spans="4:4">
      <c r="D2224" s="204"/>
    </row>
    <row r="2225" spans="4:4">
      <c r="D2225" s="204"/>
    </row>
    <row r="2226" spans="4:4">
      <c r="D2226" s="204"/>
    </row>
    <row r="2227" spans="4:4">
      <c r="D2227" s="204"/>
    </row>
    <row r="2228" spans="4:4">
      <c r="D2228" s="204"/>
    </row>
    <row r="2229" spans="4:4">
      <c r="D2229" s="204"/>
    </row>
    <row r="2230" spans="4:4">
      <c r="D2230" s="204"/>
    </row>
    <row r="2231" spans="4:4">
      <c r="D2231" s="204"/>
    </row>
    <row r="2232" spans="4:4">
      <c r="D2232" s="204"/>
    </row>
    <row r="2233" spans="4:4">
      <c r="D2233" s="204"/>
    </row>
    <row r="2234" spans="4:4">
      <c r="D2234" s="204"/>
    </row>
    <row r="2235" spans="4:4">
      <c r="D2235" s="204"/>
    </row>
    <row r="2236" spans="4:4">
      <c r="D2236" s="204"/>
    </row>
    <row r="2237" spans="4:4">
      <c r="D2237" s="204"/>
    </row>
    <row r="2238" spans="4:4">
      <c r="D2238" s="204"/>
    </row>
    <row r="2239" spans="4:4">
      <c r="D2239" s="204"/>
    </row>
    <row r="2240" spans="4:4">
      <c r="D2240" s="204"/>
    </row>
    <row r="2241" spans="4:4">
      <c r="D2241" s="204"/>
    </row>
    <row r="2242" spans="4:4">
      <c r="D2242" s="204"/>
    </row>
    <row r="2243" spans="4:4">
      <c r="D2243" s="204"/>
    </row>
    <row r="2244" spans="4:4">
      <c r="D2244" s="204"/>
    </row>
    <row r="2245" spans="4:4">
      <c r="D2245" s="204"/>
    </row>
    <row r="2246" spans="4:4">
      <c r="D2246" s="204"/>
    </row>
    <row r="2247" spans="4:4">
      <c r="D2247" s="204"/>
    </row>
    <row r="2248" spans="4:4">
      <c r="D2248" s="204"/>
    </row>
    <row r="2249" spans="4:4">
      <c r="D2249" s="204"/>
    </row>
    <row r="2250" spans="4:4">
      <c r="D2250" s="204"/>
    </row>
    <row r="2251" spans="4:4">
      <c r="D2251" s="204"/>
    </row>
    <row r="2252" spans="4:4">
      <c r="D2252" s="204"/>
    </row>
    <row r="2253" spans="4:4">
      <c r="D2253" s="204"/>
    </row>
    <row r="2254" spans="4:4">
      <c r="D2254" s="204"/>
    </row>
    <row r="2255" spans="4:4">
      <c r="D2255" s="204"/>
    </row>
    <row r="2256" spans="4:4">
      <c r="D2256" s="204"/>
    </row>
    <row r="2257" spans="4:4">
      <c r="D2257" s="204"/>
    </row>
    <row r="2258" spans="4:4">
      <c r="D2258" s="204"/>
    </row>
    <row r="2259" spans="4:4">
      <c r="D2259" s="204"/>
    </row>
    <row r="2260" spans="4:4">
      <c r="D2260" s="204"/>
    </row>
    <row r="2261" spans="4:4">
      <c r="D2261" s="204"/>
    </row>
    <row r="2262" spans="4:4">
      <c r="D2262" s="204"/>
    </row>
    <row r="2263" spans="4:4">
      <c r="D2263" s="204"/>
    </row>
    <row r="2264" spans="4:4">
      <c r="D2264" s="204"/>
    </row>
    <row r="2265" spans="4:4">
      <c r="D2265" s="204"/>
    </row>
    <row r="2266" spans="4:4">
      <c r="D2266" s="204"/>
    </row>
    <row r="2267" spans="4:4">
      <c r="D2267" s="204"/>
    </row>
    <row r="2268" spans="4:4">
      <c r="D2268" s="204"/>
    </row>
    <row r="2269" spans="4:4">
      <c r="D2269" s="204"/>
    </row>
    <row r="2270" spans="4:4">
      <c r="D2270" s="204"/>
    </row>
    <row r="2271" spans="4:4">
      <c r="D2271" s="204"/>
    </row>
    <row r="2272" spans="4:4">
      <c r="D2272" s="204"/>
    </row>
    <row r="2273" spans="4:4">
      <c r="D2273" s="204"/>
    </row>
    <row r="2274" spans="4:4">
      <c r="D2274" s="204"/>
    </row>
    <row r="2275" spans="4:4">
      <c r="D2275" s="204"/>
    </row>
    <row r="2276" spans="4:4">
      <c r="D2276" s="204"/>
    </row>
    <row r="2277" spans="4:4">
      <c r="D2277" s="204"/>
    </row>
    <row r="2278" spans="4:4">
      <c r="D2278" s="204"/>
    </row>
    <row r="2279" spans="4:4">
      <c r="D2279" s="204"/>
    </row>
    <row r="2280" spans="4:4">
      <c r="D2280" s="204"/>
    </row>
    <row r="2281" spans="4:4">
      <c r="D2281" s="204"/>
    </row>
    <row r="2282" spans="4:4">
      <c r="D2282" s="204"/>
    </row>
    <row r="2283" spans="4:4">
      <c r="D2283" s="204"/>
    </row>
    <row r="2284" spans="4:4">
      <c r="D2284" s="204"/>
    </row>
    <row r="2285" spans="4:4">
      <c r="D2285" s="204"/>
    </row>
    <row r="2286" spans="4:4">
      <c r="D2286" s="204"/>
    </row>
    <row r="2287" spans="4:4">
      <c r="D2287" s="204"/>
    </row>
    <row r="2288" spans="4:4">
      <c r="D2288" s="204"/>
    </row>
    <row r="2289" spans="4:4">
      <c r="D2289" s="204"/>
    </row>
    <row r="2290" spans="4:4">
      <c r="D2290" s="204"/>
    </row>
    <row r="2291" spans="4:4">
      <c r="D2291" s="204"/>
    </row>
    <row r="2292" spans="4:4">
      <c r="D2292" s="204"/>
    </row>
    <row r="2293" spans="4:4">
      <c r="D2293" s="204"/>
    </row>
    <row r="2294" spans="4:4">
      <c r="D2294" s="204"/>
    </row>
    <row r="2295" spans="4:4">
      <c r="D2295" s="204"/>
    </row>
    <row r="2296" spans="4:4">
      <c r="D2296" s="204"/>
    </row>
    <row r="2297" spans="4:4">
      <c r="D2297" s="204"/>
    </row>
    <row r="2298" spans="4:4">
      <c r="D2298" s="204"/>
    </row>
    <row r="2299" spans="4:4">
      <c r="D2299" s="204"/>
    </row>
    <row r="2300" spans="4:4">
      <c r="D2300" s="204"/>
    </row>
    <row r="2301" spans="4:4">
      <c r="D2301" s="204"/>
    </row>
    <row r="2302" spans="4:4">
      <c r="D2302" s="204"/>
    </row>
    <row r="2303" spans="4:4">
      <c r="D2303" s="204"/>
    </row>
    <row r="2304" spans="4:4">
      <c r="D2304" s="204"/>
    </row>
    <row r="2305" spans="4:4">
      <c r="D2305" s="204"/>
    </row>
    <row r="2306" spans="4:4">
      <c r="D2306" s="204"/>
    </row>
    <row r="2307" spans="4:4">
      <c r="D2307" s="204"/>
    </row>
    <row r="2308" spans="4:4">
      <c r="D2308" s="204"/>
    </row>
    <row r="2309" spans="4:4">
      <c r="D2309" s="204"/>
    </row>
    <row r="2310" spans="4:4">
      <c r="D2310" s="204"/>
    </row>
    <row r="2311" spans="4:4">
      <c r="D2311" s="204"/>
    </row>
    <row r="2312" spans="4:4">
      <c r="D2312" s="204"/>
    </row>
    <row r="2313" spans="4:4">
      <c r="D2313" s="204"/>
    </row>
    <row r="2314" spans="4:4">
      <c r="D2314" s="204"/>
    </row>
    <row r="2315" spans="4:4">
      <c r="D2315" s="204"/>
    </row>
    <row r="2316" spans="4:4">
      <c r="D2316" s="204"/>
    </row>
    <row r="2317" spans="4:4">
      <c r="D2317" s="204"/>
    </row>
    <row r="2318" spans="4:4">
      <c r="D2318" s="204"/>
    </row>
    <row r="2319" spans="4:4">
      <c r="D2319" s="204"/>
    </row>
    <row r="2320" spans="4:4">
      <c r="D2320" s="204"/>
    </row>
    <row r="2321" spans="4:4">
      <c r="D2321" s="204"/>
    </row>
    <row r="2322" spans="4:4">
      <c r="D2322" s="204"/>
    </row>
    <row r="2323" spans="4:4">
      <c r="D2323" s="204"/>
    </row>
    <row r="2324" spans="4:4">
      <c r="D2324" s="204"/>
    </row>
    <row r="2325" spans="4:4">
      <c r="D2325" s="204"/>
    </row>
    <row r="2326" spans="4:4">
      <c r="D2326" s="204"/>
    </row>
    <row r="2327" spans="4:4">
      <c r="D2327" s="204"/>
    </row>
    <row r="2328" spans="4:4">
      <c r="D2328" s="204"/>
    </row>
    <row r="2329" spans="4:4">
      <c r="D2329" s="204"/>
    </row>
    <row r="2330" spans="4:4">
      <c r="D2330" s="204"/>
    </row>
    <row r="2331" spans="4:4">
      <c r="D2331" s="204"/>
    </row>
    <row r="2332" spans="4:4">
      <c r="D2332" s="204"/>
    </row>
    <row r="2333" spans="4:4">
      <c r="D2333" s="204"/>
    </row>
    <row r="2334" spans="4:4">
      <c r="D2334" s="204"/>
    </row>
    <row r="2335" spans="4:4">
      <c r="D2335" s="204"/>
    </row>
    <row r="2336" spans="4:4">
      <c r="D2336" s="204"/>
    </row>
    <row r="2337" spans="4:4">
      <c r="D2337" s="204"/>
    </row>
    <row r="2338" spans="4:4">
      <c r="D2338" s="204"/>
    </row>
    <row r="2339" spans="4:4">
      <c r="D2339" s="204"/>
    </row>
    <row r="2340" spans="4:4">
      <c r="D2340" s="204"/>
    </row>
    <row r="2341" spans="4:4">
      <c r="D2341" s="204"/>
    </row>
    <row r="2342" spans="4:4">
      <c r="D2342" s="204"/>
    </row>
    <row r="2343" spans="4:4">
      <c r="D2343" s="204"/>
    </row>
    <row r="2344" spans="4:4">
      <c r="D2344" s="204"/>
    </row>
    <row r="2345" spans="4:4">
      <c r="D2345" s="204"/>
    </row>
    <row r="2346" spans="4:4">
      <c r="D2346" s="204"/>
    </row>
    <row r="2347" spans="4:4">
      <c r="D2347" s="204"/>
    </row>
    <row r="2348" spans="4:4">
      <c r="D2348" s="204"/>
    </row>
    <row r="2349" spans="4:4">
      <c r="D2349" s="204"/>
    </row>
    <row r="2350" spans="4:4">
      <c r="D2350" s="204"/>
    </row>
    <row r="2351" spans="4:4">
      <c r="D2351" s="204"/>
    </row>
    <row r="2352" spans="4:4">
      <c r="D2352" s="204"/>
    </row>
    <row r="2353" spans="4:4">
      <c r="D2353" s="204"/>
    </row>
    <row r="2354" spans="4:4">
      <c r="D2354" s="204"/>
    </row>
    <row r="2355" spans="4:4">
      <c r="D2355" s="204"/>
    </row>
    <row r="2356" spans="4:4">
      <c r="D2356" s="204"/>
    </row>
    <row r="2357" spans="4:4">
      <c r="D2357" s="204"/>
    </row>
    <row r="2358" spans="4:4">
      <c r="D2358" s="204"/>
    </row>
    <row r="2359" spans="4:4">
      <c r="D2359" s="204"/>
    </row>
    <row r="2360" spans="4:4">
      <c r="D2360" s="204"/>
    </row>
    <row r="2361" spans="4:4">
      <c r="D2361" s="204"/>
    </row>
    <row r="2362" spans="4:4">
      <c r="D2362" s="204"/>
    </row>
    <row r="2363" spans="4:4">
      <c r="D2363" s="204"/>
    </row>
    <row r="2364" spans="4:4">
      <c r="D2364" s="204"/>
    </row>
    <row r="2365" spans="4:4">
      <c r="D2365" s="204"/>
    </row>
    <row r="2366" spans="4:4">
      <c r="D2366" s="204"/>
    </row>
    <row r="2367" spans="4:4">
      <c r="D2367" s="204"/>
    </row>
    <row r="2368" spans="4:4">
      <c r="D2368" s="204"/>
    </row>
    <row r="2369" spans="4:4">
      <c r="D2369" s="204"/>
    </row>
    <row r="2370" spans="4:4">
      <c r="D2370" s="204"/>
    </row>
    <row r="2371" spans="4:4">
      <c r="D2371" s="204"/>
    </row>
    <row r="2372" spans="4:4">
      <c r="D2372" s="204"/>
    </row>
    <row r="2373" spans="4:4">
      <c r="D2373" s="204"/>
    </row>
    <row r="2374" spans="4:4">
      <c r="D2374" s="204"/>
    </row>
    <row r="2375" spans="4:4">
      <c r="D2375" s="204"/>
    </row>
    <row r="2376" spans="4:4">
      <c r="D2376" s="204"/>
    </row>
    <row r="2377" spans="4:4">
      <c r="D2377" s="204"/>
    </row>
    <row r="2378" spans="4:4">
      <c r="D2378" s="204"/>
    </row>
    <row r="2379" spans="4:4">
      <c r="D2379" s="204"/>
    </row>
    <row r="2380" spans="4:4">
      <c r="D2380" s="204"/>
    </row>
    <row r="2381" spans="4:4">
      <c r="D2381" s="204"/>
    </row>
    <row r="2382" spans="4:4">
      <c r="D2382" s="204"/>
    </row>
    <row r="2383" spans="4:4">
      <c r="D2383" s="204"/>
    </row>
    <row r="2384" spans="4:4">
      <c r="D2384" s="204"/>
    </row>
    <row r="2385" spans="4:4">
      <c r="D2385" s="204"/>
    </row>
    <row r="2386" spans="4:4">
      <c r="D2386" s="204"/>
    </row>
    <row r="2387" spans="4:4">
      <c r="D2387" s="204"/>
    </row>
    <row r="2388" spans="4:4">
      <c r="D2388" s="204"/>
    </row>
    <row r="2389" spans="4:4">
      <c r="D2389" s="204"/>
    </row>
    <row r="2390" spans="4:4">
      <c r="D2390" s="204"/>
    </row>
    <row r="2391" spans="4:4">
      <c r="D2391" s="204"/>
    </row>
    <row r="2392" spans="4:4">
      <c r="D2392" s="204"/>
    </row>
    <row r="2393" spans="4:4">
      <c r="D2393" s="204"/>
    </row>
    <row r="2394" spans="4:4">
      <c r="D2394" s="204"/>
    </row>
    <row r="2395" spans="4:4">
      <c r="D2395" s="204"/>
    </row>
    <row r="2396" spans="4:4">
      <c r="D2396" s="204"/>
    </row>
    <row r="2397" spans="4:4">
      <c r="D2397" s="204"/>
    </row>
    <row r="2398" spans="4:4">
      <c r="D2398" s="204"/>
    </row>
    <row r="2399" spans="4:4">
      <c r="D2399" s="204"/>
    </row>
    <row r="2400" spans="4:4">
      <c r="D2400" s="204"/>
    </row>
    <row r="2401" spans="4:4">
      <c r="D2401" s="204"/>
    </row>
    <row r="2402" spans="4:4">
      <c r="D2402" s="204"/>
    </row>
    <row r="2403" spans="4:4">
      <c r="D2403" s="204"/>
    </row>
    <row r="2404" spans="4:4">
      <c r="D2404" s="204"/>
    </row>
    <row r="2405" spans="4:4">
      <c r="D2405" s="204"/>
    </row>
    <row r="2406" spans="4:4">
      <c r="D2406" s="204"/>
    </row>
    <row r="2407" spans="4:4">
      <c r="D2407" s="204"/>
    </row>
    <row r="2408" spans="4:4">
      <c r="D2408" s="204"/>
    </row>
    <row r="2409" spans="4:4">
      <c r="D2409" s="204"/>
    </row>
    <row r="2410" spans="4:4">
      <c r="D2410" s="204"/>
    </row>
    <row r="2411" spans="4:4">
      <c r="D2411" s="204"/>
    </row>
    <row r="2412" spans="4:4">
      <c r="D2412" s="204"/>
    </row>
    <row r="2413" spans="4:4">
      <c r="D2413" s="204"/>
    </row>
    <row r="2414" spans="4:4">
      <c r="D2414" s="204"/>
    </row>
    <row r="2415" spans="4:4">
      <c r="D2415" s="204"/>
    </row>
    <row r="2416" spans="4:4">
      <c r="D2416" s="204"/>
    </row>
    <row r="2417" spans="4:4">
      <c r="D2417" s="204"/>
    </row>
    <row r="2418" spans="4:4">
      <c r="D2418" s="204"/>
    </row>
    <row r="2419" spans="4:4">
      <c r="D2419" s="204"/>
    </row>
    <row r="2420" spans="4:4">
      <c r="D2420" s="204"/>
    </row>
    <row r="2421" spans="4:4">
      <c r="D2421" s="204"/>
    </row>
    <row r="2422" spans="4:4">
      <c r="D2422" s="204"/>
    </row>
    <row r="2423" spans="4:4">
      <c r="D2423" s="204"/>
    </row>
    <row r="2424" spans="4:4">
      <c r="D2424" s="204"/>
    </row>
    <row r="2425" spans="4:4">
      <c r="D2425" s="204"/>
    </row>
    <row r="2426" spans="4:4">
      <c r="D2426" s="204"/>
    </row>
    <row r="2427" spans="4:4">
      <c r="D2427" s="204"/>
    </row>
    <row r="2428" spans="4:4">
      <c r="D2428" s="204"/>
    </row>
    <row r="2429" spans="4:4">
      <c r="D2429" s="204"/>
    </row>
    <row r="2430" spans="4:4">
      <c r="D2430" s="204"/>
    </row>
    <row r="2431" spans="4:4">
      <c r="D2431" s="204"/>
    </row>
    <row r="2432" spans="4:4">
      <c r="D2432" s="204"/>
    </row>
    <row r="2433" spans="4:4">
      <c r="D2433" s="204"/>
    </row>
    <row r="2434" spans="4:4">
      <c r="D2434" s="204"/>
    </row>
    <row r="2435" spans="4:4">
      <c r="D2435" s="204"/>
    </row>
    <row r="2436" spans="4:4">
      <c r="D2436" s="204"/>
    </row>
    <row r="2437" spans="4:4">
      <c r="D2437" s="204"/>
    </row>
    <row r="2438" spans="4:4">
      <c r="D2438" s="204"/>
    </row>
    <row r="2439" spans="4:4">
      <c r="D2439" s="204"/>
    </row>
    <row r="2440" spans="4:4">
      <c r="D2440" s="204"/>
    </row>
    <row r="2441" spans="4:4">
      <c r="D2441" s="204"/>
    </row>
    <row r="2442" spans="4:4">
      <c r="D2442" s="204"/>
    </row>
    <row r="2443" spans="4:4">
      <c r="D2443" s="204"/>
    </row>
    <row r="2444" spans="4:4">
      <c r="D2444" s="204"/>
    </row>
    <row r="2445" spans="4:4">
      <c r="D2445" s="204"/>
    </row>
    <row r="2446" spans="4:4">
      <c r="D2446" s="204"/>
    </row>
    <row r="2447" spans="4:4">
      <c r="D2447" s="204"/>
    </row>
    <row r="2448" spans="4:4">
      <c r="D2448" s="204"/>
    </row>
    <row r="2449" spans="4:4">
      <c r="D2449" s="204"/>
    </row>
    <row r="2450" spans="4:4">
      <c r="D2450" s="204"/>
    </row>
    <row r="2451" spans="4:4">
      <c r="D2451" s="204"/>
    </row>
    <row r="2452" spans="4:4">
      <c r="D2452" s="204"/>
    </row>
    <row r="2453" spans="4:4">
      <c r="D2453" s="204"/>
    </row>
    <row r="2454" spans="4:4">
      <c r="D2454" s="204"/>
    </row>
    <row r="2455" spans="4:4">
      <c r="D2455" s="204"/>
    </row>
    <row r="2456" spans="4:4">
      <c r="D2456" s="204"/>
    </row>
    <row r="2457" spans="4:4">
      <c r="D2457" s="204"/>
    </row>
    <row r="2458" spans="4:4">
      <c r="D2458" s="204"/>
    </row>
    <row r="2459" spans="4:4">
      <c r="D2459" s="204"/>
    </row>
    <row r="2460" spans="4:4">
      <c r="D2460" s="204"/>
    </row>
    <row r="2461" spans="4:4">
      <c r="D2461" s="204"/>
    </row>
    <row r="2462" spans="4:4">
      <c r="D2462" s="204"/>
    </row>
    <row r="2463" spans="4:4">
      <c r="D2463" s="204"/>
    </row>
    <row r="2464" spans="4:4">
      <c r="D2464" s="204"/>
    </row>
    <row r="2465" spans="4:4">
      <c r="D2465" s="204"/>
    </row>
    <row r="2466" spans="4:4">
      <c r="D2466" s="204"/>
    </row>
    <row r="2467" spans="4:4">
      <c r="D2467" s="204"/>
    </row>
    <row r="2468" spans="4:4">
      <c r="D2468" s="204"/>
    </row>
    <row r="2469" spans="4:4">
      <c r="D2469" s="204"/>
    </row>
    <row r="2470" spans="4:4">
      <c r="D2470" s="204"/>
    </row>
    <row r="2471" spans="4:4">
      <c r="D2471" s="204"/>
    </row>
    <row r="2472" spans="4:4">
      <c r="D2472" s="204"/>
    </row>
    <row r="2473" spans="4:4">
      <c r="D2473" s="204"/>
    </row>
    <row r="2474" spans="4:4">
      <c r="D2474" s="204"/>
    </row>
    <row r="2475" spans="4:4">
      <c r="D2475" s="204"/>
    </row>
    <row r="2476" spans="4:4">
      <c r="D2476" s="204"/>
    </row>
    <row r="2477" spans="4:4">
      <c r="D2477" s="204"/>
    </row>
    <row r="2478" spans="4:4">
      <c r="D2478" s="204"/>
    </row>
    <row r="2479" spans="4:4">
      <c r="D2479" s="204"/>
    </row>
    <row r="2480" spans="4:4">
      <c r="D2480" s="204"/>
    </row>
    <row r="2481" spans="4:4">
      <c r="D2481" s="204"/>
    </row>
    <row r="2482" spans="4:4">
      <c r="D2482" s="204"/>
    </row>
    <row r="2483" spans="4:4">
      <c r="D2483" s="204"/>
    </row>
    <row r="2484" spans="4:4">
      <c r="D2484" s="204"/>
    </row>
    <row r="2485" spans="4:4">
      <c r="D2485" s="204"/>
    </row>
    <row r="2486" spans="4:4">
      <c r="D2486" s="204"/>
    </row>
    <row r="2487" spans="4:4">
      <c r="D2487" s="204"/>
    </row>
    <row r="2488" spans="4:4">
      <c r="D2488" s="204"/>
    </row>
    <row r="2489" spans="4:4">
      <c r="D2489" s="204"/>
    </row>
    <row r="2490" spans="4:4">
      <c r="D2490" s="204"/>
    </row>
    <row r="2491" spans="4:4">
      <c r="D2491" s="204"/>
    </row>
    <row r="2492" spans="4:4">
      <c r="D2492" s="204"/>
    </row>
    <row r="2493" spans="4:4">
      <c r="D2493" s="204"/>
    </row>
    <row r="2494" spans="4:4">
      <c r="D2494" s="204"/>
    </row>
    <row r="2495" spans="4:4">
      <c r="D2495" s="204"/>
    </row>
    <row r="2496" spans="4:4">
      <c r="D2496" s="204"/>
    </row>
    <row r="2497" spans="4:4">
      <c r="D2497" s="204"/>
    </row>
    <row r="2498" spans="4:4">
      <c r="D2498" s="204"/>
    </row>
    <row r="2499" spans="4:4">
      <c r="D2499" s="204"/>
    </row>
    <row r="2500" spans="4:4">
      <c r="D2500" s="204"/>
    </row>
    <row r="2501" spans="4:4">
      <c r="D2501" s="204"/>
    </row>
    <row r="2502" spans="4:4">
      <c r="D2502" s="204"/>
    </row>
    <row r="2503" spans="4:4">
      <c r="D2503" s="204"/>
    </row>
    <row r="2504" spans="4:4">
      <c r="D2504" s="204"/>
    </row>
    <row r="2505" spans="4:4">
      <c r="D2505" s="204"/>
    </row>
    <row r="2506" spans="4:4">
      <c r="D2506" s="204"/>
    </row>
    <row r="2507" spans="4:4">
      <c r="D2507" s="204"/>
    </row>
    <row r="2508" spans="4:4">
      <c r="D2508" s="204"/>
    </row>
    <row r="2509" spans="4:4">
      <c r="D2509" s="204"/>
    </row>
    <row r="2510" spans="4:4">
      <c r="D2510" s="204"/>
    </row>
    <row r="2511" spans="4:4">
      <c r="D2511" s="204"/>
    </row>
    <row r="2512" spans="4:4">
      <c r="D2512" s="204"/>
    </row>
    <row r="2513" spans="4:4">
      <c r="D2513" s="204"/>
    </row>
    <row r="2514" spans="4:4">
      <c r="D2514" s="204"/>
    </row>
    <row r="2515" spans="4:4">
      <c r="D2515" s="204"/>
    </row>
    <row r="2516" spans="4:4">
      <c r="D2516" s="204"/>
    </row>
    <row r="2517" spans="4:4">
      <c r="D2517" s="204"/>
    </row>
    <row r="2518" spans="4:4">
      <c r="D2518" s="204"/>
    </row>
    <row r="2519" spans="4:4">
      <c r="D2519" s="204"/>
    </row>
    <row r="2520" spans="4:4">
      <c r="D2520" s="204"/>
    </row>
    <row r="2521" spans="4:4">
      <c r="D2521" s="204"/>
    </row>
    <row r="2522" spans="4:4">
      <c r="D2522" s="204"/>
    </row>
    <row r="2523" spans="4:4">
      <c r="D2523" s="204"/>
    </row>
    <row r="2524" spans="4:4">
      <c r="D2524" s="204"/>
    </row>
    <row r="2525" spans="4:4">
      <c r="D2525" s="204"/>
    </row>
    <row r="2526" spans="4:4">
      <c r="D2526" s="204"/>
    </row>
    <row r="2527" spans="4:4">
      <c r="D2527" s="204"/>
    </row>
    <row r="2528" spans="4:4">
      <c r="D2528" s="204"/>
    </row>
    <row r="2529" spans="4:4">
      <c r="D2529" s="204"/>
    </row>
    <row r="2530" spans="4:4">
      <c r="D2530" s="204"/>
    </row>
    <row r="2531" spans="4:4">
      <c r="D2531" s="204"/>
    </row>
    <row r="2532" spans="4:4">
      <c r="D2532" s="204"/>
    </row>
    <row r="2533" spans="4:4">
      <c r="D2533" s="204"/>
    </row>
    <row r="2534" spans="4:4">
      <c r="D2534" s="204"/>
    </row>
    <row r="2535" spans="4:4">
      <c r="D2535" s="204"/>
    </row>
    <row r="2536" spans="4:4">
      <c r="D2536" s="204"/>
    </row>
    <row r="2537" spans="4:4">
      <c r="D2537" s="204"/>
    </row>
    <row r="2538" spans="4:4">
      <c r="D2538" s="204"/>
    </row>
    <row r="2539" spans="4:4">
      <c r="D2539" s="204"/>
    </row>
    <row r="2540" spans="4:4">
      <c r="D2540" s="204"/>
    </row>
    <row r="2541" spans="4:4">
      <c r="D2541" s="204"/>
    </row>
    <row r="2542" spans="4:4">
      <c r="D2542" s="204"/>
    </row>
    <row r="2543" spans="4:4">
      <c r="D2543" s="204"/>
    </row>
    <row r="2544" spans="4:4">
      <c r="D2544" s="204"/>
    </row>
    <row r="2545" spans="4:4">
      <c r="D2545" s="204"/>
    </row>
    <row r="2546" spans="4:4">
      <c r="D2546" s="204"/>
    </row>
    <row r="2547" spans="4:4">
      <c r="D2547" s="204"/>
    </row>
    <row r="2548" spans="4:4">
      <c r="D2548" s="204"/>
    </row>
    <row r="2549" spans="4:4">
      <c r="D2549" s="204"/>
    </row>
    <row r="2550" spans="4:4">
      <c r="D2550" s="204"/>
    </row>
    <row r="2551" spans="4:4">
      <c r="D2551" s="204"/>
    </row>
    <row r="2552" spans="4:4">
      <c r="D2552" s="204"/>
    </row>
    <row r="2553" spans="4:4">
      <c r="D2553" s="204"/>
    </row>
    <row r="2554" spans="4:4">
      <c r="D2554" s="204"/>
    </row>
    <row r="2555" spans="4:4">
      <c r="D2555" s="204"/>
    </row>
    <row r="2556" spans="4:4">
      <c r="D2556" s="204"/>
    </row>
    <row r="2557" spans="4:4">
      <c r="D2557" s="204"/>
    </row>
    <row r="2558" spans="4:4">
      <c r="D2558" s="204"/>
    </row>
    <row r="2559" spans="4:4">
      <c r="D2559" s="204"/>
    </row>
    <row r="2560" spans="4:4">
      <c r="D2560" s="204"/>
    </row>
    <row r="2561" spans="4:4">
      <c r="D2561" s="204"/>
    </row>
    <row r="2562" spans="4:4">
      <c r="D2562" s="204"/>
    </row>
    <row r="2563" spans="4:4">
      <c r="D2563" s="204"/>
    </row>
    <row r="2564" spans="4:4">
      <c r="D2564" s="204"/>
    </row>
    <row r="2565" spans="4:4">
      <c r="D2565" s="204"/>
    </row>
    <row r="2566" spans="4:4">
      <c r="D2566" s="204"/>
    </row>
    <row r="2567" spans="4:4">
      <c r="D2567" s="204"/>
    </row>
    <row r="2568" spans="4:4">
      <c r="D2568" s="204"/>
    </row>
    <row r="2569" spans="4:4">
      <c r="D2569" s="204"/>
    </row>
    <row r="2570" spans="4:4">
      <c r="D2570" s="204"/>
    </row>
    <row r="2571" spans="4:4">
      <c r="D2571" s="204"/>
    </row>
    <row r="2572" spans="4:4">
      <c r="D2572" s="204"/>
    </row>
    <row r="2573" spans="4:4">
      <c r="D2573" s="204"/>
    </row>
    <row r="2574" spans="4:4">
      <c r="D2574" s="204"/>
    </row>
    <row r="2575" spans="4:4">
      <c r="D2575" s="204"/>
    </row>
    <row r="2576" spans="4:4">
      <c r="D2576" s="204"/>
    </row>
    <row r="2577" spans="4:4">
      <c r="D2577" s="204"/>
    </row>
    <row r="2578" spans="4:4">
      <c r="D2578" s="204"/>
    </row>
    <row r="2579" spans="4:4">
      <c r="D2579" s="204"/>
    </row>
    <row r="2580" spans="4:4">
      <c r="D2580" s="204"/>
    </row>
    <row r="2581" spans="4:4">
      <c r="D2581" s="204"/>
    </row>
    <row r="2582" spans="4:4">
      <c r="D2582" s="204"/>
    </row>
    <row r="2583" spans="4:4">
      <c r="D2583" s="204"/>
    </row>
    <row r="2584" spans="4:4">
      <c r="D2584" s="204"/>
    </row>
    <row r="2585" spans="4:4">
      <c r="D2585" s="204"/>
    </row>
    <row r="2586" spans="4:4">
      <c r="D2586" s="204"/>
    </row>
    <row r="2587" spans="4:4">
      <c r="D2587" s="204"/>
    </row>
    <row r="2588" spans="4:4">
      <c r="D2588" s="204"/>
    </row>
    <row r="2589" spans="4:4">
      <c r="D2589" s="204"/>
    </row>
    <row r="2590" spans="4:4">
      <c r="D2590" s="204"/>
    </row>
    <row r="2591" spans="4:4">
      <c r="D2591" s="204"/>
    </row>
    <row r="2592" spans="4:4">
      <c r="D2592" s="204"/>
    </row>
    <row r="2593" spans="4:4">
      <c r="D2593" s="204"/>
    </row>
    <row r="2594" spans="4:4">
      <c r="D2594" s="204"/>
    </row>
    <row r="2595" spans="4:4">
      <c r="D2595" s="204"/>
    </row>
    <row r="2596" spans="4:4">
      <c r="D2596" s="204"/>
    </row>
    <row r="2597" spans="4:4">
      <c r="D2597" s="204"/>
    </row>
    <row r="2598" spans="4:4">
      <c r="D2598" s="204"/>
    </row>
    <row r="2599" spans="4:4">
      <c r="D2599" s="204"/>
    </row>
    <row r="2600" spans="4:4">
      <c r="D2600" s="204"/>
    </row>
    <row r="2601" spans="4:4">
      <c r="D2601" s="204"/>
    </row>
    <row r="2602" spans="4:4">
      <c r="D2602" s="204"/>
    </row>
    <row r="2603" spans="4:4">
      <c r="D2603" s="204"/>
    </row>
    <row r="2604" spans="4:4">
      <c r="D2604" s="204"/>
    </row>
    <row r="2605" spans="4:4">
      <c r="D2605" s="204"/>
    </row>
    <row r="2606" spans="4:4">
      <c r="D2606" s="204"/>
    </row>
    <row r="2607" spans="4:4">
      <c r="D2607" s="204"/>
    </row>
    <row r="2608" spans="4:4">
      <c r="D2608" s="204"/>
    </row>
    <row r="2609" spans="4:4">
      <c r="D2609" s="204"/>
    </row>
    <row r="2610" spans="4:4">
      <c r="D2610" s="204"/>
    </row>
    <row r="2611" spans="4:4">
      <c r="D2611" s="204"/>
    </row>
    <row r="2612" spans="4:4">
      <c r="D2612" s="204"/>
    </row>
    <row r="2613" spans="4:4">
      <c r="D2613" s="204"/>
    </row>
    <row r="2614" spans="4:4">
      <c r="D2614" s="204"/>
    </row>
    <row r="2615" spans="4:4">
      <c r="D2615" s="204"/>
    </row>
    <row r="2616" spans="4:4">
      <c r="D2616" s="204"/>
    </row>
    <row r="2617" spans="4:4">
      <c r="D2617" s="204"/>
    </row>
    <row r="2618" spans="4:4">
      <c r="D2618" s="204"/>
    </row>
    <row r="2619" spans="4:4">
      <c r="D2619" s="204"/>
    </row>
    <row r="2620" spans="4:4">
      <c r="D2620" s="204"/>
    </row>
    <row r="2621" spans="4:4">
      <c r="D2621" s="204"/>
    </row>
    <row r="2622" spans="4:4">
      <c r="D2622" s="204"/>
    </row>
    <row r="2623" spans="4:4">
      <c r="D2623" s="204"/>
    </row>
    <row r="2624" spans="4:4">
      <c r="D2624" s="204"/>
    </row>
    <row r="2625" spans="4:4">
      <c r="D2625" s="204"/>
    </row>
    <row r="2626" spans="4:4">
      <c r="D2626" s="204"/>
    </row>
    <row r="2627" spans="4:4">
      <c r="D2627" s="204"/>
    </row>
    <row r="2628" spans="4:4">
      <c r="D2628" s="204"/>
    </row>
    <row r="2629" spans="4:4">
      <c r="D2629" s="204"/>
    </row>
    <row r="2630" spans="4:4">
      <c r="D2630" s="204"/>
    </row>
    <row r="2631" spans="4:4">
      <c r="D2631" s="204"/>
    </row>
    <row r="2632" spans="4:4">
      <c r="D2632" s="204"/>
    </row>
    <row r="2633" spans="4:4">
      <c r="D2633" s="204"/>
    </row>
    <row r="2634" spans="4:4">
      <c r="D2634" s="204"/>
    </row>
    <row r="2635" spans="4:4">
      <c r="D2635" s="204"/>
    </row>
    <row r="2636" spans="4:4">
      <c r="D2636" s="204"/>
    </row>
    <row r="2637" spans="4:4">
      <c r="D2637" s="204"/>
    </row>
    <row r="2638" spans="4:4">
      <c r="D2638" s="204"/>
    </row>
    <row r="2639" spans="4:4">
      <c r="D2639" s="204"/>
    </row>
    <row r="2640" spans="4:4">
      <c r="D2640" s="204"/>
    </row>
    <row r="2641" spans="4:4">
      <c r="D2641" s="204"/>
    </row>
    <row r="2642" spans="4:4">
      <c r="D2642" s="204"/>
    </row>
    <row r="2643" spans="4:4">
      <c r="D2643" s="204"/>
    </row>
    <row r="2644" spans="4:4">
      <c r="D2644" s="204"/>
    </row>
    <row r="2645" spans="4:4">
      <c r="D2645" s="204"/>
    </row>
    <row r="2646" spans="4:4">
      <c r="D2646" s="204"/>
    </row>
    <row r="2647" spans="4:4">
      <c r="D2647" s="204"/>
    </row>
    <row r="2648" spans="4:4">
      <c r="D2648" s="204"/>
    </row>
    <row r="2649" spans="4:4">
      <c r="D2649" s="204"/>
    </row>
    <row r="2650" spans="4:4">
      <c r="D2650" s="204"/>
    </row>
    <row r="2651" spans="4:4">
      <c r="D2651" s="204"/>
    </row>
    <row r="2652" spans="4:4">
      <c r="D2652" s="204"/>
    </row>
    <row r="2653" spans="4:4">
      <c r="D2653" s="204"/>
    </row>
    <row r="2654" spans="4:4">
      <c r="D2654" s="204"/>
    </row>
    <row r="2655" spans="4:4">
      <c r="D2655" s="204"/>
    </row>
    <row r="2656" spans="4:4">
      <c r="D2656" s="204"/>
    </row>
    <row r="2657" spans="4:4">
      <c r="D2657" s="204"/>
    </row>
    <row r="2658" spans="4:4">
      <c r="D2658" s="204"/>
    </row>
    <row r="2659" spans="4:4">
      <c r="D2659" s="204"/>
    </row>
    <row r="2660" spans="4:4">
      <c r="D2660" s="204"/>
    </row>
    <row r="2661" spans="4:4">
      <c r="D2661" s="204"/>
    </row>
    <row r="2662" spans="4:4">
      <c r="D2662" s="204"/>
    </row>
    <row r="2663" spans="4:4">
      <c r="D2663" s="204"/>
    </row>
    <row r="2664" spans="4:4">
      <c r="D2664" s="204"/>
    </row>
    <row r="2665" spans="4:4">
      <c r="D2665" s="204"/>
    </row>
    <row r="2666" spans="4:4">
      <c r="D2666" s="204"/>
    </row>
    <row r="2667" spans="4:4">
      <c r="D2667" s="204"/>
    </row>
    <row r="2668" spans="4:4">
      <c r="D2668" s="204"/>
    </row>
    <row r="2669" spans="4:4">
      <c r="D2669" s="204"/>
    </row>
    <row r="2670" spans="4:4">
      <c r="D2670" s="204"/>
    </row>
    <row r="2671" spans="4:4">
      <c r="D2671" s="204"/>
    </row>
    <row r="2672" spans="4:4">
      <c r="D2672" s="204"/>
    </row>
    <row r="2673" spans="4:4">
      <c r="D2673" s="204"/>
    </row>
    <row r="2674" spans="4:4">
      <c r="D2674" s="204"/>
    </row>
    <row r="2675" spans="4:4">
      <c r="D2675" s="204"/>
    </row>
    <row r="2676" spans="4:4">
      <c r="D2676" s="204"/>
    </row>
    <row r="2677" spans="4:4">
      <c r="D2677" s="204"/>
    </row>
    <row r="2678" spans="4:4">
      <c r="D2678" s="204"/>
    </row>
    <row r="2679" spans="4:4">
      <c r="D2679" s="204"/>
    </row>
    <row r="2680" spans="4:4">
      <c r="D2680" s="204"/>
    </row>
    <row r="2681" spans="4:4">
      <c r="D2681" s="204"/>
    </row>
    <row r="2682" spans="4:4">
      <c r="D2682" s="204"/>
    </row>
    <row r="2683" spans="4:4">
      <c r="D2683" s="204"/>
    </row>
    <row r="2684" spans="4:4">
      <c r="D2684" s="204"/>
    </row>
    <row r="2685" spans="4:4">
      <c r="D2685" s="204"/>
    </row>
    <row r="2686" spans="4:4">
      <c r="D2686" s="204"/>
    </row>
    <row r="2687" spans="4:4">
      <c r="D2687" s="204"/>
    </row>
    <row r="2688" spans="4:4">
      <c r="D2688" s="204"/>
    </row>
    <row r="2689" spans="4:4">
      <c r="D2689" s="204"/>
    </row>
    <row r="2690" spans="4:4">
      <c r="D2690" s="204"/>
    </row>
    <row r="2691" spans="4:4">
      <c r="D2691" s="204"/>
    </row>
    <row r="2692" spans="4:4">
      <c r="D2692" s="204"/>
    </row>
    <row r="2693" spans="4:4">
      <c r="D2693" s="204"/>
    </row>
    <row r="2694" spans="4:4">
      <c r="D2694" s="204"/>
    </row>
    <row r="2695" spans="4:4">
      <c r="D2695" s="204"/>
    </row>
    <row r="2696" spans="4:4">
      <c r="D2696" s="204"/>
    </row>
    <row r="2697" spans="4:4">
      <c r="D2697" s="204"/>
    </row>
    <row r="2698" spans="4:4">
      <c r="D2698" s="204"/>
    </row>
    <row r="2699" spans="4:4">
      <c r="D2699" s="204"/>
    </row>
    <row r="2700" spans="4:4">
      <c r="D2700" s="204"/>
    </row>
    <row r="2701" spans="4:4">
      <c r="D2701" s="204"/>
    </row>
    <row r="2702" spans="4:4">
      <c r="D2702" s="204"/>
    </row>
    <row r="2703" spans="4:4">
      <c r="D2703" s="204"/>
    </row>
    <row r="2704" spans="4:4">
      <c r="D2704" s="204"/>
    </row>
    <row r="2705" spans="4:4">
      <c r="D2705" s="204"/>
    </row>
    <row r="2706" spans="4:4">
      <c r="D2706" s="204"/>
    </row>
    <row r="2707" spans="4:4">
      <c r="D2707" s="204"/>
    </row>
    <row r="2708" spans="4:4">
      <c r="D2708" s="204"/>
    </row>
    <row r="2709" spans="4:4">
      <c r="D2709" s="204"/>
    </row>
    <row r="2710" spans="4:4">
      <c r="D2710" s="204"/>
    </row>
    <row r="2711" spans="4:4">
      <c r="D2711" s="204"/>
    </row>
    <row r="2712" spans="4:4">
      <c r="D2712" s="204"/>
    </row>
    <row r="2713" spans="4:4">
      <c r="D2713" s="204"/>
    </row>
    <row r="2714" spans="4:4">
      <c r="D2714" s="204"/>
    </row>
    <row r="2715" spans="4:4">
      <c r="D2715" s="204"/>
    </row>
    <row r="2716" spans="4:4">
      <c r="D2716" s="204"/>
    </row>
    <row r="2717" spans="4:4">
      <c r="D2717" s="204"/>
    </row>
    <row r="2718" spans="4:4">
      <c r="D2718" s="204"/>
    </row>
    <row r="2719" spans="4:4">
      <c r="D2719" s="204"/>
    </row>
    <row r="2720" spans="4:4">
      <c r="D2720" s="204"/>
    </row>
    <row r="2721" spans="4:4">
      <c r="D2721" s="204"/>
    </row>
    <row r="2722" spans="4:4">
      <c r="D2722" s="204"/>
    </row>
    <row r="2723" spans="4:4">
      <c r="D2723" s="204"/>
    </row>
    <row r="2724" spans="4:4">
      <c r="D2724" s="204"/>
    </row>
    <row r="2725" spans="4:4">
      <c r="D2725" s="204"/>
    </row>
    <row r="2726" spans="4:4">
      <c r="D2726" s="204"/>
    </row>
    <row r="2727" spans="4:4">
      <c r="D2727" s="204"/>
    </row>
    <row r="2728" spans="4:4">
      <c r="D2728" s="204"/>
    </row>
    <row r="2729" spans="4:4">
      <c r="D2729" s="204"/>
    </row>
    <row r="2730" spans="4:4">
      <c r="D2730" s="204"/>
    </row>
    <row r="2731" spans="4:4">
      <c r="D2731" s="204"/>
    </row>
    <row r="2732" spans="4:4">
      <c r="D2732" s="204"/>
    </row>
    <row r="2733" spans="4:4">
      <c r="D2733" s="204"/>
    </row>
    <row r="2734" spans="4:4">
      <c r="D2734" s="204"/>
    </row>
    <row r="2735" spans="4:4">
      <c r="D2735" s="204"/>
    </row>
    <row r="2736" spans="4:4">
      <c r="D2736" s="204"/>
    </row>
    <row r="2737" spans="4:4">
      <c r="D2737" s="204"/>
    </row>
    <row r="2738" spans="4:4">
      <c r="D2738" s="204"/>
    </row>
    <row r="2739" spans="4:4">
      <c r="D2739" s="204"/>
    </row>
    <row r="2740" spans="4:4">
      <c r="D2740" s="204"/>
    </row>
    <row r="2741" spans="4:4">
      <c r="D2741" s="204"/>
    </row>
    <row r="2742" spans="4:4">
      <c r="D2742" s="204"/>
    </row>
    <row r="2743" spans="4:4">
      <c r="D2743" s="204"/>
    </row>
    <row r="2744" spans="4:4">
      <c r="D2744" s="204"/>
    </row>
    <row r="2745" spans="4:4">
      <c r="D2745" s="204"/>
    </row>
    <row r="2746" spans="4:4">
      <c r="D2746" s="204"/>
    </row>
    <row r="2747" spans="4:4">
      <c r="D2747" s="204"/>
    </row>
    <row r="2748" spans="4:4">
      <c r="D2748" s="204"/>
    </row>
    <row r="2749" spans="4:4">
      <c r="D2749" s="204"/>
    </row>
    <row r="2750" spans="4:4">
      <c r="D2750" s="204"/>
    </row>
    <row r="2751" spans="4:4">
      <c r="D2751" s="204"/>
    </row>
    <row r="2752" spans="4:4">
      <c r="D2752" s="204"/>
    </row>
    <row r="2753" spans="4:4">
      <c r="D2753" s="204"/>
    </row>
    <row r="2754" spans="4:4">
      <c r="D2754" s="204"/>
    </row>
    <row r="2755" spans="4:4">
      <c r="D2755" s="204"/>
    </row>
    <row r="2756" spans="4:4">
      <c r="D2756" s="204"/>
    </row>
    <row r="2757" spans="4:4">
      <c r="D2757" s="204"/>
    </row>
    <row r="2758" spans="4:4">
      <c r="D2758" s="204"/>
    </row>
    <row r="2759" spans="4:4">
      <c r="D2759" s="204"/>
    </row>
    <row r="2760" spans="4:4">
      <c r="D2760" s="204"/>
    </row>
    <row r="2761" spans="4:4">
      <c r="D2761" s="204"/>
    </row>
    <row r="2762" spans="4:4">
      <c r="D2762" s="204"/>
    </row>
    <row r="2763" spans="4:4">
      <c r="D2763" s="204"/>
    </row>
    <row r="2764" spans="4:4">
      <c r="D2764" s="204"/>
    </row>
    <row r="2765" spans="4:4">
      <c r="D2765" s="204"/>
    </row>
    <row r="2766" spans="4:4">
      <c r="D2766" s="204"/>
    </row>
    <row r="2767" spans="4:4">
      <c r="D2767" s="204"/>
    </row>
    <row r="2768" spans="4:4">
      <c r="D2768" s="204"/>
    </row>
    <row r="2769" spans="4:4">
      <c r="D2769" s="204"/>
    </row>
    <row r="2770" spans="4:4">
      <c r="D2770" s="204"/>
    </row>
    <row r="2771" spans="4:4">
      <c r="D2771" s="204"/>
    </row>
    <row r="2772" spans="4:4">
      <c r="D2772" s="204"/>
    </row>
    <row r="2773" spans="4:4">
      <c r="D2773" s="204"/>
    </row>
    <row r="2774" spans="4:4">
      <c r="D2774" s="204"/>
    </row>
    <row r="2775" spans="4:4">
      <c r="D2775" s="204"/>
    </row>
    <row r="2776" spans="4:4">
      <c r="D2776" s="204"/>
    </row>
    <row r="2777" spans="4:4">
      <c r="D2777" s="204"/>
    </row>
    <row r="2778" spans="4:4">
      <c r="D2778" s="204"/>
    </row>
    <row r="2779" spans="4:4">
      <c r="D2779" s="204"/>
    </row>
    <row r="2780" spans="4:4">
      <c r="D2780" s="204"/>
    </row>
    <row r="2781" spans="4:4">
      <c r="D2781" s="204"/>
    </row>
    <row r="2782" spans="4:4">
      <c r="D2782" s="204"/>
    </row>
    <row r="2783" spans="4:4">
      <c r="D2783" s="204"/>
    </row>
    <row r="2784" spans="4:4">
      <c r="D2784" s="204"/>
    </row>
    <row r="2785" spans="4:4">
      <c r="D2785" s="204"/>
    </row>
    <row r="2786" spans="4:4">
      <c r="D2786" s="204"/>
    </row>
    <row r="2787" spans="4:4">
      <c r="D2787" s="204"/>
    </row>
    <row r="2788" spans="4:4">
      <c r="D2788" s="204"/>
    </row>
    <row r="2789" spans="4:4">
      <c r="D2789" s="204"/>
    </row>
    <row r="2790" spans="4:4">
      <c r="D2790" s="204"/>
    </row>
    <row r="2791" spans="4:4">
      <c r="D2791" s="204"/>
    </row>
    <row r="2792" spans="4:4">
      <c r="D2792" s="204"/>
    </row>
    <row r="2793" spans="4:4">
      <c r="D2793" s="204"/>
    </row>
    <row r="2794" spans="4:4">
      <c r="D2794" s="204"/>
    </row>
    <row r="2795" spans="4:4">
      <c r="D2795" s="204"/>
    </row>
    <row r="2796" spans="4:4">
      <c r="D2796" s="204"/>
    </row>
    <row r="2797" spans="4:4">
      <c r="D2797" s="204"/>
    </row>
    <row r="2798" spans="4:4">
      <c r="D2798" s="204"/>
    </row>
    <row r="2799" spans="4:4">
      <c r="D2799" s="204"/>
    </row>
    <row r="2800" spans="4:4">
      <c r="D2800" s="204"/>
    </row>
    <row r="2801" spans="4:4">
      <c r="D2801" s="204"/>
    </row>
    <row r="2802" spans="4:4">
      <c r="D2802" s="204"/>
    </row>
    <row r="2803" spans="4:4">
      <c r="D2803" s="204"/>
    </row>
    <row r="2804" spans="4:4">
      <c r="D2804" s="204"/>
    </row>
    <row r="2805" spans="4:4">
      <c r="D2805" s="204"/>
    </row>
    <row r="2806" spans="4:4">
      <c r="D2806" s="204"/>
    </row>
    <row r="2807" spans="4:4">
      <c r="D2807" s="204"/>
    </row>
    <row r="2808" spans="4:4">
      <c r="D2808" s="204"/>
    </row>
    <row r="2809" spans="4:4">
      <c r="D2809" s="204"/>
    </row>
    <row r="2810" spans="4:4">
      <c r="D2810" s="204"/>
    </row>
    <row r="2811" spans="4:4">
      <c r="D2811" s="204"/>
    </row>
    <row r="2812" spans="4:4">
      <c r="D2812" s="204"/>
    </row>
    <row r="2813" spans="4:4">
      <c r="D2813" s="204"/>
    </row>
    <row r="2814" spans="4:4">
      <c r="D2814" s="204"/>
    </row>
    <row r="2815" spans="4:4">
      <c r="D2815" s="204"/>
    </row>
    <row r="2816" spans="4:4">
      <c r="D2816" s="204"/>
    </row>
    <row r="2817" spans="4:4">
      <c r="D2817" s="204"/>
    </row>
    <row r="2818" spans="4:4">
      <c r="D2818" s="204"/>
    </row>
    <row r="2819" spans="4:4">
      <c r="D2819" s="204"/>
    </row>
    <row r="2820" spans="4:4">
      <c r="D2820" s="204"/>
    </row>
    <row r="2821" spans="4:4">
      <c r="D2821" s="204"/>
    </row>
    <row r="2822" spans="4:4">
      <c r="D2822" s="204"/>
    </row>
    <row r="2823" spans="4:4">
      <c r="D2823" s="204"/>
    </row>
    <row r="2824" spans="4:4">
      <c r="D2824" s="204"/>
    </row>
    <row r="2825" spans="4:4">
      <c r="D2825" s="204"/>
    </row>
    <row r="2826" spans="4:4">
      <c r="D2826" s="204"/>
    </row>
    <row r="2827" spans="4:4">
      <c r="D2827" s="204"/>
    </row>
    <row r="2828" spans="4:4">
      <c r="D2828" s="204"/>
    </row>
    <row r="2829" spans="4:4">
      <c r="D2829" s="204"/>
    </row>
    <row r="2830" spans="4:4">
      <c r="D2830" s="204"/>
    </row>
    <row r="2831" spans="4:4">
      <c r="D2831" s="204"/>
    </row>
    <row r="2832" spans="4:4">
      <c r="D2832" s="204"/>
    </row>
    <row r="2833" spans="4:4">
      <c r="D2833" s="204"/>
    </row>
    <row r="2834" spans="4:4">
      <c r="D2834" s="204"/>
    </row>
    <row r="2835" spans="4:4">
      <c r="D2835" s="204"/>
    </row>
    <row r="2836" spans="4:4">
      <c r="D2836" s="204"/>
    </row>
    <row r="2837" spans="4:4">
      <c r="D2837" s="204"/>
    </row>
    <row r="2838" spans="4:4">
      <c r="D2838" s="204"/>
    </row>
    <row r="2839" spans="4:4">
      <c r="D2839" s="204"/>
    </row>
    <row r="2840" spans="4:4">
      <c r="D2840" s="204"/>
    </row>
    <row r="2841" spans="4:4">
      <c r="D2841" s="204"/>
    </row>
    <row r="2842" spans="4:4">
      <c r="D2842" s="204"/>
    </row>
    <row r="2843" spans="4:4">
      <c r="D2843" s="204"/>
    </row>
    <row r="2844" spans="4:4">
      <c r="D2844" s="204"/>
    </row>
    <row r="2845" spans="4:4">
      <c r="D2845" s="204"/>
    </row>
    <row r="2846" spans="4:4">
      <c r="D2846" s="204"/>
    </row>
    <row r="2847" spans="4:4">
      <c r="D2847" s="204"/>
    </row>
    <row r="2848" spans="4:4">
      <c r="D2848" s="204"/>
    </row>
    <row r="2849" spans="4:4">
      <c r="D2849" s="204"/>
    </row>
    <row r="2850" spans="4:4">
      <c r="D2850" s="204"/>
    </row>
    <row r="2851" spans="4:4">
      <c r="D2851" s="204"/>
    </row>
    <row r="2852" spans="4:4">
      <c r="D2852" s="204"/>
    </row>
    <row r="2853" spans="4:4">
      <c r="D2853" s="204"/>
    </row>
    <row r="2854" spans="4:4">
      <c r="D2854" s="204"/>
    </row>
    <row r="2855" spans="4:4">
      <c r="D2855" s="204"/>
    </row>
    <row r="2856" spans="4:4">
      <c r="D2856" s="204"/>
    </row>
    <row r="2857" spans="4:4">
      <c r="D2857" s="204"/>
    </row>
    <row r="2858" spans="4:4">
      <c r="D2858" s="204"/>
    </row>
    <row r="2859" spans="4:4">
      <c r="D2859" s="204"/>
    </row>
    <row r="2860" spans="4:4">
      <c r="D2860" s="204"/>
    </row>
    <row r="2861" spans="4:4">
      <c r="D2861" s="204"/>
    </row>
    <row r="2862" spans="4:4">
      <c r="D2862" s="204"/>
    </row>
    <row r="2863" spans="4:4">
      <c r="D2863" s="204"/>
    </row>
    <row r="2864" spans="4:4">
      <c r="D2864" s="204"/>
    </row>
    <row r="2865" spans="4:4">
      <c r="D2865" s="204"/>
    </row>
    <row r="2866" spans="4:4">
      <c r="D2866" s="204"/>
    </row>
    <row r="2867" spans="4:4">
      <c r="D2867" s="204"/>
    </row>
    <row r="2868" spans="4:4">
      <c r="D2868" s="204"/>
    </row>
    <row r="2869" spans="4:4">
      <c r="D2869" s="204"/>
    </row>
    <row r="2870" spans="4:4">
      <c r="D2870" s="204"/>
    </row>
    <row r="2871" spans="4:4">
      <c r="D2871" s="204"/>
    </row>
    <row r="2872" spans="4:4">
      <c r="D2872" s="204"/>
    </row>
    <row r="2873" spans="4:4">
      <c r="D2873" s="204"/>
    </row>
    <row r="2874" spans="4:4">
      <c r="D2874" s="204"/>
    </row>
    <row r="2875" spans="4:4">
      <c r="D2875" s="204"/>
    </row>
    <row r="2876" spans="4:4">
      <c r="D2876" s="204"/>
    </row>
    <row r="2877" spans="4:4">
      <c r="D2877" s="204"/>
    </row>
    <row r="2878" spans="4:4">
      <c r="D2878" s="204"/>
    </row>
    <row r="2879" spans="4:4">
      <c r="D2879" s="204"/>
    </row>
    <row r="2880" spans="4:4">
      <c r="D2880" s="204"/>
    </row>
    <row r="2881" spans="4:4">
      <c r="D2881" s="204"/>
    </row>
    <row r="2882" spans="4:4">
      <c r="D2882" s="204"/>
    </row>
    <row r="2883" spans="4:4">
      <c r="D2883" s="204"/>
    </row>
    <row r="2884" spans="4:4">
      <c r="D2884" s="204"/>
    </row>
    <row r="2885" spans="4:4">
      <c r="D2885" s="204"/>
    </row>
    <row r="2886" spans="4:4">
      <c r="D2886" s="204"/>
    </row>
    <row r="2887" spans="4:4">
      <c r="D2887" s="204"/>
    </row>
    <row r="2888" spans="4:4">
      <c r="D2888" s="204"/>
    </row>
    <row r="2889" spans="4:4">
      <c r="D2889" s="204"/>
    </row>
    <row r="2890" spans="4:4">
      <c r="D2890" s="204"/>
    </row>
    <row r="2891" spans="4:4">
      <c r="D2891" s="204"/>
    </row>
    <row r="2892" spans="4:4">
      <c r="D2892" s="204"/>
    </row>
    <row r="2893" spans="4:4">
      <c r="D2893" s="204"/>
    </row>
    <row r="2894" spans="4:4">
      <c r="D2894" s="204"/>
    </row>
    <row r="2895" spans="4:4">
      <c r="D2895" s="204"/>
    </row>
    <row r="2896" spans="4:4">
      <c r="D2896" s="204"/>
    </row>
    <row r="2897" spans="4:4">
      <c r="D2897" s="204"/>
    </row>
    <row r="2898" spans="4:4">
      <c r="D2898" s="204"/>
    </row>
    <row r="2899" spans="4:4">
      <c r="D2899" s="204"/>
    </row>
    <row r="2900" spans="4:4">
      <c r="D2900" s="204"/>
    </row>
    <row r="2901" spans="4:4">
      <c r="D2901" s="204"/>
    </row>
    <row r="2902" spans="4:4">
      <c r="D2902" s="204"/>
    </row>
    <row r="2903" spans="4:4">
      <c r="D2903" s="204"/>
    </row>
    <row r="2904" spans="4:4">
      <c r="D2904" s="204"/>
    </row>
    <row r="2905" spans="4:4">
      <c r="D2905" s="204"/>
    </row>
    <row r="2906" spans="4:4">
      <c r="D2906" s="204"/>
    </row>
    <row r="2907" spans="4:4">
      <c r="D2907" s="204"/>
    </row>
    <row r="2908" spans="4:4">
      <c r="D2908" s="204"/>
    </row>
    <row r="2909" spans="4:4">
      <c r="D2909" s="204"/>
    </row>
    <row r="2910" spans="4:4">
      <c r="D2910" s="204"/>
    </row>
    <row r="2911" spans="4:4">
      <c r="D2911" s="204"/>
    </row>
    <row r="2912" spans="4:4">
      <c r="D2912" s="204"/>
    </row>
    <row r="2913" spans="4:4">
      <c r="D2913" s="204"/>
    </row>
    <row r="2914" spans="4:4">
      <c r="D2914" s="204"/>
    </row>
    <row r="2915" spans="4:4">
      <c r="D2915" s="204"/>
    </row>
    <row r="2916" spans="4:4">
      <c r="D2916" s="204"/>
    </row>
    <row r="2917" spans="4:4">
      <c r="D2917" s="204"/>
    </row>
    <row r="2918" spans="4:4">
      <c r="D2918" s="204"/>
    </row>
    <row r="2919" spans="4:4">
      <c r="D2919" s="204"/>
    </row>
    <row r="2920" spans="4:4">
      <c r="D2920" s="204"/>
    </row>
    <row r="2921" spans="4:4">
      <c r="D2921" s="204"/>
    </row>
    <row r="2922" spans="4:4">
      <c r="D2922" s="204"/>
    </row>
    <row r="2923" spans="4:4">
      <c r="D2923" s="204"/>
    </row>
    <row r="2924" spans="4:4">
      <c r="D2924" s="204"/>
    </row>
    <row r="2925" spans="4:4">
      <c r="D2925" s="204"/>
    </row>
    <row r="2926" spans="4:4">
      <c r="D2926" s="204"/>
    </row>
    <row r="2927" spans="4:4">
      <c r="D2927" s="204"/>
    </row>
    <row r="2928" spans="4:4">
      <c r="D2928" s="204"/>
    </row>
    <row r="2929" spans="4:4">
      <c r="D2929" s="204"/>
    </row>
    <row r="2930" spans="4:4">
      <c r="D2930" s="204"/>
    </row>
    <row r="2931" spans="4:4">
      <c r="D2931" s="204"/>
    </row>
    <row r="2932" spans="4:4">
      <c r="D2932" s="204"/>
    </row>
    <row r="2933" spans="4:4">
      <c r="D2933" s="204"/>
    </row>
    <row r="2934" spans="4:4">
      <c r="D2934" s="204"/>
    </row>
    <row r="2935" spans="4:4">
      <c r="D2935" s="204"/>
    </row>
    <row r="2936" spans="4:4">
      <c r="D2936" s="204"/>
    </row>
    <row r="2937" spans="4:4">
      <c r="D2937" s="204"/>
    </row>
    <row r="2938" spans="4:4">
      <c r="D2938" s="204"/>
    </row>
    <row r="2939" spans="4:4">
      <c r="D2939" s="204"/>
    </row>
    <row r="2940" spans="4:4">
      <c r="D2940" s="204"/>
    </row>
    <row r="2941" spans="4:4">
      <c r="D2941" s="204"/>
    </row>
    <row r="2942" spans="4:4">
      <c r="D2942" s="204"/>
    </row>
    <row r="2943" spans="4:4">
      <c r="D2943" s="204"/>
    </row>
    <row r="2944" spans="4:4">
      <c r="D2944" s="204"/>
    </row>
    <row r="2945" spans="4:4">
      <c r="D2945" s="204"/>
    </row>
    <row r="2946" spans="4:4">
      <c r="D2946" s="204"/>
    </row>
    <row r="2947" spans="4:4">
      <c r="D2947" s="204"/>
    </row>
    <row r="2948" spans="4:4">
      <c r="D2948" s="204"/>
    </row>
    <row r="2949" spans="4:4">
      <c r="D2949" s="204"/>
    </row>
    <row r="2950" spans="4:4">
      <c r="D2950" s="204"/>
    </row>
    <row r="2951" spans="4:4">
      <c r="D2951" s="204"/>
    </row>
    <row r="2952" spans="4:4">
      <c r="D2952" s="204"/>
    </row>
    <row r="2953" spans="4:4">
      <c r="D2953" s="204"/>
    </row>
    <row r="2954" spans="4:4">
      <c r="D2954" s="204"/>
    </row>
    <row r="2955" spans="4:4">
      <c r="D2955" s="204"/>
    </row>
    <row r="2956" spans="4:4">
      <c r="D2956" s="204"/>
    </row>
    <row r="2957" spans="4:4">
      <c r="D2957" s="204"/>
    </row>
    <row r="2958" spans="4:4">
      <c r="D2958" s="204"/>
    </row>
    <row r="2959" spans="4:4">
      <c r="D2959" s="204"/>
    </row>
    <row r="2960" spans="4:4">
      <c r="D2960" s="204"/>
    </row>
    <row r="2961" spans="4:4">
      <c r="D2961" s="204"/>
    </row>
    <row r="2962" spans="4:4">
      <c r="D2962" s="204"/>
    </row>
    <row r="2963" spans="4:4">
      <c r="D2963" s="204"/>
    </row>
    <row r="2964" spans="4:4">
      <c r="D2964" s="204"/>
    </row>
    <row r="2965" spans="4:4">
      <c r="D2965" s="204"/>
    </row>
    <row r="2966" spans="4:4">
      <c r="D2966" s="204"/>
    </row>
    <row r="2967" spans="4:4">
      <c r="D2967" s="204"/>
    </row>
    <row r="2968" spans="4:4">
      <c r="D2968" s="204"/>
    </row>
    <row r="2969" spans="4:4">
      <c r="D2969" s="204"/>
    </row>
    <row r="2970" spans="4:4">
      <c r="D2970" s="204"/>
    </row>
    <row r="2971" spans="4:4">
      <c r="D2971" s="204"/>
    </row>
    <row r="2972" spans="4:4">
      <c r="D2972" s="204"/>
    </row>
    <row r="2973" spans="4:4">
      <c r="D2973" s="204"/>
    </row>
    <row r="2974" spans="4:4">
      <c r="D2974" s="204"/>
    </row>
    <row r="2975" spans="4:4">
      <c r="D2975" s="204"/>
    </row>
    <row r="2976" spans="4:4">
      <c r="D2976" s="204"/>
    </row>
    <row r="2977" spans="4:4">
      <c r="D2977" s="204"/>
    </row>
    <row r="2978" spans="4:4">
      <c r="D2978" s="204"/>
    </row>
    <row r="2979" spans="4:4">
      <c r="D2979" s="204"/>
    </row>
    <row r="2980" spans="4:4">
      <c r="D2980" s="204"/>
    </row>
    <row r="2981" spans="4:4">
      <c r="D2981" s="204"/>
    </row>
    <row r="2982" spans="4:4">
      <c r="D2982" s="204"/>
    </row>
    <row r="2983" spans="4:4">
      <c r="D2983" s="204"/>
    </row>
    <row r="2984" spans="4:4">
      <c r="D2984" s="204"/>
    </row>
    <row r="2985" spans="4:4">
      <c r="D2985" s="204"/>
    </row>
    <row r="2986" spans="4:4">
      <c r="D2986" s="204"/>
    </row>
    <row r="2987" spans="4:4">
      <c r="D2987" s="204"/>
    </row>
    <row r="2988" spans="4:4">
      <c r="D2988" s="204"/>
    </row>
    <row r="2989" spans="4:4">
      <c r="D2989" s="204"/>
    </row>
    <row r="2990" spans="4:4">
      <c r="D2990" s="204"/>
    </row>
    <row r="2991" spans="4:4">
      <c r="D2991" s="204"/>
    </row>
    <row r="2992" spans="4:4">
      <c r="D2992" s="204"/>
    </row>
    <row r="2993" spans="4:4">
      <c r="D2993" s="204"/>
    </row>
    <row r="2994" spans="4:4">
      <c r="D2994" s="204"/>
    </row>
    <row r="2995" spans="4:4">
      <c r="D2995" s="204"/>
    </row>
    <row r="2996" spans="4:4">
      <c r="D2996" s="204"/>
    </row>
    <row r="2997" spans="4:4">
      <c r="D2997" s="204"/>
    </row>
    <row r="2998" spans="4:4">
      <c r="D2998" s="204"/>
    </row>
    <row r="2999" spans="4:4">
      <c r="D2999" s="204"/>
    </row>
    <row r="3000" spans="4:4">
      <c r="D3000" s="204"/>
    </row>
    <row r="3001" spans="4:4">
      <c r="D3001" s="204"/>
    </row>
    <row r="3002" spans="4:4">
      <c r="D3002" s="204"/>
    </row>
    <row r="3003" spans="4:4">
      <c r="D3003" s="204"/>
    </row>
    <row r="3004" spans="4:4">
      <c r="D3004" s="204"/>
    </row>
    <row r="3005" spans="4:4">
      <c r="D3005" s="204"/>
    </row>
    <row r="3006" spans="4:4">
      <c r="D3006" s="204"/>
    </row>
    <row r="3007" spans="4:4">
      <c r="D3007" s="204"/>
    </row>
    <row r="3008" spans="4:4">
      <c r="D3008" s="204"/>
    </row>
    <row r="3009" spans="4:4">
      <c r="D3009" s="204"/>
    </row>
    <row r="3010" spans="4:4">
      <c r="D3010" s="204"/>
    </row>
    <row r="3011" spans="4:4">
      <c r="D3011" s="204"/>
    </row>
    <row r="3012" spans="4:4">
      <c r="D3012" s="204"/>
    </row>
    <row r="3013" spans="4:4">
      <c r="D3013" s="204"/>
    </row>
    <row r="3014" spans="4:4">
      <c r="D3014" s="204"/>
    </row>
    <row r="3015" spans="4:4">
      <c r="D3015" s="204"/>
    </row>
    <row r="3016" spans="4:4">
      <c r="D3016" s="204"/>
    </row>
    <row r="3017" spans="4:4">
      <c r="D3017" s="204"/>
    </row>
    <row r="3018" spans="4:4">
      <c r="D3018" s="204"/>
    </row>
    <row r="3019" spans="4:4">
      <c r="D3019" s="204"/>
    </row>
    <row r="3020" spans="4:4">
      <c r="D3020" s="204"/>
    </row>
    <row r="3021" spans="4:4">
      <c r="D3021" s="204"/>
    </row>
    <row r="3022" spans="4:4">
      <c r="D3022" s="204"/>
    </row>
    <row r="3023" spans="4:4">
      <c r="D3023" s="204"/>
    </row>
    <row r="3024" spans="4:4">
      <c r="D3024" s="204"/>
    </row>
    <row r="3025" spans="4:4">
      <c r="D3025" s="204"/>
    </row>
    <row r="3026" spans="4:4">
      <c r="D3026" s="204"/>
    </row>
    <row r="3027" spans="4:4">
      <c r="D3027" s="204"/>
    </row>
    <row r="3028" spans="4:4">
      <c r="D3028" s="204"/>
    </row>
    <row r="3029" spans="4:4">
      <c r="D3029" s="204"/>
    </row>
    <row r="3030" spans="4:4">
      <c r="D3030" s="204"/>
    </row>
    <row r="3031" spans="4:4">
      <c r="D3031" s="204"/>
    </row>
    <row r="3032" spans="4:4">
      <c r="D3032" s="204"/>
    </row>
    <row r="3033" spans="4:4">
      <c r="D3033" s="204"/>
    </row>
    <row r="3034" spans="4:4">
      <c r="D3034" s="204"/>
    </row>
    <row r="3035" spans="4:4">
      <c r="D3035" s="204"/>
    </row>
    <row r="3036" spans="4:4">
      <c r="D3036" s="204"/>
    </row>
    <row r="3037" spans="4:4">
      <c r="D3037" s="204"/>
    </row>
    <row r="3038" spans="4:4">
      <c r="D3038" s="204"/>
    </row>
    <row r="3039" spans="4:4">
      <c r="D3039" s="204"/>
    </row>
    <row r="3040" spans="4:4">
      <c r="D3040" s="204"/>
    </row>
    <row r="3041" spans="4:4">
      <c r="D3041" s="204"/>
    </row>
    <row r="3042" spans="4:4">
      <c r="D3042" s="204"/>
    </row>
    <row r="3043" spans="4:4">
      <c r="D3043" s="204"/>
    </row>
    <row r="3044" spans="4:4">
      <c r="D3044" s="204"/>
    </row>
    <row r="3045" spans="4:4">
      <c r="D3045" s="204"/>
    </row>
    <row r="3046" spans="4:4">
      <c r="D3046" s="204"/>
    </row>
    <row r="3047" spans="4:4">
      <c r="D3047" s="204"/>
    </row>
    <row r="3048" spans="4:4">
      <c r="D3048" s="204"/>
    </row>
    <row r="3049" spans="4:4">
      <c r="D3049" s="204"/>
    </row>
    <row r="3050" spans="4:4">
      <c r="D3050" s="204"/>
    </row>
    <row r="3051" spans="4:4">
      <c r="D3051" s="204"/>
    </row>
    <row r="3052" spans="4:4">
      <c r="D3052" s="204"/>
    </row>
    <row r="3053" spans="4:4">
      <c r="D3053" s="204"/>
    </row>
    <row r="3054" spans="4:4">
      <c r="D3054" s="204"/>
    </row>
    <row r="3055" spans="4:4">
      <c r="D3055" s="204"/>
    </row>
    <row r="3056" spans="4:4">
      <c r="D3056" s="204"/>
    </row>
    <row r="3057" spans="4:4">
      <c r="D3057" s="204"/>
    </row>
    <row r="3058" spans="4:4">
      <c r="D3058" s="204"/>
    </row>
    <row r="3059" spans="4:4">
      <c r="D3059" s="204"/>
    </row>
    <row r="3060" spans="4:4">
      <c r="D3060" s="204"/>
    </row>
    <row r="3061" spans="4:4">
      <c r="D3061" s="204"/>
    </row>
    <row r="3062" spans="4:4">
      <c r="D3062" s="204"/>
    </row>
    <row r="3063" spans="4:4">
      <c r="D3063" s="204"/>
    </row>
    <row r="3064" spans="4:4">
      <c r="D3064" s="204"/>
    </row>
    <row r="3065" spans="4:4">
      <c r="D3065" s="204"/>
    </row>
    <row r="3066" spans="4:4">
      <c r="D3066" s="204"/>
    </row>
    <row r="3067" spans="4:4">
      <c r="D3067" s="204"/>
    </row>
    <row r="3068" spans="4:4">
      <c r="D3068" s="204"/>
    </row>
    <row r="3069" spans="4:4">
      <c r="D3069" s="204"/>
    </row>
    <row r="3070" spans="4:4">
      <c r="D3070" s="204"/>
    </row>
    <row r="3071" spans="4:4">
      <c r="D3071" s="204"/>
    </row>
    <row r="3072" spans="4:4">
      <c r="D3072" s="204"/>
    </row>
    <row r="3073" spans="4:4">
      <c r="D3073" s="204"/>
    </row>
    <row r="3074" spans="4:4">
      <c r="D3074" s="204"/>
    </row>
    <row r="3075" spans="4:4">
      <c r="D3075" s="204"/>
    </row>
    <row r="3076" spans="4:4">
      <c r="D3076" s="204"/>
    </row>
    <row r="3077" spans="4:4">
      <c r="D3077" s="204"/>
    </row>
    <row r="3078" spans="4:4">
      <c r="D3078" s="204"/>
    </row>
    <row r="3079" spans="4:4">
      <c r="D3079" s="204"/>
    </row>
    <row r="3080" spans="4:4">
      <c r="D3080" s="204"/>
    </row>
    <row r="3081" spans="4:4">
      <c r="D3081" s="204"/>
    </row>
    <row r="3082" spans="4:4">
      <c r="D3082" s="204"/>
    </row>
    <row r="3083" spans="4:4">
      <c r="D3083" s="204"/>
    </row>
    <row r="3084" spans="4:4">
      <c r="D3084" s="204"/>
    </row>
    <row r="3085" spans="4:4">
      <c r="D3085" s="204"/>
    </row>
    <row r="3086" spans="4:4">
      <c r="D3086" s="204"/>
    </row>
    <row r="3087" spans="4:4">
      <c r="D3087" s="204"/>
    </row>
    <row r="3088" spans="4:4">
      <c r="D3088" s="204"/>
    </row>
    <row r="3089" spans="4:4">
      <c r="D3089" s="204"/>
    </row>
    <row r="3090" spans="4:4">
      <c r="D3090" s="204"/>
    </row>
    <row r="3091" spans="4:4">
      <c r="D3091" s="204"/>
    </row>
    <row r="3092" spans="4:4">
      <c r="D3092" s="204"/>
    </row>
    <row r="3093" spans="4:4">
      <c r="D3093" s="204"/>
    </row>
    <row r="3094" spans="4:4">
      <c r="D3094" s="204"/>
    </row>
    <row r="3095" spans="4:4">
      <c r="D3095" s="204"/>
    </row>
    <row r="3096" spans="4:4">
      <c r="D3096" s="204"/>
    </row>
    <row r="3097" spans="4:4">
      <c r="D3097" s="204"/>
    </row>
    <row r="3098" spans="4:4">
      <c r="D3098" s="204"/>
    </row>
    <row r="3099" spans="4:4">
      <c r="D3099" s="204"/>
    </row>
    <row r="3100" spans="4:4">
      <c r="D3100" s="204"/>
    </row>
    <row r="3101" spans="4:4">
      <c r="D3101" s="204"/>
    </row>
    <row r="3102" spans="4:4">
      <c r="D3102" s="204"/>
    </row>
    <row r="3103" spans="4:4">
      <c r="D3103" s="204"/>
    </row>
    <row r="3104" spans="4:4">
      <c r="D3104" s="204"/>
    </row>
    <row r="3105" spans="4:4">
      <c r="D3105" s="204"/>
    </row>
    <row r="3106" spans="4:4">
      <c r="D3106" s="204"/>
    </row>
    <row r="3107" spans="4:4">
      <c r="D3107" s="204"/>
    </row>
    <row r="3108" spans="4:4">
      <c r="D3108" s="204"/>
    </row>
    <row r="3109" spans="4:4">
      <c r="D3109" s="204"/>
    </row>
    <row r="3110" spans="4:4">
      <c r="D3110" s="204"/>
    </row>
    <row r="3111" spans="4:4">
      <c r="D3111" s="204"/>
    </row>
    <row r="3112" spans="4:4">
      <c r="D3112" s="204"/>
    </row>
    <row r="3113" spans="4:4">
      <c r="D3113" s="204"/>
    </row>
    <row r="3114" spans="4:4">
      <c r="D3114" s="204"/>
    </row>
    <row r="3115" spans="4:4">
      <c r="D3115" s="204"/>
    </row>
    <row r="3116" spans="4:4">
      <c r="D3116" s="204"/>
    </row>
    <row r="3117" spans="4:4">
      <c r="D3117" s="204"/>
    </row>
    <row r="3118" spans="4:4">
      <c r="D3118" s="204"/>
    </row>
    <row r="3119" spans="4:4">
      <c r="D3119" s="204"/>
    </row>
    <row r="3120" spans="4:4">
      <c r="D3120" s="204"/>
    </row>
    <row r="3121" spans="4:4">
      <c r="D3121" s="204"/>
    </row>
    <row r="3122" spans="4:4">
      <c r="D3122" s="204"/>
    </row>
    <row r="3123" spans="4:4">
      <c r="D3123" s="204"/>
    </row>
    <row r="3124" spans="4:4">
      <c r="D3124" s="204"/>
    </row>
    <row r="3125" spans="4:4">
      <c r="D3125" s="204"/>
    </row>
    <row r="3126" spans="4:4">
      <c r="D3126" s="204"/>
    </row>
    <row r="3127" spans="4:4">
      <c r="D3127" s="204"/>
    </row>
    <row r="3128" spans="4:4">
      <c r="D3128" s="204"/>
    </row>
    <row r="3129" spans="4:4">
      <c r="D3129" s="204"/>
    </row>
    <row r="3130" spans="4:4">
      <c r="D3130" s="204"/>
    </row>
    <row r="3131" spans="4:4">
      <c r="D3131" s="204"/>
    </row>
    <row r="3132" spans="4:4">
      <c r="D3132" s="204"/>
    </row>
    <row r="3133" spans="4:4">
      <c r="D3133" s="204"/>
    </row>
    <row r="3134" spans="4:4">
      <c r="D3134" s="204"/>
    </row>
    <row r="3135" spans="4:4">
      <c r="D3135" s="204"/>
    </row>
    <row r="3136" spans="4:4">
      <c r="D3136" s="204"/>
    </row>
    <row r="3137" spans="4:4">
      <c r="D3137" s="204"/>
    </row>
    <row r="3138" spans="4:4">
      <c r="D3138" s="204"/>
    </row>
    <row r="3139" spans="4:4">
      <c r="D3139" s="204"/>
    </row>
    <row r="3140" spans="4:4">
      <c r="D3140" s="204"/>
    </row>
    <row r="3141" spans="4:4">
      <c r="D3141" s="204"/>
    </row>
    <row r="3142" spans="4:4">
      <c r="D3142" s="204"/>
    </row>
    <row r="3143" spans="4:4">
      <c r="D3143" s="204"/>
    </row>
    <row r="3144" spans="4:4">
      <c r="D3144" s="204"/>
    </row>
    <row r="3145" spans="4:4">
      <c r="D3145" s="204"/>
    </row>
    <row r="3146" spans="4:4">
      <c r="D3146" s="204"/>
    </row>
    <row r="3147" spans="4:4">
      <c r="D3147" s="204"/>
    </row>
    <row r="3148" spans="4:4">
      <c r="D3148" s="204"/>
    </row>
    <row r="3149" spans="4:4">
      <c r="D3149" s="204"/>
    </row>
    <row r="3150" spans="4:4">
      <c r="D3150" s="204"/>
    </row>
    <row r="3151" spans="4:4">
      <c r="D3151" s="204"/>
    </row>
    <row r="3152" spans="4:4">
      <c r="D3152" s="204"/>
    </row>
    <row r="3153" spans="4:4">
      <c r="D3153" s="204"/>
    </row>
    <row r="3154" spans="4:4">
      <c r="D3154" s="204"/>
    </row>
    <row r="3155" spans="4:4">
      <c r="D3155" s="204"/>
    </row>
    <row r="3156" spans="4:4">
      <c r="D3156" s="204"/>
    </row>
    <row r="3157" spans="4:4">
      <c r="D3157" s="204"/>
    </row>
    <row r="3158" spans="4:4">
      <c r="D3158" s="204"/>
    </row>
    <row r="3159" spans="4:4">
      <c r="D3159" s="204"/>
    </row>
    <row r="3160" spans="4:4">
      <c r="D3160" s="204"/>
    </row>
    <row r="3161" spans="4:4">
      <c r="D3161" s="204"/>
    </row>
    <row r="3162" spans="4:4">
      <c r="D3162" s="204"/>
    </row>
    <row r="3163" spans="4:4">
      <c r="D3163" s="204"/>
    </row>
    <row r="3164" spans="4:4">
      <c r="D3164" s="204"/>
    </row>
    <row r="3165" spans="4:4">
      <c r="D3165" s="204"/>
    </row>
    <row r="3166" spans="4:4">
      <c r="D3166" s="204"/>
    </row>
    <row r="3167" spans="4:4">
      <c r="D3167" s="204"/>
    </row>
    <row r="3168" spans="4:4">
      <c r="D3168" s="204"/>
    </row>
    <row r="3169" spans="4:4">
      <c r="D3169" s="204"/>
    </row>
    <row r="3170" spans="4:4">
      <c r="D3170" s="204"/>
    </row>
    <row r="3171" spans="4:4">
      <c r="D3171" s="204"/>
    </row>
    <row r="3172" spans="4:4">
      <c r="D3172" s="204"/>
    </row>
    <row r="3173" spans="4:4">
      <c r="D3173" s="204"/>
    </row>
    <row r="3174" spans="4:4">
      <c r="D3174" s="204"/>
    </row>
    <row r="3175" spans="4:4">
      <c r="D3175" s="204"/>
    </row>
    <row r="3176" spans="4:4">
      <c r="D3176" s="204"/>
    </row>
    <row r="3177" spans="4:4">
      <c r="D3177" s="204"/>
    </row>
    <row r="3178" spans="4:4">
      <c r="D3178" s="204"/>
    </row>
    <row r="3179" spans="4:4">
      <c r="D3179" s="204"/>
    </row>
    <row r="3180" spans="4:4">
      <c r="D3180" s="204"/>
    </row>
    <row r="3181" spans="4:4">
      <c r="D3181" s="204"/>
    </row>
    <row r="3182" spans="4:4">
      <c r="D3182" s="204"/>
    </row>
    <row r="3183" spans="4:4">
      <c r="D3183" s="204"/>
    </row>
    <row r="3184" spans="4:4">
      <c r="D3184" s="204"/>
    </row>
    <row r="3185" spans="4:4">
      <c r="D3185" s="204"/>
    </row>
    <row r="3186" spans="4:4">
      <c r="D3186" s="204"/>
    </row>
    <row r="3187" spans="4:4">
      <c r="D3187" s="204"/>
    </row>
    <row r="3188" spans="4:4">
      <c r="D3188" s="204"/>
    </row>
    <row r="3189" spans="4:4">
      <c r="D3189" s="204"/>
    </row>
    <row r="3190" spans="4:4">
      <c r="D3190" s="204"/>
    </row>
    <row r="3191" spans="4:4">
      <c r="D3191" s="204"/>
    </row>
    <row r="3192" spans="4:4">
      <c r="D3192" s="204"/>
    </row>
    <row r="3193" spans="4:4">
      <c r="D3193" s="204"/>
    </row>
    <row r="3194" spans="4:4">
      <c r="D3194" s="204"/>
    </row>
    <row r="3195" spans="4:4">
      <c r="D3195" s="204"/>
    </row>
    <row r="3196" spans="4:4">
      <c r="D3196" s="204"/>
    </row>
    <row r="3197" spans="4:4">
      <c r="D3197" s="204"/>
    </row>
    <row r="3198" spans="4:4">
      <c r="D3198" s="204"/>
    </row>
    <row r="3199" spans="4:4">
      <c r="D3199" s="204"/>
    </row>
    <row r="3200" spans="4:4">
      <c r="D3200" s="204"/>
    </row>
    <row r="3201" spans="4:4">
      <c r="D3201" s="204"/>
    </row>
    <row r="3202" spans="4:4">
      <c r="D3202" s="204"/>
    </row>
    <row r="3203" spans="4:4">
      <c r="D3203" s="204"/>
    </row>
    <row r="3204" spans="4:4">
      <c r="D3204" s="204"/>
    </row>
    <row r="3205" spans="4:4">
      <c r="D3205" s="204"/>
    </row>
    <row r="3206" spans="4:4">
      <c r="D3206" s="204"/>
    </row>
    <row r="3207" spans="4:4">
      <c r="D3207" s="204"/>
    </row>
    <row r="3208" spans="4:4">
      <c r="D3208" s="204"/>
    </row>
    <row r="3209" spans="4:4">
      <c r="D3209" s="204"/>
    </row>
    <row r="3210" spans="4:4">
      <c r="D3210" s="204"/>
    </row>
    <row r="3211" spans="4:4">
      <c r="D3211" s="204"/>
    </row>
    <row r="3212" spans="4:4">
      <c r="D3212" s="204"/>
    </row>
    <row r="3213" spans="4:4">
      <c r="D3213" s="204"/>
    </row>
    <row r="3214" spans="4:4">
      <c r="D3214" s="204"/>
    </row>
    <row r="3215" spans="4:4">
      <c r="D3215" s="204"/>
    </row>
    <row r="3216" spans="4:4">
      <c r="D3216" s="204"/>
    </row>
    <row r="3217" spans="4:4">
      <c r="D3217" s="204"/>
    </row>
    <row r="3218" spans="4:4">
      <c r="D3218" s="204"/>
    </row>
    <row r="3219" spans="4:4">
      <c r="D3219" s="204"/>
    </row>
    <row r="3220" spans="4:4">
      <c r="D3220" s="204"/>
    </row>
    <row r="3221" spans="4:4">
      <c r="D3221" s="204"/>
    </row>
    <row r="3222" spans="4:4">
      <c r="D3222" s="204"/>
    </row>
    <row r="3223" spans="4:4">
      <c r="D3223" s="204"/>
    </row>
    <row r="3224" spans="4:4">
      <c r="D3224" s="204"/>
    </row>
    <row r="3225" spans="4:4">
      <c r="D3225" s="204"/>
    </row>
    <row r="3226" spans="4:4">
      <c r="D3226" s="204"/>
    </row>
    <row r="3227" spans="4:4">
      <c r="D3227" s="204"/>
    </row>
    <row r="3228" spans="4:4">
      <c r="D3228" s="204"/>
    </row>
    <row r="3229" spans="4:4">
      <c r="D3229" s="204"/>
    </row>
    <row r="3230" spans="4:4">
      <c r="D3230" s="204"/>
    </row>
    <row r="3231" spans="4:4">
      <c r="D3231" s="204"/>
    </row>
    <row r="3232" spans="4:4">
      <c r="D3232" s="204"/>
    </row>
    <row r="3233" spans="4:4">
      <c r="D3233" s="204"/>
    </row>
    <row r="3234" spans="4:4">
      <c r="D3234" s="204"/>
    </row>
    <row r="3235" spans="4:4">
      <c r="D3235" s="204"/>
    </row>
    <row r="3236" spans="4:4">
      <c r="D3236" s="204"/>
    </row>
    <row r="3237" spans="4:4">
      <c r="D3237" s="204"/>
    </row>
    <row r="3238" spans="4:4">
      <c r="D3238" s="204"/>
    </row>
    <row r="3239" spans="4:4">
      <c r="D3239" s="204"/>
    </row>
    <row r="3240" spans="4:4">
      <c r="D3240" s="204"/>
    </row>
    <row r="3241" spans="4:4">
      <c r="D3241" s="204"/>
    </row>
    <row r="3242" spans="4:4">
      <c r="D3242" s="204"/>
    </row>
    <row r="3243" spans="4:4">
      <c r="D3243" s="204"/>
    </row>
    <row r="3244" spans="4:4">
      <c r="D3244" s="204"/>
    </row>
    <row r="3245" spans="4:4">
      <c r="D3245" s="204"/>
    </row>
    <row r="3246" spans="4:4">
      <c r="D3246" s="204"/>
    </row>
    <row r="3247" spans="4:4">
      <c r="D3247" s="204"/>
    </row>
    <row r="3248" spans="4:4">
      <c r="D3248" s="204"/>
    </row>
    <row r="3249" spans="4:4">
      <c r="D3249" s="204"/>
    </row>
    <row r="3250" spans="4:4">
      <c r="D3250" s="204"/>
    </row>
    <row r="3251" spans="4:4">
      <c r="D3251" s="204"/>
    </row>
    <row r="3252" spans="4:4">
      <c r="D3252" s="204"/>
    </row>
    <row r="3253" spans="4:4">
      <c r="D3253" s="204"/>
    </row>
    <row r="3254" spans="4:4">
      <c r="D3254" s="204"/>
    </row>
    <row r="3255" spans="4:4">
      <c r="D3255" s="204"/>
    </row>
    <row r="3256" spans="4:4">
      <c r="D3256" s="204"/>
    </row>
    <row r="3257" spans="4:4">
      <c r="D3257" s="204"/>
    </row>
    <row r="3258" spans="4:4">
      <c r="D3258" s="204"/>
    </row>
    <row r="3259" spans="4:4">
      <c r="D3259" s="204"/>
    </row>
    <row r="3260" spans="4:4">
      <c r="D3260" s="204"/>
    </row>
    <row r="3261" spans="4:4">
      <c r="D3261" s="204"/>
    </row>
    <row r="3262" spans="4:4">
      <c r="D3262" s="204"/>
    </row>
    <row r="3263" spans="4:4">
      <c r="D3263" s="204"/>
    </row>
    <row r="3264" spans="4:4">
      <c r="D3264" s="204"/>
    </row>
    <row r="3265" spans="4:4">
      <c r="D3265" s="204"/>
    </row>
    <row r="3266" spans="4:4">
      <c r="D3266" s="204"/>
    </row>
    <row r="3267" spans="4:4">
      <c r="D3267" s="204"/>
    </row>
    <row r="3268" spans="4:4">
      <c r="D3268" s="204"/>
    </row>
    <row r="3269" spans="4:4">
      <c r="D3269" s="204"/>
    </row>
    <row r="3270" spans="4:4">
      <c r="D3270" s="204"/>
    </row>
    <row r="3271" spans="4:4">
      <c r="D3271" s="204"/>
    </row>
    <row r="3272" spans="4:4">
      <c r="D3272" s="204"/>
    </row>
    <row r="3273" spans="4:4">
      <c r="D3273" s="204"/>
    </row>
    <row r="3274" spans="4:4">
      <c r="D3274" s="204"/>
    </row>
    <row r="3275" spans="4:4">
      <c r="D3275" s="204"/>
    </row>
    <row r="3276" spans="4:4">
      <c r="D3276" s="204"/>
    </row>
    <row r="3277" spans="4:4">
      <c r="D3277" s="204"/>
    </row>
    <row r="3278" spans="4:4">
      <c r="D3278" s="204"/>
    </row>
    <row r="3279" spans="4:4">
      <c r="D3279" s="204"/>
    </row>
    <row r="3280" spans="4:4">
      <c r="D3280" s="204"/>
    </row>
    <row r="3281" spans="4:4">
      <c r="D3281" s="204"/>
    </row>
    <row r="3282" spans="4:4">
      <c r="D3282" s="204"/>
    </row>
    <row r="3283" spans="4:4">
      <c r="D3283" s="204"/>
    </row>
    <row r="3284" spans="4:4">
      <c r="D3284" s="204"/>
    </row>
    <row r="3285" spans="4:4">
      <c r="D3285" s="204"/>
    </row>
    <row r="3286" spans="4:4">
      <c r="D3286" s="204"/>
    </row>
    <row r="3287" spans="4:4">
      <c r="D3287" s="204"/>
    </row>
    <row r="3288" spans="4:4">
      <c r="D3288" s="204"/>
    </row>
    <row r="3289" spans="4:4">
      <c r="D3289" s="204"/>
    </row>
    <row r="3290" spans="4:4">
      <c r="D3290" s="204"/>
    </row>
    <row r="3291" spans="4:4">
      <c r="D3291" s="204"/>
    </row>
    <row r="3292" spans="4:4">
      <c r="D3292" s="204"/>
    </row>
    <row r="3293" spans="4:4">
      <c r="D3293" s="204"/>
    </row>
    <row r="3294" spans="4:4">
      <c r="D3294" s="204"/>
    </row>
    <row r="3295" spans="4:4">
      <c r="D3295" s="204"/>
    </row>
    <row r="3296" spans="4:4">
      <c r="D3296" s="204"/>
    </row>
    <row r="3297" spans="4:4">
      <c r="D3297" s="204"/>
    </row>
    <row r="3298" spans="4:4">
      <c r="D3298" s="204"/>
    </row>
    <row r="3299" spans="4:4">
      <c r="D3299" s="204"/>
    </row>
    <row r="3300" spans="4:4">
      <c r="D3300" s="204"/>
    </row>
    <row r="3301" spans="4:4">
      <c r="D3301" s="204"/>
    </row>
    <row r="3302" spans="4:4">
      <c r="D3302" s="204"/>
    </row>
    <row r="3303" spans="4:4">
      <c r="D3303" s="204"/>
    </row>
    <row r="3304" spans="4:4">
      <c r="D3304" s="204"/>
    </row>
    <row r="3305" spans="4:4">
      <c r="D3305" s="204"/>
    </row>
    <row r="3306" spans="4:4">
      <c r="D3306" s="204"/>
    </row>
    <row r="3307" spans="4:4">
      <c r="D3307" s="204"/>
    </row>
    <row r="3308" spans="4:4">
      <c r="D3308" s="204"/>
    </row>
    <row r="3309" spans="4:4">
      <c r="D3309" s="204"/>
    </row>
    <row r="3310" spans="4:4">
      <c r="D3310" s="204"/>
    </row>
    <row r="3311" spans="4:4">
      <c r="D3311" s="204"/>
    </row>
    <row r="3312" spans="4:4">
      <c r="D3312" s="204"/>
    </row>
    <row r="3313" spans="4:4">
      <c r="D3313" s="204"/>
    </row>
    <row r="3314" spans="4:4">
      <c r="D3314" s="204"/>
    </row>
    <row r="3315" spans="4:4">
      <c r="D3315" s="204"/>
    </row>
    <row r="3316" spans="4:4">
      <c r="D3316" s="204"/>
    </row>
    <row r="3317" spans="4:4">
      <c r="D3317" s="204"/>
    </row>
    <row r="3318" spans="4:4">
      <c r="D3318" s="204"/>
    </row>
    <row r="3319" spans="4:4">
      <c r="D3319" s="204"/>
    </row>
    <row r="3320" spans="4:4">
      <c r="D3320" s="204"/>
    </row>
    <row r="3321" spans="4:4">
      <c r="D3321" s="204"/>
    </row>
    <row r="3322" spans="4:4">
      <c r="D3322" s="204"/>
    </row>
    <row r="3323" spans="4:4">
      <c r="D3323" s="204"/>
    </row>
    <row r="3324" spans="4:4">
      <c r="D3324" s="204"/>
    </row>
    <row r="3325" spans="4:4">
      <c r="D3325" s="204"/>
    </row>
    <row r="3326" spans="4:4">
      <c r="D3326" s="204"/>
    </row>
    <row r="3327" spans="4:4">
      <c r="D3327" s="204"/>
    </row>
    <row r="3328" spans="4:4">
      <c r="D3328" s="204"/>
    </row>
    <row r="3329" spans="4:4">
      <c r="D3329" s="204"/>
    </row>
    <row r="3330" spans="4:4">
      <c r="D3330" s="204"/>
    </row>
    <row r="3331" spans="4:4">
      <c r="D3331" s="204"/>
    </row>
    <row r="3332" spans="4:4">
      <c r="D3332" s="204"/>
    </row>
    <row r="3333" spans="4:4">
      <c r="D3333" s="204"/>
    </row>
    <row r="3334" spans="4:4">
      <c r="D3334" s="204"/>
    </row>
    <row r="3335" spans="4:4">
      <c r="D3335" s="204"/>
    </row>
    <row r="3336" spans="4:4">
      <c r="D3336" s="204"/>
    </row>
    <row r="3337" spans="4:4">
      <c r="D3337" s="204"/>
    </row>
    <row r="3338" spans="4:4">
      <c r="D3338" s="204"/>
    </row>
    <row r="3339" spans="4:4">
      <c r="D3339" s="204"/>
    </row>
    <row r="3340" spans="4:4">
      <c r="D3340" s="204"/>
    </row>
    <row r="3341" spans="4:4">
      <c r="D3341" s="204"/>
    </row>
    <row r="3342" spans="4:4">
      <c r="D3342" s="204"/>
    </row>
    <row r="3343" spans="4:4">
      <c r="D3343" s="204"/>
    </row>
    <row r="3344" spans="4:4">
      <c r="D3344" s="204"/>
    </row>
    <row r="3345" spans="4:4">
      <c r="D3345" s="204"/>
    </row>
    <row r="3346" spans="4:4">
      <c r="D3346" s="204"/>
    </row>
    <row r="3347" spans="4:4">
      <c r="D3347" s="204"/>
    </row>
    <row r="3348" spans="4:4">
      <c r="D3348" s="204"/>
    </row>
    <row r="3349" spans="4:4">
      <c r="D3349" s="204"/>
    </row>
    <row r="3350" spans="4:4">
      <c r="D3350" s="204"/>
    </row>
    <row r="3351" spans="4:4">
      <c r="D3351" s="204"/>
    </row>
    <row r="3352" spans="4:4">
      <c r="D3352" s="204"/>
    </row>
    <row r="3353" spans="4:4">
      <c r="D3353" s="204"/>
    </row>
    <row r="3354" spans="4:4">
      <c r="D3354" s="204"/>
    </row>
    <row r="3355" spans="4:4">
      <c r="D3355" s="204"/>
    </row>
    <row r="3356" spans="4:4">
      <c r="D3356" s="204"/>
    </row>
    <row r="3357" spans="4:4">
      <c r="D3357" s="204"/>
    </row>
    <row r="3358" spans="4:4">
      <c r="D3358" s="204"/>
    </row>
    <row r="3359" spans="4:4">
      <c r="D3359" s="204"/>
    </row>
    <row r="3360" spans="4:4">
      <c r="D3360" s="204"/>
    </row>
    <row r="3361" spans="4:4">
      <c r="D3361" s="204"/>
    </row>
    <row r="3362" spans="4:4">
      <c r="D3362" s="204"/>
    </row>
    <row r="3363" spans="4:4">
      <c r="D3363" s="204"/>
    </row>
    <row r="3364" spans="4:4">
      <c r="D3364" s="204"/>
    </row>
    <row r="3365" spans="4:4">
      <c r="D3365" s="204"/>
    </row>
    <row r="3366" spans="4:4">
      <c r="D3366" s="204"/>
    </row>
    <row r="3367" spans="4:4">
      <c r="D3367" s="204"/>
    </row>
    <row r="3368" spans="4:4">
      <c r="D3368" s="204"/>
    </row>
    <row r="3369" spans="4:4">
      <c r="D3369" s="204"/>
    </row>
    <row r="3370" spans="4:4">
      <c r="D3370" s="204"/>
    </row>
    <row r="3371" spans="4:4">
      <c r="D3371" s="204"/>
    </row>
    <row r="3372" spans="4:4">
      <c r="D3372" s="204"/>
    </row>
    <row r="3373" spans="4:4">
      <c r="D3373" s="204"/>
    </row>
    <row r="3374" spans="4:4">
      <c r="D3374" s="204"/>
    </row>
    <row r="3375" spans="4:4">
      <c r="D3375" s="204"/>
    </row>
    <row r="3376" spans="4:4">
      <c r="D3376" s="204"/>
    </row>
    <row r="3377" spans="4:4">
      <c r="D3377" s="204"/>
    </row>
    <row r="3378" spans="4:4">
      <c r="D3378" s="204"/>
    </row>
    <row r="3379" spans="4:4">
      <c r="D3379" s="204"/>
    </row>
    <row r="3380" spans="4:4">
      <c r="D3380" s="204"/>
    </row>
    <row r="3381" spans="4:4">
      <c r="D3381" s="204"/>
    </row>
    <row r="3382" spans="4:4">
      <c r="D3382" s="204"/>
    </row>
    <row r="3383" spans="4:4">
      <c r="D3383" s="204"/>
    </row>
    <row r="3384" spans="4:4">
      <c r="D3384" s="204"/>
    </row>
    <row r="3385" spans="4:4">
      <c r="D3385" s="204"/>
    </row>
    <row r="3386" spans="4:4">
      <c r="D3386" s="204"/>
    </row>
    <row r="3387" spans="4:4">
      <c r="D3387" s="204"/>
    </row>
    <row r="3388" spans="4:4">
      <c r="D3388" s="204"/>
    </row>
    <row r="3389" spans="4:4">
      <c r="D3389" s="204"/>
    </row>
    <row r="3390" spans="4:4">
      <c r="D3390" s="204"/>
    </row>
    <row r="3391" spans="4:4">
      <c r="D3391" s="204"/>
    </row>
    <row r="3392" spans="4:4">
      <c r="D3392" s="204"/>
    </row>
    <row r="3393" spans="4:4">
      <c r="D3393" s="204"/>
    </row>
    <row r="3394" spans="4:4">
      <c r="D3394" s="204"/>
    </row>
    <row r="3395" spans="4:4">
      <c r="D3395" s="204"/>
    </row>
    <row r="3396" spans="4:4">
      <c r="D3396" s="204"/>
    </row>
    <row r="3397" spans="4:4">
      <c r="D3397" s="204"/>
    </row>
    <row r="3398" spans="4:4">
      <c r="D3398" s="204"/>
    </row>
    <row r="3399" spans="4:4">
      <c r="D3399" s="204"/>
    </row>
    <row r="3400" spans="4:4">
      <c r="D3400" s="204"/>
    </row>
    <row r="3401" spans="4:4">
      <c r="D3401" s="204"/>
    </row>
    <row r="3402" spans="4:4">
      <c r="D3402" s="204"/>
    </row>
    <row r="3403" spans="4:4">
      <c r="D3403" s="204"/>
    </row>
    <row r="3404" spans="4:4">
      <c r="D3404" s="204"/>
    </row>
    <row r="3405" spans="4:4">
      <c r="D3405" s="204"/>
    </row>
    <row r="3406" spans="4:4">
      <c r="D3406" s="204"/>
    </row>
    <row r="3407" spans="4:4">
      <c r="D3407" s="204"/>
    </row>
    <row r="3408" spans="4:4">
      <c r="D3408" s="204"/>
    </row>
    <row r="3409" spans="4:4">
      <c r="D3409" s="204"/>
    </row>
    <row r="3410" spans="4:4">
      <c r="D3410" s="204"/>
    </row>
    <row r="3411" spans="4:4">
      <c r="D3411" s="204"/>
    </row>
    <row r="3412" spans="4:4">
      <c r="D3412" s="204"/>
    </row>
    <row r="3413" spans="4:4">
      <c r="D3413" s="204"/>
    </row>
    <row r="3414" spans="4:4">
      <c r="D3414" s="204"/>
    </row>
    <row r="3415" spans="4:4">
      <c r="D3415" s="204"/>
    </row>
    <row r="3416" spans="4:4">
      <c r="D3416" s="204"/>
    </row>
    <row r="3417" spans="4:4">
      <c r="D3417" s="204"/>
    </row>
    <row r="3418" spans="4:4">
      <c r="D3418" s="204"/>
    </row>
    <row r="3419" spans="4:4">
      <c r="D3419" s="204"/>
    </row>
    <row r="3420" spans="4:4">
      <c r="D3420" s="204"/>
    </row>
    <row r="3421" spans="4:4">
      <c r="D3421" s="204"/>
    </row>
    <row r="3422" spans="4:4">
      <c r="D3422" s="204"/>
    </row>
    <row r="3423" spans="4:4">
      <c r="D3423" s="204"/>
    </row>
    <row r="3424" spans="4:4">
      <c r="D3424" s="204"/>
    </row>
    <row r="3425" spans="4:4">
      <c r="D3425" s="204"/>
    </row>
    <row r="3426" spans="4:4">
      <c r="D3426" s="204"/>
    </row>
    <row r="3427" spans="4:4">
      <c r="D3427" s="204"/>
    </row>
    <row r="3428" spans="4:4">
      <c r="D3428" s="204"/>
    </row>
    <row r="3429" spans="4:4">
      <c r="D3429" s="204"/>
    </row>
    <row r="3430" spans="4:4">
      <c r="D3430" s="204"/>
    </row>
    <row r="3431" spans="4:4">
      <c r="D3431" s="204"/>
    </row>
    <row r="3432" spans="4:4">
      <c r="D3432" s="204"/>
    </row>
    <row r="3433" spans="4:4">
      <c r="D3433" s="204"/>
    </row>
    <row r="3434" spans="4:4">
      <c r="D3434" s="204"/>
    </row>
    <row r="3435" spans="4:4">
      <c r="D3435" s="204"/>
    </row>
    <row r="3436" spans="4:4">
      <c r="D3436" s="204"/>
    </row>
    <row r="3437" spans="4:4">
      <c r="D3437" s="204"/>
    </row>
    <row r="3438" spans="4:4">
      <c r="D3438" s="204"/>
    </row>
    <row r="3439" spans="4:4">
      <c r="D3439" s="204"/>
    </row>
    <row r="3440" spans="4:4">
      <c r="D3440" s="204"/>
    </row>
    <row r="3441" spans="4:4">
      <c r="D3441" s="204"/>
    </row>
    <row r="3442" spans="4:4">
      <c r="D3442" s="204"/>
    </row>
    <row r="3443" spans="4:4">
      <c r="D3443" s="204"/>
    </row>
    <row r="3444" spans="4:4">
      <c r="D3444" s="204"/>
    </row>
    <row r="3445" spans="4:4">
      <c r="D3445" s="204"/>
    </row>
    <row r="3446" spans="4:4">
      <c r="D3446" s="204"/>
    </row>
    <row r="3447" spans="4:4">
      <c r="D3447" s="204"/>
    </row>
    <row r="3448" spans="4:4">
      <c r="D3448" s="204"/>
    </row>
    <row r="3449" spans="4:4">
      <c r="D3449" s="204"/>
    </row>
    <row r="3450" spans="4:4">
      <c r="D3450" s="204"/>
    </row>
    <row r="3451" spans="4:4">
      <c r="D3451" s="204"/>
    </row>
    <row r="3452" spans="4:4">
      <c r="D3452" s="204"/>
    </row>
    <row r="3453" spans="4:4">
      <c r="D3453" s="204"/>
    </row>
    <row r="3454" spans="4:4">
      <c r="D3454" s="204"/>
    </row>
    <row r="3455" spans="4:4">
      <c r="D3455" s="204"/>
    </row>
    <row r="3456" spans="4:4">
      <c r="D3456" s="204"/>
    </row>
    <row r="3457" spans="4:4">
      <c r="D3457" s="204"/>
    </row>
    <row r="3458" spans="4:4">
      <c r="D3458" s="204"/>
    </row>
    <row r="3459" spans="4:4">
      <c r="D3459" s="204"/>
    </row>
    <row r="3460" spans="4:4">
      <c r="D3460" s="204"/>
    </row>
    <row r="3461" spans="4:4">
      <c r="D3461" s="204"/>
    </row>
    <row r="3462" spans="4:4">
      <c r="D3462" s="204"/>
    </row>
    <row r="3463" spans="4:4">
      <c r="D3463" s="204"/>
    </row>
    <row r="3464" spans="4:4">
      <c r="D3464" s="204"/>
    </row>
    <row r="3465" spans="4:4">
      <c r="D3465" s="204"/>
    </row>
    <row r="3466" spans="4:4">
      <c r="D3466" s="204"/>
    </row>
    <row r="3467" spans="4:4">
      <c r="D3467" s="204"/>
    </row>
    <row r="3468" spans="4:4">
      <c r="D3468" s="204"/>
    </row>
    <row r="3469" spans="4:4">
      <c r="D3469" s="204"/>
    </row>
    <row r="3470" spans="4:4">
      <c r="D3470" s="204"/>
    </row>
    <row r="3471" spans="4:4">
      <c r="D3471" s="204"/>
    </row>
    <row r="3472" spans="4:4">
      <c r="D3472" s="204"/>
    </row>
    <row r="3473" spans="4:4">
      <c r="D3473" s="204"/>
    </row>
    <row r="3474" spans="4:4">
      <c r="D3474" s="204"/>
    </row>
    <row r="3475" spans="4:4">
      <c r="D3475" s="204"/>
    </row>
    <row r="3476" spans="4:4">
      <c r="D3476" s="204"/>
    </row>
    <row r="3477" spans="4:4">
      <c r="D3477" s="204"/>
    </row>
    <row r="3478" spans="4:4">
      <c r="D3478" s="204"/>
    </row>
    <row r="3479" spans="4:4">
      <c r="D3479" s="204"/>
    </row>
    <row r="3480" spans="4:4">
      <c r="D3480" s="204"/>
    </row>
    <row r="3481" spans="4:4">
      <c r="D3481" s="204"/>
    </row>
    <row r="3482" spans="4:4">
      <c r="D3482" s="204"/>
    </row>
    <row r="3483" spans="4:4">
      <c r="D3483" s="204"/>
    </row>
    <row r="3484" spans="4:4">
      <c r="D3484" s="204"/>
    </row>
    <row r="3485" spans="4:4">
      <c r="D3485" s="204"/>
    </row>
    <row r="3486" spans="4:4">
      <c r="D3486" s="204"/>
    </row>
    <row r="3487" spans="4:4">
      <c r="D3487" s="204"/>
    </row>
    <row r="3488" spans="4:4">
      <c r="D3488" s="204"/>
    </row>
    <row r="3489" spans="4:4">
      <c r="D3489" s="204"/>
    </row>
    <row r="3490" spans="4:4">
      <c r="D3490" s="204"/>
    </row>
    <row r="3491" spans="4:4">
      <c r="D3491" s="204"/>
    </row>
    <row r="3492" spans="4:4">
      <c r="D3492" s="204"/>
    </row>
    <row r="3493" spans="4:4">
      <c r="D3493" s="204"/>
    </row>
    <row r="3494" spans="4:4">
      <c r="D3494" s="204"/>
    </row>
    <row r="3495" spans="4:4">
      <c r="D3495" s="204"/>
    </row>
    <row r="3496" spans="4:4">
      <c r="D3496" s="204"/>
    </row>
    <row r="3497" spans="4:4">
      <c r="D3497" s="204"/>
    </row>
    <row r="3498" spans="4:4">
      <c r="D3498" s="204"/>
    </row>
    <row r="3499" spans="4:4">
      <c r="D3499" s="204"/>
    </row>
    <row r="3500" spans="4:4">
      <c r="D3500" s="204"/>
    </row>
    <row r="3501" spans="4:4">
      <c r="D3501" s="204"/>
    </row>
    <row r="3502" spans="4:4">
      <c r="D3502" s="204"/>
    </row>
    <row r="3503" spans="4:4">
      <c r="D3503" s="204"/>
    </row>
    <row r="3504" spans="4:4">
      <c r="D3504" s="204"/>
    </row>
    <row r="3505" spans="4:4">
      <c r="D3505" s="204"/>
    </row>
    <row r="3506" spans="4:4">
      <c r="D3506" s="204"/>
    </row>
    <row r="3507" spans="4:4">
      <c r="D3507" s="204"/>
    </row>
    <row r="3508" spans="4:4">
      <c r="D3508" s="204"/>
    </row>
    <row r="3509" spans="4:4">
      <c r="D3509" s="204"/>
    </row>
    <row r="3510" spans="4:4">
      <c r="D3510" s="204"/>
    </row>
    <row r="3511" spans="4:4">
      <c r="D3511" s="204"/>
    </row>
    <row r="3512" spans="4:4">
      <c r="D3512" s="204"/>
    </row>
    <row r="3513" spans="4:4">
      <c r="D3513" s="204"/>
    </row>
    <row r="3514" spans="4:4">
      <c r="D3514" s="204"/>
    </row>
    <row r="3515" spans="4:4">
      <c r="D3515" s="204"/>
    </row>
    <row r="3516" spans="4:4">
      <c r="D3516" s="204"/>
    </row>
    <row r="3517" spans="4:4">
      <c r="D3517" s="204"/>
    </row>
    <row r="3518" spans="4:4">
      <c r="D3518" s="204"/>
    </row>
    <row r="3519" spans="4:4">
      <c r="D3519" s="204"/>
    </row>
    <row r="3520" spans="4:4">
      <c r="D3520" s="204"/>
    </row>
    <row r="3521" spans="4:4">
      <c r="D3521" s="204"/>
    </row>
    <row r="3522" spans="4:4">
      <c r="D3522" s="204"/>
    </row>
    <row r="3523" spans="4:4">
      <c r="D3523" s="204"/>
    </row>
    <row r="3524" spans="4:4">
      <c r="D3524" s="204"/>
    </row>
    <row r="3525" spans="4:4">
      <c r="D3525" s="204"/>
    </row>
    <row r="3526" spans="4:4">
      <c r="D3526" s="204"/>
    </row>
    <row r="3527" spans="4:4">
      <c r="D3527" s="204"/>
    </row>
    <row r="3528" spans="4:4">
      <c r="D3528" s="204"/>
    </row>
    <row r="3529" spans="4:4">
      <c r="D3529" s="204"/>
    </row>
    <row r="3530" spans="4:4">
      <c r="D3530" s="204"/>
    </row>
    <row r="3531" spans="4:4">
      <c r="D3531" s="204"/>
    </row>
    <row r="3532" spans="4:4">
      <c r="D3532" s="204"/>
    </row>
    <row r="3533" spans="4:4">
      <c r="D3533" s="204"/>
    </row>
    <row r="3534" spans="4:4">
      <c r="D3534" s="204"/>
    </row>
    <row r="3535" spans="4:4">
      <c r="D3535" s="204"/>
    </row>
    <row r="3536" spans="4:4">
      <c r="D3536" s="204"/>
    </row>
    <row r="3537" spans="4:4">
      <c r="D3537" s="204"/>
    </row>
    <row r="3538" spans="4:4">
      <c r="D3538" s="204"/>
    </row>
    <row r="3539" spans="4:4">
      <c r="D3539" s="204"/>
    </row>
    <row r="3540" spans="4:4">
      <c r="D3540" s="204"/>
    </row>
    <row r="3541" spans="4:4">
      <c r="D3541" s="204"/>
    </row>
    <row r="3542" spans="4:4">
      <c r="D3542" s="204"/>
    </row>
    <row r="3543" spans="4:4">
      <c r="D3543" s="204"/>
    </row>
    <row r="3544" spans="4:4">
      <c r="D3544" s="204"/>
    </row>
    <row r="3545" spans="4:4">
      <c r="D3545" s="204"/>
    </row>
    <row r="3546" spans="4:4">
      <c r="D3546" s="204"/>
    </row>
    <row r="3547" spans="4:4">
      <c r="D3547" s="204"/>
    </row>
    <row r="3548" spans="4:4">
      <c r="D3548" s="204"/>
    </row>
    <row r="3549" spans="4:4">
      <c r="D3549" s="204"/>
    </row>
    <row r="3550" spans="4:4">
      <c r="D3550" s="204"/>
    </row>
    <row r="3551" spans="4:4">
      <c r="D3551" s="204"/>
    </row>
    <row r="3552" spans="4:4">
      <c r="D3552" s="204"/>
    </row>
    <row r="3553" spans="4:4">
      <c r="D3553" s="204"/>
    </row>
    <row r="3554" spans="4:4">
      <c r="D3554" s="204"/>
    </row>
    <row r="3555" spans="4:4">
      <c r="D3555" s="204"/>
    </row>
    <row r="3556" spans="4:4">
      <c r="D3556" s="204"/>
    </row>
    <row r="3557" spans="4:4">
      <c r="D3557" s="204"/>
    </row>
    <row r="3558" spans="4:4">
      <c r="D3558" s="204"/>
    </row>
    <row r="3559" spans="4:4">
      <c r="D3559" s="204"/>
    </row>
    <row r="3560" spans="4:4">
      <c r="D3560" s="204"/>
    </row>
    <row r="3561" spans="4:4">
      <c r="D3561" s="204"/>
    </row>
    <row r="3562" spans="4:4">
      <c r="D3562" s="204"/>
    </row>
    <row r="3563" spans="4:4">
      <c r="D3563" s="204"/>
    </row>
    <row r="3564" spans="4:4">
      <c r="D3564" s="204"/>
    </row>
    <row r="3565" spans="4:4">
      <c r="D3565" s="204"/>
    </row>
    <row r="3566" spans="4:4">
      <c r="D3566" s="204"/>
    </row>
    <row r="3567" spans="4:4">
      <c r="D3567" s="204"/>
    </row>
    <row r="3568" spans="4:4">
      <c r="D3568" s="204"/>
    </row>
    <row r="3569" spans="4:4">
      <c r="D3569" s="204"/>
    </row>
    <row r="3570" spans="4:4">
      <c r="D3570" s="204"/>
    </row>
    <row r="3571" spans="4:4">
      <c r="D3571" s="204"/>
    </row>
    <row r="3572" spans="4:4">
      <c r="D3572" s="204"/>
    </row>
    <row r="3573" spans="4:4">
      <c r="D3573" s="204"/>
    </row>
    <row r="3574" spans="4:4">
      <c r="D3574" s="204"/>
    </row>
    <row r="3575" spans="4:4">
      <c r="D3575" s="204"/>
    </row>
    <row r="3576" spans="4:4">
      <c r="D3576" s="204"/>
    </row>
    <row r="3577" spans="4:4">
      <c r="D3577" s="204"/>
    </row>
    <row r="3578" spans="4:4">
      <c r="D3578" s="204"/>
    </row>
    <row r="3579" spans="4:4">
      <c r="D3579" s="204"/>
    </row>
    <row r="3580" spans="4:4">
      <c r="D3580" s="204"/>
    </row>
    <row r="3581" spans="4:4">
      <c r="D3581" s="204"/>
    </row>
    <row r="3582" spans="4:4">
      <c r="D3582" s="204"/>
    </row>
    <row r="3583" spans="4:4">
      <c r="D3583" s="204"/>
    </row>
    <row r="3584" spans="4:4">
      <c r="D3584" s="204"/>
    </row>
    <row r="3585" spans="4:4">
      <c r="D3585" s="204"/>
    </row>
    <row r="3586" spans="4:4">
      <c r="D3586" s="204"/>
    </row>
    <row r="3587" spans="4:4">
      <c r="D3587" s="204"/>
    </row>
    <row r="3588" spans="4:4">
      <c r="D3588" s="204"/>
    </row>
    <row r="3589" spans="4:4">
      <c r="D3589" s="204"/>
    </row>
    <row r="3590" spans="4:4">
      <c r="D3590" s="204"/>
    </row>
    <row r="3591" spans="4:4">
      <c r="D3591" s="204"/>
    </row>
    <row r="3592" spans="4:4">
      <c r="D3592" s="204"/>
    </row>
    <row r="3593" spans="4:4">
      <c r="D3593" s="204"/>
    </row>
    <row r="3594" spans="4:4">
      <c r="D3594" s="204"/>
    </row>
    <row r="3595" spans="4:4">
      <c r="D3595" s="204"/>
    </row>
    <row r="3596" spans="4:4">
      <c r="D3596" s="204"/>
    </row>
    <row r="3597" spans="4:4">
      <c r="D3597" s="204"/>
    </row>
    <row r="3598" spans="4:4">
      <c r="D3598" s="204"/>
    </row>
    <row r="3599" spans="4:4">
      <c r="D3599" s="204"/>
    </row>
    <row r="3600" spans="4:4">
      <c r="D3600" s="204"/>
    </row>
    <row r="3601" spans="4:4">
      <c r="D3601" s="204"/>
    </row>
    <row r="3602" spans="4:4">
      <c r="D3602" s="204"/>
    </row>
    <row r="3603" spans="4:4">
      <c r="D3603" s="204"/>
    </row>
    <row r="3604" spans="4:4">
      <c r="D3604" s="204"/>
    </row>
    <row r="3605" spans="4:4">
      <c r="D3605" s="204"/>
    </row>
    <row r="3606" spans="4:4">
      <c r="D3606" s="204"/>
    </row>
    <row r="3607" spans="4:4">
      <c r="D3607" s="204"/>
    </row>
    <row r="3608" spans="4:4">
      <c r="D3608" s="204"/>
    </row>
    <row r="3609" spans="4:4">
      <c r="D3609" s="204"/>
    </row>
    <row r="3610" spans="4:4">
      <c r="D3610" s="204"/>
    </row>
    <row r="3611" spans="4:4">
      <c r="D3611" s="204"/>
    </row>
    <row r="3612" spans="4:4">
      <c r="D3612" s="204"/>
    </row>
    <row r="3613" spans="4:4">
      <c r="D3613" s="204"/>
    </row>
    <row r="3614" spans="4:4">
      <c r="D3614" s="204"/>
    </row>
    <row r="3615" spans="4:4">
      <c r="D3615" s="204"/>
    </row>
    <row r="3616" spans="4:4">
      <c r="D3616" s="204"/>
    </row>
    <row r="3617" spans="4:4">
      <c r="D3617" s="204"/>
    </row>
    <row r="3618" spans="4:4">
      <c r="D3618" s="204"/>
    </row>
    <row r="3619" spans="4:4">
      <c r="D3619" s="204"/>
    </row>
    <row r="3620" spans="4:4">
      <c r="D3620" s="204"/>
    </row>
    <row r="3621" spans="4:4">
      <c r="D3621" s="204"/>
    </row>
    <row r="3622" spans="4:4">
      <c r="D3622" s="204"/>
    </row>
    <row r="3623" spans="4:4">
      <c r="D3623" s="204"/>
    </row>
    <row r="3624" spans="4:4">
      <c r="D3624" s="204"/>
    </row>
    <row r="3625" spans="4:4">
      <c r="D3625" s="204"/>
    </row>
    <row r="3626" spans="4:4">
      <c r="D3626" s="204"/>
    </row>
    <row r="3627" spans="4:4">
      <c r="D3627" s="204"/>
    </row>
    <row r="3628" spans="4:4">
      <c r="D3628" s="204"/>
    </row>
    <row r="3629" spans="4:4">
      <c r="D3629" s="204"/>
    </row>
    <row r="3630" spans="4:4">
      <c r="D3630" s="204"/>
    </row>
    <row r="3631" spans="4:4">
      <c r="D3631" s="204"/>
    </row>
    <row r="3632" spans="4:4">
      <c r="D3632" s="204"/>
    </row>
    <row r="3633" spans="4:4">
      <c r="D3633" s="204"/>
    </row>
    <row r="3634" spans="4:4">
      <c r="D3634" s="204"/>
    </row>
    <row r="3635" spans="4:4">
      <c r="D3635" s="204"/>
    </row>
    <row r="3636" spans="4:4">
      <c r="D3636" s="204"/>
    </row>
    <row r="3637" spans="4:4">
      <c r="D3637" s="204"/>
    </row>
    <row r="3638" spans="4:4">
      <c r="D3638" s="204"/>
    </row>
    <row r="3639" spans="4:4">
      <c r="D3639" s="204"/>
    </row>
    <row r="3640" spans="4:4">
      <c r="D3640" s="204"/>
    </row>
    <row r="3641" spans="4:4">
      <c r="D3641" s="204"/>
    </row>
    <row r="3642" spans="4:4">
      <c r="D3642" s="204"/>
    </row>
    <row r="3643" spans="4:4">
      <c r="D3643" s="204"/>
    </row>
    <row r="3644" spans="4:4">
      <c r="D3644" s="204"/>
    </row>
    <row r="3645" spans="4:4">
      <c r="D3645" s="204"/>
    </row>
    <row r="3646" spans="4:4">
      <c r="D3646" s="204"/>
    </row>
    <row r="3647" spans="4:4">
      <c r="D3647" s="204"/>
    </row>
    <row r="3648" spans="4:4">
      <c r="D3648" s="204"/>
    </row>
    <row r="3649" spans="4:4">
      <c r="D3649" s="204"/>
    </row>
    <row r="3650" spans="4:4">
      <c r="D3650" s="204"/>
    </row>
    <row r="3651" spans="4:4">
      <c r="D3651" s="204"/>
    </row>
    <row r="3652" spans="4:4">
      <c r="D3652" s="204"/>
    </row>
    <row r="3653" spans="4:4">
      <c r="D3653" s="204"/>
    </row>
    <row r="3654" spans="4:4">
      <c r="D3654" s="204"/>
    </row>
    <row r="3655" spans="4:4">
      <c r="D3655" s="204"/>
    </row>
    <row r="3656" spans="4:4">
      <c r="D3656" s="204"/>
    </row>
    <row r="3657" spans="4:4">
      <c r="D3657" s="204"/>
    </row>
    <row r="3658" spans="4:4">
      <c r="D3658" s="204"/>
    </row>
    <row r="3659" spans="4:4">
      <c r="D3659" s="204"/>
    </row>
    <row r="3660" spans="4:4">
      <c r="D3660" s="204"/>
    </row>
    <row r="3661" spans="4:4">
      <c r="D3661" s="204"/>
    </row>
    <row r="3662" spans="4:4">
      <c r="D3662" s="204"/>
    </row>
    <row r="3663" spans="4:4">
      <c r="D3663" s="204"/>
    </row>
    <row r="3664" spans="4:4">
      <c r="D3664" s="204"/>
    </row>
    <row r="3665" spans="4:4">
      <c r="D3665" s="204"/>
    </row>
    <row r="3666" spans="4:4">
      <c r="D3666" s="204"/>
    </row>
    <row r="3667" spans="4:4">
      <c r="D3667" s="204"/>
    </row>
    <row r="3668" spans="4:4">
      <c r="D3668" s="204"/>
    </row>
    <row r="3669" spans="4:4">
      <c r="D3669" s="204"/>
    </row>
    <row r="3670" spans="4:4">
      <c r="D3670" s="204"/>
    </row>
    <row r="3671" spans="4:4">
      <c r="D3671" s="204"/>
    </row>
    <row r="3672" spans="4:4">
      <c r="D3672" s="204"/>
    </row>
    <row r="3673" spans="4:4">
      <c r="D3673" s="204"/>
    </row>
    <row r="3674" spans="4:4">
      <c r="D3674" s="204"/>
    </row>
    <row r="3675" spans="4:4">
      <c r="D3675" s="204"/>
    </row>
    <row r="3676" spans="4:4">
      <c r="D3676" s="204"/>
    </row>
    <row r="3677" spans="4:4">
      <c r="D3677" s="204"/>
    </row>
    <row r="3678" spans="4:4">
      <c r="D3678" s="204"/>
    </row>
    <row r="3679" spans="4:4">
      <c r="D3679" s="204"/>
    </row>
    <row r="3680" spans="4:4">
      <c r="D3680" s="204"/>
    </row>
    <row r="3681" spans="4:4">
      <c r="D3681" s="204"/>
    </row>
    <row r="3682" spans="4:4">
      <c r="D3682" s="204"/>
    </row>
    <row r="3683" spans="4:4">
      <c r="D3683" s="204"/>
    </row>
    <row r="3684" spans="4:4">
      <c r="D3684" s="204"/>
    </row>
    <row r="3685" spans="4:4">
      <c r="D3685" s="204"/>
    </row>
    <row r="3686" spans="4:4">
      <c r="D3686" s="204"/>
    </row>
    <row r="3687" spans="4:4">
      <c r="D3687" s="204"/>
    </row>
    <row r="3688" spans="4:4">
      <c r="D3688" s="204"/>
    </row>
    <row r="3689" spans="4:4">
      <c r="D3689" s="204"/>
    </row>
    <row r="3690" spans="4:4">
      <c r="D3690" s="204"/>
    </row>
    <row r="3691" spans="4:4">
      <c r="D3691" s="204"/>
    </row>
    <row r="3692" spans="4:4">
      <c r="D3692" s="204"/>
    </row>
    <row r="3693" spans="4:4">
      <c r="D3693" s="204"/>
    </row>
    <row r="3694" spans="4:4">
      <c r="D3694" s="204"/>
    </row>
    <row r="3695" spans="4:4">
      <c r="D3695" s="204"/>
    </row>
    <row r="3696" spans="4:4">
      <c r="D3696" s="204"/>
    </row>
    <row r="3697" spans="4:4">
      <c r="D3697" s="204"/>
    </row>
    <row r="3698" spans="4:4">
      <c r="D3698" s="204"/>
    </row>
    <row r="3699" spans="4:4">
      <c r="D3699" s="204"/>
    </row>
    <row r="3700" spans="4:4">
      <c r="D3700" s="204"/>
    </row>
    <row r="3701" spans="4:4">
      <c r="D3701" s="204"/>
    </row>
    <row r="3702" spans="4:4">
      <c r="D3702" s="204"/>
    </row>
    <row r="3703" spans="4:4">
      <c r="D3703" s="204"/>
    </row>
    <row r="3704" spans="4:4">
      <c r="D3704" s="204"/>
    </row>
    <row r="3705" spans="4:4">
      <c r="D3705" s="204"/>
    </row>
    <row r="3706" spans="4:4">
      <c r="D3706" s="204"/>
    </row>
    <row r="3707" spans="4:4">
      <c r="D3707" s="204"/>
    </row>
    <row r="3708" spans="4:4">
      <c r="D3708" s="204"/>
    </row>
    <row r="3709" spans="4:4">
      <c r="D3709" s="204"/>
    </row>
    <row r="3710" spans="4:4">
      <c r="D3710" s="204"/>
    </row>
    <row r="3711" spans="4:4">
      <c r="D3711" s="204"/>
    </row>
    <row r="3712" spans="4:4">
      <c r="D3712" s="204"/>
    </row>
    <row r="3713" spans="4:4">
      <c r="D3713" s="204"/>
    </row>
    <row r="3714" spans="4:4">
      <c r="D3714" s="204"/>
    </row>
    <row r="3715" spans="4:4">
      <c r="D3715" s="204"/>
    </row>
    <row r="3716" spans="4:4">
      <c r="D3716" s="204"/>
    </row>
    <row r="3717" spans="4:4">
      <c r="D3717" s="204"/>
    </row>
    <row r="3718" spans="4:4">
      <c r="D3718" s="204"/>
    </row>
    <row r="3719" spans="4:4">
      <c r="D3719" s="204"/>
    </row>
    <row r="3720" spans="4:4">
      <c r="D3720" s="204"/>
    </row>
    <row r="3721" spans="4:4">
      <c r="D3721" s="204"/>
    </row>
    <row r="3722" spans="4:4">
      <c r="D3722" s="204"/>
    </row>
    <row r="3723" spans="4:4">
      <c r="D3723" s="204"/>
    </row>
    <row r="3724" spans="4:4">
      <c r="D3724" s="204"/>
    </row>
    <row r="3725" spans="4:4">
      <c r="D3725" s="204"/>
    </row>
    <row r="3726" spans="4:4">
      <c r="D3726" s="204"/>
    </row>
    <row r="3727" spans="4:4">
      <c r="D3727" s="204"/>
    </row>
    <row r="3728" spans="4:4">
      <c r="D3728" s="204"/>
    </row>
    <row r="3729" spans="4:4">
      <c r="D3729" s="204"/>
    </row>
    <row r="3730" spans="4:4">
      <c r="D3730" s="204"/>
    </row>
    <row r="3731" spans="4:4">
      <c r="D3731" s="204"/>
    </row>
    <row r="3732" spans="4:4">
      <c r="D3732" s="204"/>
    </row>
    <row r="3733" spans="4:4">
      <c r="D3733" s="204"/>
    </row>
    <row r="3734" spans="4:4">
      <c r="D3734" s="204"/>
    </row>
    <row r="3735" spans="4:4">
      <c r="D3735" s="204"/>
    </row>
    <row r="3736" spans="4:4">
      <c r="D3736" s="204"/>
    </row>
    <row r="3737" spans="4:4">
      <c r="D3737" s="204"/>
    </row>
    <row r="3738" spans="4:4">
      <c r="D3738" s="204"/>
    </row>
    <row r="3739" spans="4:4">
      <c r="D3739" s="204"/>
    </row>
    <row r="3740" spans="4:4">
      <c r="D3740" s="204"/>
    </row>
    <row r="3741" spans="4:4">
      <c r="D3741" s="204"/>
    </row>
    <row r="3742" spans="4:4">
      <c r="D3742" s="204"/>
    </row>
    <row r="3743" spans="4:4">
      <c r="D3743" s="204"/>
    </row>
    <row r="3744" spans="4:4">
      <c r="D3744" s="204"/>
    </row>
    <row r="3745" spans="4:4">
      <c r="D3745" s="204"/>
    </row>
    <row r="3746" spans="4:4">
      <c r="D3746" s="204"/>
    </row>
    <row r="3747" spans="4:4">
      <c r="D3747" s="204"/>
    </row>
    <row r="3748" spans="4:4">
      <c r="D3748" s="204"/>
    </row>
    <row r="3749" spans="4:4">
      <c r="D3749" s="204"/>
    </row>
    <row r="3750" spans="4:4">
      <c r="D3750" s="204"/>
    </row>
    <row r="3751" spans="4:4">
      <c r="D3751" s="204"/>
    </row>
    <row r="3752" spans="4:4">
      <c r="D3752" s="204"/>
    </row>
    <row r="3753" spans="4:4">
      <c r="D3753" s="204"/>
    </row>
    <row r="3754" spans="4:4">
      <c r="D3754" s="204"/>
    </row>
    <row r="3755" spans="4:4">
      <c r="D3755" s="204"/>
    </row>
    <row r="3756" spans="4:4">
      <c r="D3756" s="204"/>
    </row>
    <row r="3757" spans="4:4">
      <c r="D3757" s="204"/>
    </row>
    <row r="3758" spans="4:4">
      <c r="D3758" s="204"/>
    </row>
    <row r="3759" spans="4:4">
      <c r="D3759" s="204"/>
    </row>
    <row r="3760" spans="4:4">
      <c r="D3760" s="204"/>
    </row>
    <row r="3761" spans="4:4">
      <c r="D3761" s="204"/>
    </row>
    <row r="3762" spans="4:4">
      <c r="D3762" s="204"/>
    </row>
    <row r="3763" spans="4:4">
      <c r="D3763" s="204"/>
    </row>
    <row r="3764" spans="4:4">
      <c r="D3764" s="204"/>
    </row>
    <row r="3765" spans="4:4">
      <c r="D3765" s="204"/>
    </row>
    <row r="3766" spans="4:4">
      <c r="D3766" s="204"/>
    </row>
    <row r="3767" spans="4:4">
      <c r="D3767" s="204"/>
    </row>
    <row r="3768" spans="4:4">
      <c r="D3768" s="204"/>
    </row>
    <row r="3769" spans="4:4">
      <c r="D3769" s="204"/>
    </row>
    <row r="3770" spans="4:4">
      <c r="D3770" s="204"/>
    </row>
    <row r="3771" spans="4:4">
      <c r="D3771" s="204"/>
    </row>
    <row r="3772" spans="4:4">
      <c r="D3772" s="204"/>
    </row>
    <row r="3773" spans="4:4">
      <c r="D3773" s="204"/>
    </row>
    <row r="3774" spans="4:4">
      <c r="D3774" s="204"/>
    </row>
    <row r="3775" spans="4:4">
      <c r="D3775" s="204"/>
    </row>
    <row r="3776" spans="4:4">
      <c r="D3776" s="204"/>
    </row>
    <row r="3777" spans="4:4">
      <c r="D3777" s="204"/>
    </row>
    <row r="3778" spans="4:4">
      <c r="D3778" s="204"/>
    </row>
    <row r="3779" spans="4:4">
      <c r="D3779" s="204"/>
    </row>
    <row r="3780" spans="4:4">
      <c r="D3780" s="204"/>
    </row>
    <row r="3781" spans="4:4">
      <c r="D3781" s="204"/>
    </row>
    <row r="3782" spans="4:4">
      <c r="D3782" s="204"/>
    </row>
    <row r="3783" spans="4:4">
      <c r="D3783" s="204"/>
    </row>
    <row r="3784" spans="4:4">
      <c r="D3784" s="204"/>
    </row>
    <row r="3785" spans="4:4">
      <c r="D3785" s="204"/>
    </row>
    <row r="3786" spans="4:4">
      <c r="D3786" s="204"/>
    </row>
    <row r="3787" spans="4:4">
      <c r="D3787" s="204"/>
    </row>
    <row r="3788" spans="4:4">
      <c r="D3788" s="204"/>
    </row>
    <row r="3789" spans="4:4">
      <c r="D3789" s="204"/>
    </row>
    <row r="3790" spans="4:4">
      <c r="D3790" s="204"/>
    </row>
    <row r="3791" spans="4:4">
      <c r="D3791" s="204"/>
    </row>
    <row r="3792" spans="4:4">
      <c r="D3792" s="204"/>
    </row>
    <row r="3793" spans="4:4">
      <c r="D3793" s="204"/>
    </row>
    <row r="3794" spans="4:4">
      <c r="D3794" s="204"/>
    </row>
    <row r="3795" spans="4:4">
      <c r="D3795" s="204"/>
    </row>
    <row r="3796" spans="4:4">
      <c r="D3796" s="204"/>
    </row>
    <row r="3797" spans="4:4">
      <c r="D3797" s="204"/>
    </row>
    <row r="3798" spans="4:4">
      <c r="D3798" s="204"/>
    </row>
    <row r="3799" spans="4:4">
      <c r="D3799" s="204"/>
    </row>
    <row r="3800" spans="4:4">
      <c r="D3800" s="204"/>
    </row>
    <row r="3801" spans="4:4">
      <c r="D3801" s="204"/>
    </row>
    <row r="3802" spans="4:4">
      <c r="D3802" s="204"/>
    </row>
    <row r="3803" spans="4:4">
      <c r="D3803" s="204"/>
    </row>
    <row r="3804" spans="4:4">
      <c r="D3804" s="204"/>
    </row>
    <row r="3805" spans="4:4">
      <c r="D3805" s="204"/>
    </row>
    <row r="3806" spans="4:4">
      <c r="D3806" s="204"/>
    </row>
    <row r="3807" spans="4:4">
      <c r="D3807" s="204"/>
    </row>
    <row r="3808" spans="4:4">
      <c r="D3808" s="204"/>
    </row>
    <row r="3809" spans="4:4">
      <c r="D3809" s="204"/>
    </row>
    <row r="3810" spans="4:4">
      <c r="D3810" s="204"/>
    </row>
    <row r="3811" spans="4:4">
      <c r="D3811" s="204"/>
    </row>
    <row r="3812" spans="4:4">
      <c r="D3812" s="204"/>
    </row>
    <row r="3813" spans="4:4">
      <c r="D3813" s="204"/>
    </row>
    <row r="3814" spans="4:4">
      <c r="D3814" s="204"/>
    </row>
    <row r="3815" spans="4:4">
      <c r="D3815" s="204"/>
    </row>
    <row r="3816" spans="4:4">
      <c r="D3816" s="204"/>
    </row>
    <row r="3817" spans="4:4">
      <c r="D3817" s="204"/>
    </row>
    <row r="3818" spans="4:4">
      <c r="D3818" s="204"/>
    </row>
    <row r="3819" spans="4:4">
      <c r="D3819" s="204"/>
    </row>
    <row r="3820" spans="4:4">
      <c r="D3820" s="204"/>
    </row>
    <row r="3821" spans="4:4">
      <c r="D3821" s="204"/>
    </row>
    <row r="3822" spans="4:4">
      <c r="D3822" s="204"/>
    </row>
    <row r="3823" spans="4:4">
      <c r="D3823" s="204"/>
    </row>
    <row r="3824" spans="4:4">
      <c r="D3824" s="204"/>
    </row>
    <row r="3825" spans="4:4">
      <c r="D3825" s="204"/>
    </row>
    <row r="3826" spans="4:4">
      <c r="D3826" s="204"/>
    </row>
    <row r="3827" spans="4:4">
      <c r="D3827" s="204"/>
    </row>
    <row r="3828" spans="4:4">
      <c r="D3828" s="204"/>
    </row>
    <row r="3829" spans="4:4">
      <c r="D3829" s="204"/>
    </row>
    <row r="3830" spans="4:4">
      <c r="D3830" s="204"/>
    </row>
    <row r="3831" spans="4:4">
      <c r="D3831" s="204"/>
    </row>
    <row r="3832" spans="4:4">
      <c r="D3832" s="204"/>
    </row>
    <row r="3833" spans="4:4">
      <c r="D3833" s="204"/>
    </row>
    <row r="3834" spans="4:4">
      <c r="D3834" s="204"/>
    </row>
    <row r="3835" spans="4:4">
      <c r="D3835" s="204"/>
    </row>
    <row r="3836" spans="4:4">
      <c r="D3836" s="204"/>
    </row>
    <row r="3837" spans="4:4">
      <c r="D3837" s="204"/>
    </row>
    <row r="3838" spans="4:4">
      <c r="D3838" s="204"/>
    </row>
    <row r="3839" spans="4:4">
      <c r="D3839" s="204"/>
    </row>
    <row r="3840" spans="4:4">
      <c r="D3840" s="204"/>
    </row>
    <row r="3841" spans="4:4">
      <c r="D3841" s="204"/>
    </row>
    <row r="3842" spans="4:4">
      <c r="D3842" s="204"/>
    </row>
    <row r="3843" spans="4:4">
      <c r="D3843" s="204"/>
    </row>
    <row r="3844" spans="4:4">
      <c r="D3844" s="204"/>
    </row>
    <row r="3845" spans="4:4">
      <c r="D3845" s="204"/>
    </row>
    <row r="3846" spans="4:4">
      <c r="D3846" s="204"/>
    </row>
    <row r="3847" spans="4:4">
      <c r="D3847" s="204"/>
    </row>
    <row r="3848" spans="4:4">
      <c r="D3848" s="204"/>
    </row>
    <row r="3849" spans="4:4">
      <c r="D3849" s="204"/>
    </row>
    <row r="3850" spans="4:4">
      <c r="D3850" s="204"/>
    </row>
    <row r="3851" spans="4:4">
      <c r="D3851" s="204"/>
    </row>
    <row r="3852" spans="4:4">
      <c r="D3852" s="204"/>
    </row>
    <row r="3853" spans="4:4">
      <c r="D3853" s="204"/>
    </row>
    <row r="3854" spans="4:4">
      <c r="D3854" s="204"/>
    </row>
    <row r="3855" spans="4:4">
      <c r="D3855" s="204"/>
    </row>
    <row r="3856" spans="4:4">
      <c r="D3856" s="204"/>
    </row>
    <row r="3857" spans="4:4">
      <c r="D3857" s="204"/>
    </row>
    <row r="3858" spans="4:4">
      <c r="D3858" s="204"/>
    </row>
    <row r="3859" spans="4:4">
      <c r="D3859" s="204"/>
    </row>
    <row r="3860" spans="4:4">
      <c r="D3860" s="204"/>
    </row>
    <row r="3861" spans="4:4">
      <c r="D3861" s="204"/>
    </row>
    <row r="3862" spans="4:4">
      <c r="D3862" s="204"/>
    </row>
    <row r="3863" spans="4:4">
      <c r="D3863" s="204"/>
    </row>
    <row r="3864" spans="4:4">
      <c r="D3864" s="204"/>
    </row>
    <row r="3865" spans="4:4">
      <c r="D3865" s="204"/>
    </row>
    <row r="3866" spans="4:4">
      <c r="D3866" s="204"/>
    </row>
    <row r="3867" spans="4:4">
      <c r="D3867" s="204"/>
    </row>
    <row r="3868" spans="4:4">
      <c r="D3868" s="204"/>
    </row>
    <row r="3869" spans="4:4">
      <c r="D3869" s="204"/>
    </row>
    <row r="3870" spans="4:4">
      <c r="D3870" s="204"/>
    </row>
    <row r="3871" spans="4:4">
      <c r="D3871" s="204"/>
    </row>
    <row r="3872" spans="4:4">
      <c r="D3872" s="204"/>
    </row>
    <row r="3873" spans="4:4">
      <c r="D3873" s="204"/>
    </row>
    <row r="3874" spans="4:4">
      <c r="D3874" s="204"/>
    </row>
    <row r="3875" spans="4:4">
      <c r="D3875" s="204"/>
    </row>
    <row r="3876" spans="4:4">
      <c r="D3876" s="204"/>
    </row>
    <row r="3877" spans="4:4">
      <c r="D3877" s="204"/>
    </row>
    <row r="3878" spans="4:4">
      <c r="D3878" s="204"/>
    </row>
    <row r="3879" spans="4:4">
      <c r="D3879" s="204"/>
    </row>
    <row r="3880" spans="4:4">
      <c r="D3880" s="204"/>
    </row>
    <row r="3881" spans="4:4">
      <c r="D3881" s="204"/>
    </row>
    <row r="3882" spans="4:4">
      <c r="D3882" s="204"/>
    </row>
    <row r="3883" spans="4:4">
      <c r="D3883" s="204"/>
    </row>
    <row r="3884" spans="4:4">
      <c r="D3884" s="204"/>
    </row>
    <row r="3885" spans="4:4">
      <c r="D3885" s="204"/>
    </row>
    <row r="3886" spans="4:4">
      <c r="D3886" s="204"/>
    </row>
    <row r="3887" spans="4:4">
      <c r="D3887" s="204"/>
    </row>
    <row r="3888" spans="4:4">
      <c r="D3888" s="204"/>
    </row>
    <row r="3889" spans="4:4">
      <c r="D3889" s="204"/>
    </row>
    <row r="3890" spans="4:4">
      <c r="D3890" s="204"/>
    </row>
    <row r="3891" spans="4:4">
      <c r="D3891" s="204"/>
    </row>
    <row r="3892" spans="4:4">
      <c r="D3892" s="204"/>
    </row>
    <row r="3893" spans="4:4">
      <c r="D3893" s="204"/>
    </row>
    <row r="3894" spans="4:4">
      <c r="D3894" s="204"/>
    </row>
    <row r="3895" spans="4:4">
      <c r="D3895" s="204"/>
    </row>
    <row r="3896" spans="4:4">
      <c r="D3896" s="204"/>
    </row>
    <row r="3897" spans="4:4">
      <c r="D3897" s="204"/>
    </row>
    <row r="3898" spans="4:4">
      <c r="D3898" s="204"/>
    </row>
    <row r="3899" spans="4:4">
      <c r="D3899" s="204"/>
    </row>
    <row r="3900" spans="4:4">
      <c r="D3900" s="204"/>
    </row>
    <row r="3901" spans="4:4">
      <c r="D3901" s="204"/>
    </row>
    <row r="3902" spans="4:4">
      <c r="D3902" s="204"/>
    </row>
    <row r="3903" spans="4:4">
      <c r="D3903" s="204"/>
    </row>
    <row r="3904" spans="4:4">
      <c r="D3904" s="204"/>
    </row>
    <row r="3905" spans="4:4">
      <c r="D3905" s="204"/>
    </row>
    <row r="3906" spans="4:4">
      <c r="D3906" s="204"/>
    </row>
    <row r="3907" spans="4:4">
      <c r="D3907" s="204"/>
    </row>
    <row r="3908" spans="4:4">
      <c r="D3908" s="204"/>
    </row>
    <row r="3909" spans="4:4">
      <c r="D3909" s="204"/>
    </row>
    <row r="3910" spans="4:4">
      <c r="D3910" s="204"/>
    </row>
    <row r="3911" spans="4:4">
      <c r="D3911" s="204"/>
    </row>
    <row r="3912" spans="4:4">
      <c r="D3912" s="204"/>
    </row>
    <row r="3913" spans="4:4">
      <c r="D3913" s="204"/>
    </row>
    <row r="3914" spans="4:4">
      <c r="D3914" s="204"/>
    </row>
    <row r="3915" spans="4:4">
      <c r="D3915" s="204"/>
    </row>
    <row r="3916" spans="4:4">
      <c r="D3916" s="204"/>
    </row>
    <row r="3917" spans="4:4">
      <c r="D3917" s="204"/>
    </row>
    <row r="3918" spans="4:4">
      <c r="D3918" s="204"/>
    </row>
    <row r="3919" spans="4:4">
      <c r="D3919" s="204"/>
    </row>
    <row r="3920" spans="4:4">
      <c r="D3920" s="204"/>
    </row>
    <row r="3921" spans="4:4">
      <c r="D3921" s="204"/>
    </row>
    <row r="3922" spans="4:4">
      <c r="D3922" s="204"/>
    </row>
    <row r="3923" spans="4:4">
      <c r="D3923" s="204"/>
    </row>
    <row r="3924" spans="4:4">
      <c r="D3924" s="204"/>
    </row>
    <row r="3925" spans="4:4">
      <c r="D3925" s="204"/>
    </row>
    <row r="3926" spans="4:4">
      <c r="D3926" s="204"/>
    </row>
    <row r="3927" spans="4:4">
      <c r="D3927" s="204"/>
    </row>
    <row r="3928" spans="4:4">
      <c r="D3928" s="204"/>
    </row>
    <row r="3929" spans="4:4">
      <c r="D3929" s="204"/>
    </row>
    <row r="3930" spans="4:4">
      <c r="D3930" s="204"/>
    </row>
    <row r="3931" spans="4:4">
      <c r="D3931" s="204"/>
    </row>
    <row r="3932" spans="4:4">
      <c r="D3932" s="204"/>
    </row>
    <row r="3933" spans="4:4">
      <c r="D3933" s="204"/>
    </row>
    <row r="3934" spans="4:4">
      <c r="D3934" s="204"/>
    </row>
    <row r="3935" spans="4:4">
      <c r="D3935" s="204"/>
    </row>
    <row r="3936" spans="4:4">
      <c r="D3936" s="204"/>
    </row>
    <row r="3937" spans="4:4">
      <c r="D3937" s="204"/>
    </row>
    <row r="3938" spans="4:4">
      <c r="D3938" s="204"/>
    </row>
    <row r="3939" spans="4:4">
      <c r="D3939" s="204"/>
    </row>
    <row r="3940" spans="4:4">
      <c r="D3940" s="204"/>
    </row>
    <row r="3941" spans="4:4">
      <c r="D3941" s="204"/>
    </row>
    <row r="3942" spans="4:4">
      <c r="D3942" s="204"/>
    </row>
    <row r="3943" spans="4:4">
      <c r="D3943" s="204"/>
    </row>
    <row r="3944" spans="4:4">
      <c r="D3944" s="204"/>
    </row>
    <row r="3945" spans="4:4">
      <c r="D3945" s="204"/>
    </row>
    <row r="3946" spans="4:4">
      <c r="D3946" s="204"/>
    </row>
    <row r="3947" spans="4:4">
      <c r="D3947" s="204"/>
    </row>
    <row r="3948" spans="4:4">
      <c r="D3948" s="204"/>
    </row>
    <row r="3949" spans="4:4">
      <c r="D3949" s="204"/>
    </row>
    <row r="3950" spans="4:4">
      <c r="D3950" s="204"/>
    </row>
    <row r="3951" spans="4:4">
      <c r="D3951" s="204"/>
    </row>
    <row r="3952" spans="4:4">
      <c r="D3952" s="204"/>
    </row>
    <row r="3953" spans="4:4">
      <c r="D3953" s="204"/>
    </row>
    <row r="3954" spans="4:4">
      <c r="D3954" s="204"/>
    </row>
    <row r="3955" spans="4:4">
      <c r="D3955" s="204"/>
    </row>
    <row r="3956" spans="4:4">
      <c r="D3956" s="204"/>
    </row>
    <row r="3957" spans="4:4">
      <c r="D3957" s="204"/>
    </row>
    <row r="3958" spans="4:4">
      <c r="D3958" s="204"/>
    </row>
    <row r="3959" spans="4:4">
      <c r="D3959" s="204"/>
    </row>
    <row r="3960" spans="4:4">
      <c r="D3960" s="204"/>
    </row>
    <row r="3961" spans="4:4">
      <c r="D3961" s="204"/>
    </row>
    <row r="3962" spans="4:4">
      <c r="D3962" s="204"/>
    </row>
    <row r="3963" spans="4:4">
      <c r="D3963" s="204"/>
    </row>
    <row r="3964" spans="4:4">
      <c r="D3964" s="204"/>
    </row>
    <row r="3965" spans="4:4">
      <c r="D3965" s="204"/>
    </row>
    <row r="3966" spans="4:4">
      <c r="D3966" s="204"/>
    </row>
    <row r="3967" spans="4:4">
      <c r="D3967" s="204"/>
    </row>
    <row r="3968" spans="4:4">
      <c r="D3968" s="204"/>
    </row>
    <row r="3969" spans="4:4">
      <c r="D3969" s="204"/>
    </row>
    <row r="3970" spans="4:4">
      <c r="D3970" s="204"/>
    </row>
    <row r="3971" spans="4:4">
      <c r="D3971" s="204"/>
    </row>
    <row r="3972" spans="4:4">
      <c r="D3972" s="204"/>
    </row>
    <row r="3973" spans="4:4">
      <c r="D3973" s="204"/>
    </row>
    <row r="3974" spans="4:4">
      <c r="D3974" s="204"/>
    </row>
    <row r="3975" spans="4:4">
      <c r="D3975" s="204"/>
    </row>
    <row r="3976" spans="4:4">
      <c r="D3976" s="204"/>
    </row>
    <row r="3977" spans="4:4">
      <c r="D3977" s="204"/>
    </row>
    <row r="3978" spans="4:4">
      <c r="D3978" s="204"/>
    </row>
    <row r="3979" spans="4:4">
      <c r="D3979" s="204"/>
    </row>
    <row r="3980" spans="4:4">
      <c r="D3980" s="204"/>
    </row>
    <row r="3981" spans="4:4">
      <c r="D3981" s="204"/>
    </row>
    <row r="3982" spans="4:4">
      <c r="D3982" s="204"/>
    </row>
    <row r="3983" spans="4:4">
      <c r="D3983" s="204"/>
    </row>
    <row r="3984" spans="4:4">
      <c r="D3984" s="204"/>
    </row>
    <row r="3985" spans="4:4">
      <c r="D3985" s="204"/>
    </row>
    <row r="3986" spans="4:4">
      <c r="D3986" s="204"/>
    </row>
    <row r="3987" spans="4:4">
      <c r="D3987" s="204"/>
    </row>
    <row r="3988" spans="4:4">
      <c r="D3988" s="204"/>
    </row>
    <row r="3989" spans="4:4">
      <c r="D3989" s="204"/>
    </row>
    <row r="3990" spans="4:4">
      <c r="D3990" s="204"/>
    </row>
    <row r="3991" spans="4:4">
      <c r="D3991" s="204"/>
    </row>
    <row r="3992" spans="4:4">
      <c r="D3992" s="204"/>
    </row>
    <row r="3993" spans="4:4">
      <c r="D3993" s="204"/>
    </row>
    <row r="3994" spans="4:4">
      <c r="D3994" s="204"/>
    </row>
    <row r="3995" spans="4:4">
      <c r="D3995" s="204"/>
    </row>
    <row r="3996" spans="4:4">
      <c r="D3996" s="204"/>
    </row>
    <row r="3997" spans="4:4">
      <c r="D3997" s="204"/>
    </row>
    <row r="3998" spans="4:4">
      <c r="D3998" s="204"/>
    </row>
    <row r="3999" spans="4:4">
      <c r="D3999" s="204"/>
    </row>
    <row r="4000" spans="4:4">
      <c r="D4000" s="204"/>
    </row>
    <row r="4001" spans="4:4">
      <c r="D4001" s="204"/>
    </row>
    <row r="4002" spans="4:4">
      <c r="D4002" s="204"/>
    </row>
    <row r="4003" spans="4:4">
      <c r="D4003" s="204"/>
    </row>
    <row r="4004" spans="4:4">
      <c r="D4004" s="204"/>
    </row>
    <row r="4005" spans="4:4">
      <c r="D4005" s="204"/>
    </row>
    <row r="4006" spans="4:4">
      <c r="D4006" s="204"/>
    </row>
    <row r="4007" spans="4:4">
      <c r="D4007" s="204"/>
    </row>
    <row r="4008" spans="4:4">
      <c r="D4008" s="204"/>
    </row>
    <row r="4009" spans="4:4">
      <c r="D4009" s="204"/>
    </row>
    <row r="4010" spans="4:4">
      <c r="D4010" s="204"/>
    </row>
    <row r="4011" spans="4:4">
      <c r="D4011" s="204"/>
    </row>
    <row r="4012" spans="4:4">
      <c r="D4012" s="204"/>
    </row>
    <row r="4013" spans="4:4">
      <c r="D4013" s="204"/>
    </row>
    <row r="4014" spans="4:4">
      <c r="D4014" s="204"/>
    </row>
    <row r="4015" spans="4:4">
      <c r="D4015" s="204"/>
    </row>
    <row r="4016" spans="4:4">
      <c r="D4016" s="204"/>
    </row>
    <row r="4017" spans="4:4">
      <c r="D4017" s="204"/>
    </row>
    <row r="4018" spans="4:4">
      <c r="D4018" s="204"/>
    </row>
    <row r="4019" spans="4:4">
      <c r="D4019" s="204"/>
    </row>
    <row r="4020" spans="4:4">
      <c r="D4020" s="204"/>
    </row>
    <row r="4021" spans="4:4">
      <c r="D4021" s="204"/>
    </row>
    <row r="4022" spans="4:4">
      <c r="D4022" s="204"/>
    </row>
    <row r="4023" spans="4:4">
      <c r="D4023" s="204"/>
    </row>
    <row r="4024" spans="4:4">
      <c r="D4024" s="204"/>
    </row>
    <row r="4025" spans="4:4">
      <c r="D4025" s="204"/>
    </row>
    <row r="4026" spans="4:4">
      <c r="D4026" s="204"/>
    </row>
    <row r="4027" spans="4:4">
      <c r="D4027" s="204"/>
    </row>
    <row r="4028" spans="4:4">
      <c r="D4028" s="204"/>
    </row>
    <row r="4029" spans="4:4">
      <c r="D4029" s="204"/>
    </row>
    <row r="4030" spans="4:4">
      <c r="D4030" s="204"/>
    </row>
    <row r="4031" spans="4:4">
      <c r="D4031" s="204"/>
    </row>
    <row r="4032" spans="4:4">
      <c r="D4032" s="204"/>
    </row>
    <row r="4033" spans="4:4">
      <c r="D4033" s="204"/>
    </row>
    <row r="4034" spans="4:4">
      <c r="D4034" s="204"/>
    </row>
    <row r="4035" spans="4:4">
      <c r="D4035" s="204"/>
    </row>
    <row r="4036" spans="4:4">
      <c r="D4036" s="204"/>
    </row>
    <row r="4037" spans="4:4">
      <c r="D4037" s="204"/>
    </row>
    <row r="4038" spans="4:4">
      <c r="D4038" s="204"/>
    </row>
    <row r="4039" spans="4:4">
      <c r="D4039" s="204"/>
    </row>
    <row r="4040" spans="4:4">
      <c r="D4040" s="204"/>
    </row>
    <row r="4041" spans="4:4">
      <c r="D4041" s="204"/>
    </row>
    <row r="4042" spans="4:4">
      <c r="D4042" s="204"/>
    </row>
    <row r="4043" spans="4:4">
      <c r="D4043" s="204"/>
    </row>
    <row r="4044" spans="4:4">
      <c r="D4044" s="204"/>
    </row>
    <row r="4045" spans="4:4">
      <c r="D4045" s="204"/>
    </row>
    <row r="4046" spans="4:4">
      <c r="D4046" s="204"/>
    </row>
    <row r="4047" spans="4:4">
      <c r="D4047" s="204"/>
    </row>
    <row r="4048" spans="4:4">
      <c r="D4048" s="204"/>
    </row>
    <row r="4049" spans="4:4">
      <c r="D4049" s="204"/>
    </row>
    <row r="4050" spans="4:4">
      <c r="D4050" s="204"/>
    </row>
    <row r="4051" spans="4:4">
      <c r="D4051" s="204"/>
    </row>
    <row r="4052" spans="4:4">
      <c r="D4052" s="204"/>
    </row>
    <row r="4053" spans="4:4">
      <c r="D4053" s="204"/>
    </row>
    <row r="4054" spans="4:4">
      <c r="D4054" s="204"/>
    </row>
    <row r="4055" spans="4:4">
      <c r="D4055" s="204"/>
    </row>
    <row r="4056" spans="4:4">
      <c r="D4056" s="204"/>
    </row>
    <row r="4057" spans="4:4">
      <c r="D4057" s="204"/>
    </row>
    <row r="4058" spans="4:4">
      <c r="D4058" s="204"/>
    </row>
    <row r="4059" spans="4:4">
      <c r="D4059" s="204"/>
    </row>
    <row r="4060" spans="4:4">
      <c r="D4060" s="204"/>
    </row>
    <row r="4061" spans="4:4">
      <c r="D4061" s="204"/>
    </row>
    <row r="4062" spans="4:4">
      <c r="D4062" s="204"/>
    </row>
    <row r="4063" spans="4:4">
      <c r="D4063" s="204"/>
    </row>
    <row r="4064" spans="4:4">
      <c r="D4064" s="204"/>
    </row>
    <row r="4065" spans="4:4">
      <c r="D4065" s="204"/>
    </row>
    <row r="4066" spans="4:4">
      <c r="D4066" s="204"/>
    </row>
    <row r="4067" spans="4:4">
      <c r="D4067" s="204"/>
    </row>
    <row r="4068" spans="4:4">
      <c r="D4068" s="204"/>
    </row>
    <row r="4069" spans="4:4">
      <c r="D4069" s="204"/>
    </row>
    <row r="4070" spans="4:4">
      <c r="D4070" s="204"/>
    </row>
    <row r="4071" spans="4:4">
      <c r="D4071" s="204"/>
    </row>
    <row r="4072" spans="4:4">
      <c r="D4072" s="204"/>
    </row>
    <row r="4073" spans="4:4">
      <c r="D4073" s="204"/>
    </row>
    <row r="4074" spans="4:4">
      <c r="D4074" s="204"/>
    </row>
    <row r="4075" spans="4:4">
      <c r="D4075" s="204"/>
    </row>
    <row r="4076" spans="4:4">
      <c r="D4076" s="204"/>
    </row>
    <row r="4077" spans="4:4">
      <c r="D4077" s="204"/>
    </row>
    <row r="4078" spans="4:4">
      <c r="D4078" s="204"/>
    </row>
    <row r="4079" spans="4:4">
      <c r="D4079" s="204"/>
    </row>
    <row r="4080" spans="4:4">
      <c r="D4080" s="204"/>
    </row>
    <row r="4081" spans="4:4">
      <c r="D4081" s="204"/>
    </row>
    <row r="4082" spans="4:4">
      <c r="D4082" s="204"/>
    </row>
    <row r="4083" spans="4:4">
      <c r="D4083" s="204"/>
    </row>
    <row r="4084" spans="4:4">
      <c r="D4084" s="204"/>
    </row>
    <row r="4085" spans="4:4">
      <c r="D4085" s="204"/>
    </row>
    <row r="4086" spans="4:4">
      <c r="D4086" s="204"/>
    </row>
    <row r="4087" spans="4:4">
      <c r="D4087" s="204"/>
    </row>
    <row r="4088" spans="4:4">
      <c r="D4088" s="204"/>
    </row>
    <row r="4089" spans="4:4">
      <c r="D4089" s="204"/>
    </row>
    <row r="4090" spans="4:4">
      <c r="D4090" s="204"/>
    </row>
    <row r="4091" spans="4:4">
      <c r="D4091" s="204"/>
    </row>
    <row r="4092" spans="4:4">
      <c r="D4092" s="204"/>
    </row>
    <row r="4093" spans="4:4">
      <c r="D4093" s="204"/>
    </row>
    <row r="4094" spans="4:4">
      <c r="D4094" s="204"/>
    </row>
    <row r="4095" spans="4:4">
      <c r="D4095" s="204"/>
    </row>
    <row r="4096" spans="4:4">
      <c r="D4096" s="204"/>
    </row>
    <row r="4097" spans="4:4">
      <c r="D4097" s="204"/>
    </row>
    <row r="4098" spans="4:4">
      <c r="D4098" s="204"/>
    </row>
    <row r="4099" spans="4:4">
      <c r="D4099" s="204"/>
    </row>
    <row r="4100" spans="4:4">
      <c r="D4100" s="204"/>
    </row>
    <row r="4101" spans="4:4">
      <c r="D4101" s="204"/>
    </row>
    <row r="4102" spans="4:4">
      <c r="D4102" s="204"/>
    </row>
    <row r="4103" spans="4:4">
      <c r="D4103" s="204"/>
    </row>
    <row r="4104" spans="4:4">
      <c r="D4104" s="204"/>
    </row>
    <row r="4105" spans="4:4">
      <c r="D4105" s="204"/>
    </row>
    <row r="4106" spans="4:4">
      <c r="D4106" s="204"/>
    </row>
    <row r="4107" spans="4:4">
      <c r="D4107" s="204"/>
    </row>
    <row r="4108" spans="4:4">
      <c r="D4108" s="204"/>
    </row>
    <row r="4109" spans="4:4">
      <c r="D4109" s="204"/>
    </row>
    <row r="4110" spans="4:4">
      <c r="D4110" s="204"/>
    </row>
    <row r="4111" spans="4:4">
      <c r="D4111" s="204"/>
    </row>
    <row r="4112" spans="4:4">
      <c r="D4112" s="204"/>
    </row>
    <row r="4113" spans="4:4">
      <c r="D4113" s="204"/>
    </row>
    <row r="4114" spans="4:4">
      <c r="D4114" s="204"/>
    </row>
    <row r="4115" spans="4:4">
      <c r="D4115" s="204"/>
    </row>
    <row r="4116" spans="4:4">
      <c r="D4116" s="204"/>
    </row>
    <row r="4117" spans="4:4">
      <c r="D4117" s="204"/>
    </row>
    <row r="4118" spans="4:4">
      <c r="D4118" s="204"/>
    </row>
    <row r="4119" spans="4:4">
      <c r="D4119" s="204"/>
    </row>
    <row r="4120" spans="4:4">
      <c r="D4120" s="204"/>
    </row>
    <row r="4121" spans="4:4">
      <c r="D4121" s="204"/>
    </row>
    <row r="4122" spans="4:4">
      <c r="D4122" s="204"/>
    </row>
    <row r="4123" spans="4:4">
      <c r="D4123" s="204"/>
    </row>
    <row r="4124" spans="4:4">
      <c r="D4124" s="204"/>
    </row>
    <row r="4125" spans="4:4">
      <c r="D4125" s="204"/>
    </row>
    <row r="4126" spans="4:4">
      <c r="D4126" s="204"/>
    </row>
    <row r="4127" spans="4:4">
      <c r="D4127" s="204"/>
    </row>
    <row r="4128" spans="4:4">
      <c r="D4128" s="204"/>
    </row>
    <row r="4129" spans="4:4">
      <c r="D4129" s="204"/>
    </row>
    <row r="4130" spans="4:4">
      <c r="D4130" s="204"/>
    </row>
    <row r="4131" spans="4:4">
      <c r="D4131" s="204"/>
    </row>
    <row r="4132" spans="4:4">
      <c r="D4132" s="204"/>
    </row>
    <row r="4133" spans="4:4">
      <c r="D4133" s="204"/>
    </row>
    <row r="4134" spans="4:4">
      <c r="D4134" s="204"/>
    </row>
    <row r="4135" spans="4:4">
      <c r="D4135" s="204"/>
    </row>
    <row r="4136" spans="4:4">
      <c r="D4136" s="204"/>
    </row>
    <row r="4137" spans="4:4">
      <c r="D4137" s="204"/>
    </row>
    <row r="4138" spans="4:4">
      <c r="D4138" s="204"/>
    </row>
    <row r="4139" spans="4:4">
      <c r="D4139" s="204"/>
    </row>
    <row r="4140" spans="4:4">
      <c r="D4140" s="204"/>
    </row>
    <row r="4141" spans="4:4">
      <c r="D4141" s="204"/>
    </row>
    <row r="4142" spans="4:4">
      <c r="D4142" s="204"/>
    </row>
    <row r="4143" spans="4:4">
      <c r="D4143" s="204"/>
    </row>
    <row r="4144" spans="4:4">
      <c r="D4144" s="204"/>
    </row>
    <row r="4145" spans="4:4">
      <c r="D4145" s="204"/>
    </row>
    <row r="4146" spans="4:4">
      <c r="D4146" s="204"/>
    </row>
    <row r="4147" spans="4:4">
      <c r="D4147" s="204"/>
    </row>
    <row r="4148" spans="4:4">
      <c r="D4148" s="204"/>
    </row>
    <row r="4149" spans="4:4">
      <c r="D4149" s="204"/>
    </row>
    <row r="4150" spans="4:4">
      <c r="D4150" s="204"/>
    </row>
    <row r="4151" spans="4:4">
      <c r="D4151" s="204"/>
    </row>
    <row r="4152" spans="4:4">
      <c r="D4152" s="204"/>
    </row>
    <row r="4153" spans="4:4">
      <c r="D4153" s="204"/>
    </row>
    <row r="4154" spans="4:4">
      <c r="D4154" s="204"/>
    </row>
    <row r="4155" spans="4:4">
      <c r="D4155" s="204"/>
    </row>
    <row r="4156" spans="4:4">
      <c r="D4156" s="204"/>
    </row>
    <row r="4157" spans="4:4">
      <c r="D4157" s="204"/>
    </row>
    <row r="4158" spans="4:4">
      <c r="D4158" s="204"/>
    </row>
    <row r="4159" spans="4:4">
      <c r="D4159" s="204"/>
    </row>
    <row r="4160" spans="4:4">
      <c r="D4160" s="204"/>
    </row>
    <row r="4161" spans="4:4">
      <c r="D4161" s="204"/>
    </row>
    <row r="4162" spans="4:4">
      <c r="D4162" s="204"/>
    </row>
    <row r="4163" spans="4:4">
      <c r="D4163" s="204"/>
    </row>
    <row r="4164" spans="4:4">
      <c r="D4164" s="204"/>
    </row>
    <row r="4165" spans="4:4">
      <c r="D4165" s="204"/>
    </row>
    <row r="4166" spans="4:4">
      <c r="D4166" s="204"/>
    </row>
    <row r="4167" spans="4:4">
      <c r="D4167" s="204"/>
    </row>
    <row r="4168" spans="4:4">
      <c r="D4168" s="204"/>
    </row>
    <row r="4169" spans="4:4">
      <c r="D4169" s="204"/>
    </row>
    <row r="4170" spans="4:4">
      <c r="D4170" s="204"/>
    </row>
    <row r="4171" spans="4:4">
      <c r="D4171" s="204"/>
    </row>
    <row r="4172" spans="4:4">
      <c r="D4172" s="204"/>
    </row>
    <row r="4173" spans="4:4">
      <c r="D4173" s="204"/>
    </row>
    <row r="4174" spans="4:4">
      <c r="D4174" s="204"/>
    </row>
    <row r="4175" spans="4:4">
      <c r="D4175" s="204"/>
    </row>
    <row r="4176" spans="4:4">
      <c r="D4176" s="204"/>
    </row>
    <row r="4177" spans="4:4">
      <c r="D4177" s="204"/>
    </row>
    <row r="4178" spans="4:4">
      <c r="D4178" s="204"/>
    </row>
    <row r="4179" spans="4:4">
      <c r="D4179" s="204"/>
    </row>
    <row r="4180" spans="4:4">
      <c r="D4180" s="204"/>
    </row>
    <row r="4181" spans="4:4">
      <c r="D4181" s="204"/>
    </row>
    <row r="4182" spans="4:4">
      <c r="D4182" s="204"/>
    </row>
    <row r="4183" spans="4:4">
      <c r="D4183" s="204"/>
    </row>
    <row r="4184" spans="4:4">
      <c r="D4184" s="204"/>
    </row>
    <row r="4185" spans="4:4">
      <c r="D4185" s="204"/>
    </row>
    <row r="4186" spans="4:4">
      <c r="D4186" s="204"/>
    </row>
    <row r="4187" spans="4:4">
      <c r="D4187" s="204"/>
    </row>
    <row r="4188" spans="4:4">
      <c r="D4188" s="204"/>
    </row>
    <row r="4189" spans="4:4">
      <c r="D4189" s="204"/>
    </row>
    <row r="4190" spans="4:4">
      <c r="D4190" s="204"/>
    </row>
    <row r="4191" spans="4:4">
      <c r="D4191" s="204"/>
    </row>
    <row r="4192" spans="4:4">
      <c r="D4192" s="204"/>
    </row>
    <row r="4193" spans="4:4">
      <c r="D4193" s="204"/>
    </row>
    <row r="4194" spans="4:4">
      <c r="D4194" s="204"/>
    </row>
    <row r="4195" spans="4:4">
      <c r="D4195" s="204"/>
    </row>
    <row r="4196" spans="4:4">
      <c r="D4196" s="204"/>
    </row>
    <row r="4197" spans="4:4">
      <c r="D4197" s="204"/>
    </row>
    <row r="4198" spans="4:4">
      <c r="D4198" s="204"/>
    </row>
    <row r="4199" spans="4:4">
      <c r="D4199" s="204"/>
    </row>
    <row r="4200" spans="4:4">
      <c r="D4200" s="204"/>
    </row>
    <row r="4201" spans="4:4">
      <c r="D4201" s="204"/>
    </row>
    <row r="4202" spans="4:4">
      <c r="D4202" s="204"/>
    </row>
    <row r="4203" spans="4:4">
      <c r="D4203" s="204"/>
    </row>
    <row r="4204" spans="4:4">
      <c r="D4204" s="204"/>
    </row>
    <row r="4205" spans="4:4">
      <c r="D4205" s="204"/>
    </row>
    <row r="4206" spans="4:4">
      <c r="D4206" s="204"/>
    </row>
    <row r="4207" spans="4:4">
      <c r="D4207" s="204"/>
    </row>
    <row r="4208" spans="4:4">
      <c r="D4208" s="204"/>
    </row>
    <row r="4209" spans="4:4">
      <c r="D4209" s="204"/>
    </row>
    <row r="4210" spans="4:4">
      <c r="D4210" s="204"/>
    </row>
    <row r="4211" spans="4:4">
      <c r="D4211" s="204"/>
    </row>
    <row r="4212" spans="4:4">
      <c r="D4212" s="204"/>
    </row>
    <row r="4213" spans="4:4">
      <c r="D4213" s="204"/>
    </row>
    <row r="4214" spans="4:4">
      <c r="D4214" s="204"/>
    </row>
    <row r="4215" spans="4:4">
      <c r="D4215" s="204"/>
    </row>
    <row r="4216" spans="4:4">
      <c r="D4216" s="204"/>
    </row>
    <row r="4217" spans="4:4">
      <c r="D4217" s="204"/>
    </row>
    <row r="4218" spans="4:4">
      <c r="D4218" s="204"/>
    </row>
    <row r="4219" spans="4:4">
      <c r="D4219" s="204"/>
    </row>
    <row r="4220" spans="4:4">
      <c r="D4220" s="204"/>
    </row>
    <row r="4221" spans="4:4">
      <c r="D4221" s="204"/>
    </row>
    <row r="4222" spans="4:4">
      <c r="D4222" s="204"/>
    </row>
    <row r="4223" spans="4:4">
      <c r="D4223" s="204"/>
    </row>
    <row r="4224" spans="4:4">
      <c r="D4224" s="204"/>
    </row>
    <row r="4225" spans="4:4">
      <c r="D4225" s="204"/>
    </row>
    <row r="4226" spans="4:4">
      <c r="D4226" s="204"/>
    </row>
    <row r="4227" spans="4:4">
      <c r="D4227" s="204"/>
    </row>
    <row r="4228" spans="4:4">
      <c r="D4228" s="204"/>
    </row>
    <row r="4229" spans="4:4">
      <c r="D4229" s="204"/>
    </row>
    <row r="4230" spans="4:4">
      <c r="D4230" s="204"/>
    </row>
    <row r="4231" spans="4:4">
      <c r="D4231" s="204"/>
    </row>
    <row r="4232" spans="4:4">
      <c r="D4232" s="204"/>
    </row>
    <row r="4233" spans="4:4">
      <c r="D4233" s="204"/>
    </row>
    <row r="4234" spans="4:4">
      <c r="D4234" s="204"/>
    </row>
    <row r="4235" spans="4:4">
      <c r="D4235" s="204"/>
    </row>
    <row r="4236" spans="4:4">
      <c r="D4236" s="204"/>
    </row>
    <row r="4237" spans="4:4">
      <c r="D4237" s="204"/>
    </row>
    <row r="4238" spans="4:4">
      <c r="D4238" s="204"/>
    </row>
    <row r="4239" spans="4:4">
      <c r="D4239" s="204"/>
    </row>
    <row r="4240" spans="4:4">
      <c r="D4240" s="204"/>
    </row>
    <row r="4241" spans="4:4">
      <c r="D4241" s="204"/>
    </row>
    <row r="4242" spans="4:4">
      <c r="D4242" s="204"/>
    </row>
    <row r="4243" spans="4:4">
      <c r="D4243" s="204"/>
    </row>
    <row r="4244" spans="4:4">
      <c r="D4244" s="204"/>
    </row>
    <row r="4245" spans="4:4">
      <c r="D4245" s="204"/>
    </row>
    <row r="4246" spans="4:4">
      <c r="D4246" s="204"/>
    </row>
    <row r="4247" spans="4:4">
      <c r="D4247" s="204"/>
    </row>
    <row r="4248" spans="4:4">
      <c r="D4248" s="204"/>
    </row>
    <row r="4249" spans="4:4">
      <c r="D4249" s="204"/>
    </row>
    <row r="4250" spans="4:4">
      <c r="D4250" s="204"/>
    </row>
    <row r="4251" spans="4:4">
      <c r="D4251" s="204"/>
    </row>
    <row r="4252" spans="4:4">
      <c r="D4252" s="204"/>
    </row>
    <row r="4253" spans="4:4">
      <c r="D4253" s="204"/>
    </row>
    <row r="4254" spans="4:4">
      <c r="D4254" s="204"/>
    </row>
    <row r="4255" spans="4:4">
      <c r="D4255" s="204"/>
    </row>
    <row r="4256" spans="4:4">
      <c r="D4256" s="204"/>
    </row>
    <row r="4257" spans="4:4">
      <c r="D4257" s="204"/>
    </row>
    <row r="4258" spans="4:4">
      <c r="D4258" s="204"/>
    </row>
    <row r="4259" spans="4:4">
      <c r="D4259" s="204"/>
    </row>
    <row r="4260" spans="4:4">
      <c r="D4260" s="204"/>
    </row>
    <row r="4261" spans="4:4">
      <c r="D4261" s="204"/>
    </row>
    <row r="4262" spans="4:4">
      <c r="D4262" s="204"/>
    </row>
    <row r="4263" spans="4:4">
      <c r="D4263" s="204"/>
    </row>
    <row r="4264" spans="4:4">
      <c r="D4264" s="204"/>
    </row>
    <row r="4265" spans="4:4">
      <c r="D4265" s="204"/>
    </row>
    <row r="4266" spans="4:4">
      <c r="D4266" s="204"/>
    </row>
    <row r="4267" spans="4:4">
      <c r="D4267" s="204"/>
    </row>
    <row r="4268" spans="4:4">
      <c r="D4268" s="204"/>
    </row>
    <row r="4269" spans="4:4">
      <c r="D4269" s="204"/>
    </row>
    <row r="4270" spans="4:4">
      <c r="D4270" s="204"/>
    </row>
    <row r="4271" spans="4:4">
      <c r="D4271" s="204"/>
    </row>
    <row r="4272" spans="4:4">
      <c r="D4272" s="204"/>
    </row>
    <row r="4273" spans="4:4">
      <c r="D4273" s="204"/>
    </row>
    <row r="4274" spans="4:4">
      <c r="D4274" s="204"/>
    </row>
    <row r="4275" spans="4:4">
      <c r="D4275" s="204"/>
    </row>
    <row r="4276" spans="4:4">
      <c r="D4276" s="204"/>
    </row>
    <row r="4277" spans="4:4">
      <c r="D4277" s="204"/>
    </row>
    <row r="4278" spans="4:4">
      <c r="D4278" s="204"/>
    </row>
    <row r="4279" spans="4:4">
      <c r="D4279" s="204"/>
    </row>
    <row r="4280" spans="4:4">
      <c r="D4280" s="204"/>
    </row>
    <row r="4281" spans="4:4">
      <c r="D4281" s="204"/>
    </row>
    <row r="4282" spans="4:4">
      <c r="D4282" s="204"/>
    </row>
    <row r="4283" spans="4:4">
      <c r="D4283" s="204"/>
    </row>
    <row r="4284" spans="4:4">
      <c r="D4284" s="204"/>
    </row>
    <row r="4285" spans="4:4">
      <c r="D4285" s="204"/>
    </row>
    <row r="4286" spans="4:4">
      <c r="D4286" s="204"/>
    </row>
    <row r="4287" spans="4:4">
      <c r="D4287" s="204"/>
    </row>
    <row r="4288" spans="4:4">
      <c r="D4288" s="204"/>
    </row>
    <row r="4289" spans="4:4">
      <c r="D4289" s="204"/>
    </row>
    <row r="4290" spans="4:4">
      <c r="D4290" s="204"/>
    </row>
    <row r="4291" spans="4:4">
      <c r="D4291" s="204"/>
    </row>
    <row r="4292" spans="4:4">
      <c r="D4292" s="204"/>
    </row>
    <row r="4293" spans="4:4">
      <c r="D4293" s="204"/>
    </row>
    <row r="4294" spans="4:4">
      <c r="D4294" s="204"/>
    </row>
    <row r="4295" spans="4:4">
      <c r="D4295" s="204"/>
    </row>
    <row r="4296" spans="4:4">
      <c r="D4296" s="204"/>
    </row>
    <row r="4297" spans="4:4">
      <c r="D4297" s="204"/>
    </row>
    <row r="4298" spans="4:4">
      <c r="D4298" s="204"/>
    </row>
    <row r="4299" spans="4:4">
      <c r="D4299" s="204"/>
    </row>
    <row r="4300" spans="4:4">
      <c r="D4300" s="204"/>
    </row>
    <row r="4301" spans="4:4">
      <c r="D4301" s="204"/>
    </row>
    <row r="4302" spans="4:4">
      <c r="D4302" s="204"/>
    </row>
    <row r="4303" spans="4:4">
      <c r="D4303" s="204"/>
    </row>
    <row r="4304" spans="4:4">
      <c r="D4304" s="204"/>
    </row>
    <row r="4305" spans="4:4">
      <c r="D4305" s="204"/>
    </row>
    <row r="4306" spans="4:4">
      <c r="D4306" s="204"/>
    </row>
    <row r="4307" spans="4:4">
      <c r="D4307" s="204"/>
    </row>
    <row r="4308" spans="4:4">
      <c r="D4308" s="204"/>
    </row>
    <row r="4309" spans="4:4">
      <c r="D4309" s="204"/>
    </row>
    <row r="4310" spans="4:4">
      <c r="D4310" s="204"/>
    </row>
    <row r="4311" spans="4:4">
      <c r="D4311" s="204"/>
    </row>
    <row r="4312" spans="4:4">
      <c r="D4312" s="204"/>
    </row>
    <row r="4313" spans="4:4">
      <c r="D4313" s="204"/>
    </row>
    <row r="4314" spans="4:4">
      <c r="D4314" s="204"/>
    </row>
    <row r="4315" spans="4:4">
      <c r="D4315" s="204"/>
    </row>
    <row r="4316" spans="4:4">
      <c r="D4316" s="204"/>
    </row>
    <row r="4317" spans="4:4">
      <c r="D4317" s="204"/>
    </row>
    <row r="4318" spans="4:4">
      <c r="D4318" s="204"/>
    </row>
    <row r="4319" spans="4:4">
      <c r="D4319" s="204"/>
    </row>
    <row r="4320" spans="4:4">
      <c r="D4320" s="204"/>
    </row>
    <row r="4321" spans="4:4">
      <c r="D4321" s="204"/>
    </row>
    <row r="4322" spans="4:4">
      <c r="D4322" s="204"/>
    </row>
    <row r="4323" spans="4:4">
      <c r="D4323" s="204"/>
    </row>
    <row r="4324" spans="4:4">
      <c r="D4324" s="204"/>
    </row>
    <row r="4325" spans="4:4">
      <c r="D4325" s="204"/>
    </row>
    <row r="4326" spans="4:4">
      <c r="D4326" s="204"/>
    </row>
    <row r="4327" spans="4:4">
      <c r="D4327" s="204"/>
    </row>
    <row r="4328" spans="4:4">
      <c r="D4328" s="204"/>
    </row>
    <row r="4329" spans="4:4">
      <c r="D4329" s="204"/>
    </row>
    <row r="4330" spans="4:4">
      <c r="D4330" s="204"/>
    </row>
    <row r="4331" spans="4:4">
      <c r="D4331" s="204"/>
    </row>
    <row r="4332" spans="4:4">
      <c r="D4332" s="204"/>
    </row>
    <row r="4333" spans="4:4">
      <c r="D4333" s="204"/>
    </row>
    <row r="4334" spans="4:4">
      <c r="D4334" s="204"/>
    </row>
    <row r="4335" spans="4:4">
      <c r="D4335" s="204"/>
    </row>
    <row r="4336" spans="4:4">
      <c r="D4336" s="204"/>
    </row>
    <row r="4337" spans="4:4">
      <c r="D4337" s="204"/>
    </row>
    <row r="4338" spans="4:4">
      <c r="D4338" s="204"/>
    </row>
    <row r="4339" spans="4:4">
      <c r="D4339" s="204"/>
    </row>
    <row r="4340" spans="4:4">
      <c r="D4340" s="204"/>
    </row>
    <row r="4341" spans="4:4">
      <c r="D4341" s="204"/>
    </row>
    <row r="4342" spans="4:4">
      <c r="D4342" s="204"/>
    </row>
    <row r="4343" spans="4:4">
      <c r="D4343" s="204"/>
    </row>
    <row r="4344" spans="4:4">
      <c r="D4344" s="204"/>
    </row>
    <row r="4345" spans="4:4">
      <c r="D4345" s="204"/>
    </row>
    <row r="4346" spans="4:4">
      <c r="D4346" s="204"/>
    </row>
    <row r="4347" spans="4:4">
      <c r="D4347" s="204"/>
    </row>
    <row r="4348" spans="4:4">
      <c r="D4348" s="204"/>
    </row>
    <row r="4349" spans="4:4">
      <c r="D4349" s="204"/>
    </row>
    <row r="4350" spans="4:4">
      <c r="D4350" s="204"/>
    </row>
    <row r="4351" spans="4:4">
      <c r="D4351" s="204"/>
    </row>
    <row r="4352" spans="4:4">
      <c r="D4352" s="204"/>
    </row>
    <row r="4353" spans="4:4">
      <c r="D4353" s="204"/>
    </row>
    <row r="4354" spans="4:4">
      <c r="D4354" s="204"/>
    </row>
    <row r="4355" spans="4:4">
      <c r="D4355" s="204"/>
    </row>
    <row r="4356" spans="4:4">
      <c r="D4356" s="204"/>
    </row>
    <row r="4357" spans="4:4">
      <c r="D4357" s="204"/>
    </row>
    <row r="4358" spans="4:4">
      <c r="D4358" s="204"/>
    </row>
    <row r="4359" spans="4:4">
      <c r="D4359" s="204"/>
    </row>
    <row r="4360" spans="4:4">
      <c r="D4360" s="204"/>
    </row>
    <row r="4361" spans="4:4">
      <c r="D4361" s="204"/>
    </row>
    <row r="4362" spans="4:4">
      <c r="D4362" s="204"/>
    </row>
    <row r="4363" spans="4:4">
      <c r="D4363" s="204"/>
    </row>
    <row r="4364" spans="4:4">
      <c r="D4364" s="204"/>
    </row>
    <row r="4365" spans="4:4">
      <c r="D4365" s="204"/>
    </row>
    <row r="4366" spans="4:4">
      <c r="D4366" s="204"/>
    </row>
    <row r="4367" spans="4:4">
      <c r="D4367" s="204"/>
    </row>
    <row r="4368" spans="4:4">
      <c r="D4368" s="204"/>
    </row>
    <row r="4369" spans="4:4">
      <c r="D4369" s="204"/>
    </row>
    <row r="4370" spans="4:4">
      <c r="D4370" s="204"/>
    </row>
    <row r="4371" spans="4:4">
      <c r="D4371" s="204"/>
    </row>
    <row r="4372" spans="4:4">
      <c r="D4372" s="204"/>
    </row>
    <row r="4373" spans="4:4">
      <c r="D4373" s="204"/>
    </row>
    <row r="4374" spans="4:4">
      <c r="D4374" s="204"/>
    </row>
    <row r="4375" spans="4:4">
      <c r="D4375" s="204"/>
    </row>
    <row r="4376" spans="4:4">
      <c r="D4376" s="204"/>
    </row>
    <row r="4377" spans="4:4">
      <c r="D4377" s="204"/>
    </row>
    <row r="4378" spans="4:4">
      <c r="D4378" s="204"/>
    </row>
    <row r="4379" spans="4:4">
      <c r="D4379" s="204"/>
    </row>
    <row r="4380" spans="4:4">
      <c r="D4380" s="204"/>
    </row>
    <row r="4381" spans="4:4">
      <c r="D4381" s="204"/>
    </row>
    <row r="4382" spans="4:4">
      <c r="D4382" s="204"/>
    </row>
    <row r="4383" spans="4:4">
      <c r="D4383" s="204"/>
    </row>
    <row r="4384" spans="4:4">
      <c r="D4384" s="204"/>
    </row>
    <row r="4385" spans="4:4">
      <c r="D4385" s="204"/>
    </row>
    <row r="4386" spans="4:4">
      <c r="D4386" s="204"/>
    </row>
    <row r="4387" spans="4:4">
      <c r="D4387" s="204"/>
    </row>
    <row r="4388" spans="4:4">
      <c r="D4388" s="204"/>
    </row>
    <row r="4389" spans="4:4">
      <c r="D4389" s="204"/>
    </row>
    <row r="4390" spans="4:4">
      <c r="D4390" s="204"/>
    </row>
    <row r="4391" spans="4:4">
      <c r="D4391" s="204"/>
    </row>
    <row r="4392" spans="4:4">
      <c r="D4392" s="204"/>
    </row>
    <row r="4393" spans="4:4">
      <c r="D4393" s="204"/>
    </row>
    <row r="4394" spans="4:4">
      <c r="D4394" s="204"/>
    </row>
    <row r="4395" spans="4:4">
      <c r="D4395" s="204"/>
    </row>
    <row r="4396" spans="4:4">
      <c r="D4396" s="204"/>
    </row>
    <row r="4397" spans="4:4">
      <c r="D4397" s="204"/>
    </row>
    <row r="4398" spans="4:4">
      <c r="D4398" s="204"/>
    </row>
    <row r="4399" spans="4:4">
      <c r="D4399" s="204"/>
    </row>
    <row r="4400" spans="4:4">
      <c r="D4400" s="204"/>
    </row>
    <row r="4401" spans="4:4">
      <c r="D4401" s="204"/>
    </row>
    <row r="4402" spans="4:4">
      <c r="D4402" s="204"/>
    </row>
    <row r="4403" spans="4:4">
      <c r="D4403" s="204"/>
    </row>
    <row r="4404" spans="4:4">
      <c r="D4404" s="204"/>
    </row>
    <row r="4405" spans="4:4">
      <c r="D4405" s="204"/>
    </row>
    <row r="4406" spans="4:4">
      <c r="D4406" s="204"/>
    </row>
    <row r="4407" spans="4:4">
      <c r="D4407" s="204"/>
    </row>
    <row r="4408" spans="4:4">
      <c r="D4408" s="204"/>
    </row>
    <row r="4409" spans="4:4">
      <c r="D4409" s="204"/>
    </row>
    <row r="4410" spans="4:4">
      <c r="D4410" s="204"/>
    </row>
    <row r="4411" spans="4:4">
      <c r="D4411" s="204"/>
    </row>
    <row r="4412" spans="4:4">
      <c r="D4412" s="204"/>
    </row>
    <row r="4413" spans="4:4">
      <c r="D4413" s="204"/>
    </row>
    <row r="4414" spans="4:4">
      <c r="D4414" s="204"/>
    </row>
    <row r="4415" spans="4:4">
      <c r="D4415" s="204"/>
    </row>
    <row r="4416" spans="4:4">
      <c r="D4416" s="204"/>
    </row>
    <row r="4417" spans="4:4">
      <c r="D4417" s="204"/>
    </row>
    <row r="4418" spans="4:4">
      <c r="D4418" s="204"/>
    </row>
    <row r="4419" spans="4:4">
      <c r="D4419" s="204"/>
    </row>
    <row r="4420" spans="4:4">
      <c r="D4420" s="204"/>
    </row>
    <row r="4421" spans="4:4">
      <c r="D4421" s="204"/>
    </row>
    <row r="4422" spans="4:4">
      <c r="D4422" s="204"/>
    </row>
    <row r="4423" spans="4:4">
      <c r="D4423" s="204"/>
    </row>
    <row r="4424" spans="4:4">
      <c r="D4424" s="204"/>
    </row>
    <row r="4425" spans="4:4">
      <c r="D4425" s="204"/>
    </row>
    <row r="4426" spans="4:4">
      <c r="D4426" s="204"/>
    </row>
    <row r="4427" spans="4:4">
      <c r="D4427" s="204"/>
    </row>
    <row r="4428" spans="4:4">
      <c r="D4428" s="204"/>
    </row>
    <row r="4429" spans="4:4">
      <c r="D4429" s="204"/>
    </row>
    <row r="4430" spans="4:4">
      <c r="D4430" s="204"/>
    </row>
    <row r="4431" spans="4:4">
      <c r="D4431" s="204"/>
    </row>
    <row r="4432" spans="4:4">
      <c r="D4432" s="204"/>
    </row>
    <row r="4433" spans="4:4">
      <c r="D4433" s="204"/>
    </row>
    <row r="4434" spans="4:4">
      <c r="D4434" s="204"/>
    </row>
    <row r="4435" spans="4:4">
      <c r="D4435" s="204"/>
    </row>
    <row r="4436" spans="4:4">
      <c r="D4436" s="204"/>
    </row>
    <row r="4437" spans="4:4">
      <c r="D4437" s="204"/>
    </row>
    <row r="4438" spans="4:4">
      <c r="D4438" s="204"/>
    </row>
    <row r="4439" spans="4:4">
      <c r="D4439" s="204"/>
    </row>
    <row r="4440" spans="4:4">
      <c r="D4440" s="204"/>
    </row>
    <row r="4441" spans="4:4">
      <c r="D4441" s="204"/>
    </row>
    <row r="4442" spans="4:4">
      <c r="D4442" s="204"/>
    </row>
    <row r="4443" spans="4:4">
      <c r="D4443" s="204"/>
    </row>
    <row r="4444" spans="4:4">
      <c r="D4444" s="204"/>
    </row>
    <row r="4445" spans="4:4">
      <c r="D4445" s="204"/>
    </row>
    <row r="4446" spans="4:4">
      <c r="D4446" s="204"/>
    </row>
    <row r="4447" spans="4:4">
      <c r="D4447" s="204"/>
    </row>
    <row r="4448" spans="4:4">
      <c r="D4448" s="204"/>
    </row>
    <row r="4449" spans="4:4">
      <c r="D4449" s="204"/>
    </row>
    <row r="4450" spans="4:4">
      <c r="D4450" s="204"/>
    </row>
    <row r="4451" spans="4:4">
      <c r="D4451" s="204"/>
    </row>
    <row r="4452" spans="4:4">
      <c r="D4452" s="204"/>
    </row>
    <row r="4453" spans="4:4">
      <c r="D4453" s="204"/>
    </row>
    <row r="4454" spans="4:4">
      <c r="D4454" s="204"/>
    </row>
    <row r="4455" spans="4:4">
      <c r="D4455" s="204"/>
    </row>
    <row r="4456" spans="4:4">
      <c r="D4456" s="204"/>
    </row>
    <row r="4457" spans="4:4">
      <c r="D4457" s="204"/>
    </row>
    <row r="4458" spans="4:4">
      <c r="D4458" s="204"/>
    </row>
    <row r="4459" spans="4:4">
      <c r="D4459" s="204"/>
    </row>
    <row r="4460" spans="4:4">
      <c r="D4460" s="204"/>
    </row>
    <row r="4461" spans="4:4">
      <c r="D4461" s="204"/>
    </row>
    <row r="4462" spans="4:4">
      <c r="D4462" s="204"/>
    </row>
    <row r="4463" spans="4:4">
      <c r="D4463" s="204"/>
    </row>
    <row r="4464" spans="4:4">
      <c r="D4464" s="204"/>
    </row>
    <row r="4465" spans="4:4">
      <c r="D4465" s="204"/>
    </row>
    <row r="4466" spans="4:4">
      <c r="D4466" s="204"/>
    </row>
    <row r="4467" spans="4:4">
      <c r="D4467" s="204"/>
    </row>
    <row r="4468" spans="4:4">
      <c r="D4468" s="204"/>
    </row>
    <row r="4469" spans="4:4">
      <c r="D4469" s="204"/>
    </row>
    <row r="4470" spans="4:4">
      <c r="D4470" s="204"/>
    </row>
    <row r="4471" spans="4:4">
      <c r="D4471" s="204"/>
    </row>
    <row r="4472" spans="4:4">
      <c r="D4472" s="204"/>
    </row>
    <row r="4473" spans="4:4">
      <c r="D4473" s="204"/>
    </row>
    <row r="4474" spans="4:4">
      <c r="D4474" s="204"/>
    </row>
    <row r="4475" spans="4:4">
      <c r="D4475" s="204"/>
    </row>
    <row r="4476" spans="4:4">
      <c r="D4476" s="204"/>
    </row>
    <row r="4477" spans="4:4">
      <c r="D4477" s="204"/>
    </row>
    <row r="4478" spans="4:4">
      <c r="D4478" s="204"/>
    </row>
    <row r="4479" spans="4:4">
      <c r="D4479" s="204"/>
    </row>
    <row r="4480" spans="4:4">
      <c r="D4480" s="204"/>
    </row>
    <row r="4481" spans="4:4">
      <c r="D4481" s="204"/>
    </row>
    <row r="4482" spans="4:4">
      <c r="D4482" s="204"/>
    </row>
    <row r="4483" spans="4:4">
      <c r="D4483" s="204"/>
    </row>
    <row r="4484" spans="4:4">
      <c r="D4484" s="204"/>
    </row>
    <row r="4485" spans="4:4">
      <c r="D4485" s="204"/>
    </row>
    <row r="4486" spans="4:4">
      <c r="D4486" s="204"/>
    </row>
    <row r="4487" spans="4:4">
      <c r="D4487" s="204"/>
    </row>
    <row r="4488" spans="4:4">
      <c r="D4488" s="204"/>
    </row>
    <row r="4489" spans="4:4">
      <c r="D4489" s="204"/>
    </row>
    <row r="4490" spans="4:4">
      <c r="D4490" s="204"/>
    </row>
    <row r="4491" spans="4:4">
      <c r="D4491" s="204"/>
    </row>
    <row r="4492" spans="4:4">
      <c r="D4492" s="204"/>
    </row>
    <row r="4493" spans="4:4">
      <c r="D4493" s="204"/>
    </row>
    <row r="4494" spans="4:4">
      <c r="D4494" s="204"/>
    </row>
    <row r="4495" spans="4:4">
      <c r="D4495" s="204"/>
    </row>
    <row r="4496" spans="4:4">
      <c r="D4496" s="204"/>
    </row>
    <row r="4497" spans="4:4">
      <c r="D4497" s="204"/>
    </row>
    <row r="4498" spans="4:4">
      <c r="D4498" s="204"/>
    </row>
    <row r="4499" spans="4:4">
      <c r="D4499" s="204"/>
    </row>
    <row r="4500" spans="4:4">
      <c r="D4500" s="204"/>
    </row>
    <row r="4501" spans="4:4">
      <c r="D4501" s="204"/>
    </row>
    <row r="4502" spans="4:4">
      <c r="D4502" s="204"/>
    </row>
    <row r="4503" spans="4:4">
      <c r="D4503" s="204"/>
    </row>
    <row r="4504" spans="4:4">
      <c r="D4504" s="204"/>
    </row>
    <row r="4505" spans="4:4">
      <c r="D4505" s="204"/>
    </row>
    <row r="4506" spans="4:4">
      <c r="D4506" s="204"/>
    </row>
    <row r="4507" spans="4:4">
      <c r="D4507" s="204"/>
    </row>
    <row r="4508" spans="4:4">
      <c r="D4508" s="204"/>
    </row>
    <row r="4509" spans="4:4">
      <c r="D4509" s="204"/>
    </row>
    <row r="4510" spans="4:4">
      <c r="D4510" s="204"/>
    </row>
    <row r="4511" spans="4:4">
      <c r="D4511" s="204"/>
    </row>
    <row r="4512" spans="4:4">
      <c r="D4512" s="204"/>
    </row>
    <row r="4513" spans="4:4">
      <c r="D4513" s="204"/>
    </row>
    <row r="4514" spans="4:4">
      <c r="D4514" s="204"/>
    </row>
    <row r="4515" spans="4:4">
      <c r="D4515" s="204"/>
    </row>
    <row r="4516" spans="4:4">
      <c r="D4516" s="204"/>
    </row>
    <row r="4517" spans="4:4">
      <c r="D4517" s="204"/>
    </row>
    <row r="4518" spans="4:4">
      <c r="D4518" s="204"/>
    </row>
    <row r="4519" spans="4:4">
      <c r="D4519" s="204"/>
    </row>
    <row r="4520" spans="4:4">
      <c r="D4520" s="204"/>
    </row>
    <row r="4521" spans="4:4">
      <c r="D4521" s="204"/>
    </row>
    <row r="4522" spans="4:4">
      <c r="D4522" s="204"/>
    </row>
    <row r="4523" spans="4:4">
      <c r="D4523" s="204"/>
    </row>
    <row r="4524" spans="4:4">
      <c r="D4524" s="204"/>
    </row>
    <row r="4525" spans="4:4">
      <c r="D4525" s="204"/>
    </row>
    <row r="4526" spans="4:4">
      <c r="D4526" s="204"/>
    </row>
    <row r="4527" spans="4:4">
      <c r="D4527" s="204"/>
    </row>
    <row r="4528" spans="4:4">
      <c r="D4528" s="204"/>
    </row>
    <row r="4529" spans="4:4">
      <c r="D4529" s="204"/>
    </row>
    <row r="4530" spans="4:4">
      <c r="D4530" s="204"/>
    </row>
    <row r="4531" spans="4:4">
      <c r="D4531" s="204"/>
    </row>
    <row r="4532" spans="4:4">
      <c r="D4532" s="204"/>
    </row>
    <row r="4533" spans="4:4">
      <c r="D4533" s="204"/>
    </row>
    <row r="4534" spans="4:4">
      <c r="D4534" s="204"/>
    </row>
    <row r="4535" spans="4:4">
      <c r="D4535" s="204"/>
    </row>
    <row r="4536" spans="4:4">
      <c r="D4536" s="204"/>
    </row>
    <row r="4537" spans="4:4">
      <c r="D4537" s="204"/>
    </row>
    <row r="4538" spans="4:4">
      <c r="D4538" s="204"/>
    </row>
    <row r="4539" spans="4:4">
      <c r="D4539" s="204"/>
    </row>
    <row r="4540" spans="4:4">
      <c r="D4540" s="204"/>
    </row>
    <row r="4541" spans="4:4">
      <c r="D4541" s="204"/>
    </row>
    <row r="4542" spans="4:4">
      <c r="D4542" s="204"/>
    </row>
    <row r="4543" spans="4:4">
      <c r="D4543" s="204"/>
    </row>
    <row r="4544" spans="4:4">
      <c r="D4544" s="204"/>
    </row>
    <row r="4545" spans="4:4">
      <c r="D4545" s="204"/>
    </row>
    <row r="4546" spans="4:4">
      <c r="D4546" s="204"/>
    </row>
    <row r="4547" spans="4:4">
      <c r="D4547" s="204"/>
    </row>
    <row r="4548" spans="4:4">
      <c r="D4548" s="204"/>
    </row>
    <row r="4549" spans="4:4">
      <c r="D4549" s="204"/>
    </row>
    <row r="4550" spans="4:4">
      <c r="D4550" s="204"/>
    </row>
    <row r="4551" spans="4:4">
      <c r="D4551" s="204"/>
    </row>
    <row r="4552" spans="4:4">
      <c r="D4552" s="204"/>
    </row>
    <row r="4553" spans="4:4">
      <c r="D4553" s="204"/>
    </row>
    <row r="4554" spans="4:4">
      <c r="D4554" s="204"/>
    </row>
    <row r="4555" spans="4:4">
      <c r="D4555" s="204"/>
    </row>
    <row r="4556" spans="4:4">
      <c r="D4556" s="204"/>
    </row>
    <row r="4557" spans="4:4">
      <c r="D4557" s="204"/>
    </row>
    <row r="4558" spans="4:4">
      <c r="D4558" s="204"/>
    </row>
    <row r="4559" spans="4:4">
      <c r="D4559" s="204"/>
    </row>
    <row r="4560" spans="4:4">
      <c r="D4560" s="204"/>
    </row>
    <row r="4561" spans="4:4">
      <c r="D4561" s="204"/>
    </row>
    <row r="4562" spans="4:4">
      <c r="D4562" s="204"/>
    </row>
    <row r="4563" spans="4:4">
      <c r="D4563" s="204"/>
    </row>
    <row r="4564" spans="4:4">
      <c r="D4564" s="204"/>
    </row>
    <row r="4565" spans="4:4">
      <c r="D4565" s="204"/>
    </row>
    <row r="4566" spans="4:4">
      <c r="D4566" s="204"/>
    </row>
    <row r="4567" spans="4:4">
      <c r="D4567" s="204"/>
    </row>
    <row r="4568" spans="4:4">
      <c r="D4568" s="204"/>
    </row>
    <row r="4569" spans="4:4">
      <c r="D4569" s="204"/>
    </row>
    <row r="4570" spans="4:4">
      <c r="D4570" s="204"/>
    </row>
    <row r="4571" spans="4:4">
      <c r="D4571" s="204"/>
    </row>
    <row r="4572" spans="4:4">
      <c r="D4572" s="204"/>
    </row>
    <row r="4573" spans="4:4">
      <c r="D4573" s="204"/>
    </row>
    <row r="4574" spans="4:4">
      <c r="D4574" s="204"/>
    </row>
    <row r="4575" spans="4:4">
      <c r="D4575" s="204"/>
    </row>
    <row r="4576" spans="4:4">
      <c r="D4576" s="204"/>
    </row>
    <row r="4577" spans="4:4">
      <c r="D4577" s="204"/>
    </row>
    <row r="4578" spans="4:4">
      <c r="D4578" s="204"/>
    </row>
    <row r="4579" spans="4:4">
      <c r="D4579" s="204"/>
    </row>
    <row r="4580" spans="4:4">
      <c r="D4580" s="204"/>
    </row>
    <row r="4581" spans="4:4">
      <c r="D4581" s="204"/>
    </row>
    <row r="4582" spans="4:4">
      <c r="D4582" s="204"/>
    </row>
    <row r="4583" spans="4:4">
      <c r="D4583" s="204"/>
    </row>
    <row r="4584" spans="4:4">
      <c r="D4584" s="204"/>
    </row>
    <row r="4585" spans="4:4">
      <c r="D4585" s="204"/>
    </row>
    <row r="4586" spans="4:4">
      <c r="D4586" s="204"/>
    </row>
    <row r="4587" spans="4:4">
      <c r="D4587" s="204"/>
    </row>
    <row r="4588" spans="4:4">
      <c r="D4588" s="204"/>
    </row>
    <row r="4589" spans="4:4">
      <c r="D4589" s="204"/>
    </row>
    <row r="4590" spans="4:4">
      <c r="D4590" s="204"/>
    </row>
    <row r="4591" spans="4:4">
      <c r="D4591" s="204"/>
    </row>
    <row r="4592" spans="4:4">
      <c r="D4592" s="204"/>
    </row>
    <row r="4593" spans="4:4">
      <c r="D4593" s="204"/>
    </row>
    <row r="4594" spans="4:4">
      <c r="D4594" s="204"/>
    </row>
    <row r="4595" spans="4:4">
      <c r="D4595" s="204"/>
    </row>
    <row r="4596" spans="4:4">
      <c r="D4596" s="204"/>
    </row>
    <row r="4597" spans="4:4">
      <c r="D4597" s="204"/>
    </row>
    <row r="4598" spans="4:4">
      <c r="D4598" s="204"/>
    </row>
    <row r="4599" spans="4:4">
      <c r="D4599" s="204"/>
    </row>
    <row r="4600" spans="4:4">
      <c r="D4600" s="204"/>
    </row>
    <row r="4601" spans="4:4">
      <c r="D4601" s="204"/>
    </row>
    <row r="4602" spans="4:4">
      <c r="D4602" s="204"/>
    </row>
    <row r="4603" spans="4:4">
      <c r="D4603" s="204"/>
    </row>
    <row r="4604" spans="4:4">
      <c r="D4604" s="204"/>
    </row>
    <row r="4605" spans="4:4">
      <c r="D4605" s="204"/>
    </row>
    <row r="4606" spans="4:4">
      <c r="D4606" s="204"/>
    </row>
    <row r="4607" spans="4:4">
      <c r="D4607" s="204"/>
    </row>
    <row r="4608" spans="4:4">
      <c r="D4608" s="204"/>
    </row>
    <row r="4609" spans="4:4">
      <c r="D4609" s="204"/>
    </row>
    <row r="4610" spans="4:4">
      <c r="D4610" s="204"/>
    </row>
    <row r="4611" spans="4:4">
      <c r="D4611" s="204"/>
    </row>
    <row r="4612" spans="4:4">
      <c r="D4612" s="204"/>
    </row>
    <row r="4613" spans="4:4">
      <c r="D4613" s="204"/>
    </row>
    <row r="4614" spans="4:4">
      <c r="D4614" s="204"/>
    </row>
    <row r="4615" spans="4:4">
      <c r="D4615" s="204"/>
    </row>
    <row r="4616" spans="4:4">
      <c r="D4616" s="204"/>
    </row>
    <row r="4617" spans="4:4">
      <c r="D4617" s="204"/>
    </row>
    <row r="4618" spans="4:4">
      <c r="D4618" s="204"/>
    </row>
    <row r="4619" spans="4:4">
      <c r="D4619" s="204"/>
    </row>
    <row r="4620" spans="4:4">
      <c r="D4620" s="204"/>
    </row>
    <row r="4621" spans="4:4">
      <c r="D4621" s="204"/>
    </row>
    <row r="4622" spans="4:4">
      <c r="D4622" s="204"/>
    </row>
    <row r="4623" spans="4:4">
      <c r="D4623" s="204"/>
    </row>
    <row r="4624" spans="4:4">
      <c r="D4624" s="204"/>
    </row>
    <row r="4625" spans="4:4">
      <c r="D4625" s="204"/>
    </row>
    <row r="4626" spans="4:4">
      <c r="D4626" s="204"/>
    </row>
    <row r="4627" spans="4:4">
      <c r="D4627" s="204"/>
    </row>
    <row r="4628" spans="4:4">
      <c r="D4628" s="204"/>
    </row>
    <row r="4629" spans="4:4">
      <c r="D4629" s="204"/>
    </row>
    <row r="4630" spans="4:4">
      <c r="D4630" s="204"/>
    </row>
    <row r="4631" spans="4:4">
      <c r="D4631" s="204"/>
    </row>
    <row r="4632" spans="4:4">
      <c r="D4632" s="204"/>
    </row>
    <row r="4633" spans="4:4">
      <c r="D4633" s="204"/>
    </row>
    <row r="4634" spans="4:4">
      <c r="D4634" s="204"/>
    </row>
    <row r="4635" spans="4:4">
      <c r="D4635" s="204"/>
    </row>
    <row r="4636" spans="4:4">
      <c r="D4636" s="204"/>
    </row>
    <row r="4637" spans="4:4">
      <c r="D4637" s="204"/>
    </row>
    <row r="4638" spans="4:4">
      <c r="D4638" s="204"/>
    </row>
    <row r="4639" spans="4:4">
      <c r="D4639" s="204"/>
    </row>
    <row r="4640" spans="4:4">
      <c r="D4640" s="204"/>
    </row>
    <row r="4641" spans="4:4">
      <c r="D4641" s="204"/>
    </row>
    <row r="4642" spans="4:4">
      <c r="D4642" s="204"/>
    </row>
    <row r="4643" spans="4:4">
      <c r="D4643" s="204"/>
    </row>
    <row r="4644" spans="4:4">
      <c r="D4644" s="204"/>
    </row>
    <row r="4645" spans="4:4">
      <c r="D4645" s="204"/>
    </row>
    <row r="4646" spans="4:4">
      <c r="D4646" s="204"/>
    </row>
    <row r="4647" spans="4:4">
      <c r="D4647" s="204"/>
    </row>
    <row r="4648" spans="4:4">
      <c r="D4648" s="204"/>
    </row>
    <row r="4649" spans="4:4">
      <c r="D4649" s="204"/>
    </row>
    <row r="4650" spans="4:4">
      <c r="D4650" s="204"/>
    </row>
    <row r="4651" spans="4:4">
      <c r="D4651" s="204"/>
    </row>
    <row r="4652" spans="4:4">
      <c r="D4652" s="204"/>
    </row>
    <row r="4653" spans="4:4">
      <c r="D4653" s="204"/>
    </row>
    <row r="4654" spans="4:4">
      <c r="D4654" s="204"/>
    </row>
    <row r="4655" spans="4:4">
      <c r="D4655" s="204"/>
    </row>
    <row r="4656" spans="4:4">
      <c r="D4656" s="204"/>
    </row>
    <row r="4657" spans="4:4">
      <c r="D4657" s="204"/>
    </row>
    <row r="4658" spans="4:4">
      <c r="D4658" s="204"/>
    </row>
    <row r="4659" spans="4:4">
      <c r="D4659" s="204"/>
    </row>
    <row r="4660" spans="4:4">
      <c r="D4660" s="204"/>
    </row>
    <row r="4661" spans="4:4">
      <c r="D4661" s="204"/>
    </row>
    <row r="4662" spans="4:4">
      <c r="D4662" s="204"/>
    </row>
    <row r="4663" spans="4:4">
      <c r="D4663" s="204"/>
    </row>
    <row r="4664" spans="4:4">
      <c r="D4664" s="204"/>
    </row>
    <row r="4665" spans="4:4">
      <c r="D4665" s="204"/>
    </row>
    <row r="4666" spans="4:4">
      <c r="D4666" s="204"/>
    </row>
    <row r="4667" spans="4:4">
      <c r="D4667" s="204"/>
    </row>
    <row r="4668" spans="4:4">
      <c r="D4668" s="204"/>
    </row>
    <row r="4669" spans="4:4">
      <c r="D4669" s="204"/>
    </row>
    <row r="4670" spans="4:4">
      <c r="D4670" s="204"/>
    </row>
    <row r="4671" spans="4:4">
      <c r="D4671" s="204"/>
    </row>
    <row r="4672" spans="4:4">
      <c r="D4672" s="204"/>
    </row>
    <row r="4673" spans="4:4">
      <c r="D4673" s="204"/>
    </row>
    <row r="4674" spans="4:4">
      <c r="D4674" s="204"/>
    </row>
    <row r="4675" spans="4:4">
      <c r="D4675" s="204"/>
    </row>
    <row r="4676" spans="4:4">
      <c r="D4676" s="204"/>
    </row>
    <row r="4677" spans="4:4">
      <c r="D4677" s="204"/>
    </row>
    <row r="4678" spans="4:4">
      <c r="D4678" s="204"/>
    </row>
    <row r="4679" spans="4:4">
      <c r="D4679" s="204"/>
    </row>
    <row r="4680" spans="4:4">
      <c r="D4680" s="204"/>
    </row>
    <row r="4681" spans="4:4">
      <c r="D4681" s="204"/>
    </row>
    <row r="4682" spans="4:4">
      <c r="D4682" s="204"/>
    </row>
    <row r="4683" spans="4:4">
      <c r="D4683" s="204"/>
    </row>
    <row r="4684" spans="4:4">
      <c r="D4684" s="204"/>
    </row>
    <row r="4685" spans="4:4">
      <c r="D4685" s="204"/>
    </row>
    <row r="4686" spans="4:4">
      <c r="D4686" s="204"/>
    </row>
    <row r="4687" spans="4:4">
      <c r="D4687" s="204"/>
    </row>
    <row r="4688" spans="4:4">
      <c r="D4688" s="204"/>
    </row>
    <row r="4689" spans="4:4">
      <c r="D4689" s="204"/>
    </row>
    <row r="4690" spans="4:4">
      <c r="D4690" s="204"/>
    </row>
    <row r="4691" spans="4:4">
      <c r="D4691" s="204"/>
    </row>
    <row r="4692" spans="4:4">
      <c r="D4692" s="204"/>
    </row>
    <row r="4693" spans="4:4">
      <c r="D4693" s="204"/>
    </row>
    <row r="4694" spans="4:4">
      <c r="D4694" s="204"/>
    </row>
    <row r="4695" spans="4:4">
      <c r="D4695" s="204"/>
    </row>
    <row r="4696" spans="4:4">
      <c r="D4696" s="204"/>
    </row>
    <row r="4697" spans="4:4">
      <c r="D4697" s="204"/>
    </row>
    <row r="4698" spans="4:4">
      <c r="D4698" s="204"/>
    </row>
    <row r="4699" spans="4:4">
      <c r="D4699" s="204"/>
    </row>
    <row r="4700" spans="4:4">
      <c r="D4700" s="204"/>
    </row>
    <row r="4701" spans="4:4">
      <c r="D4701" s="204"/>
    </row>
    <row r="4702" spans="4:4">
      <c r="D4702" s="204"/>
    </row>
    <row r="4703" spans="4:4">
      <c r="D4703" s="204"/>
    </row>
    <row r="4704" spans="4:4">
      <c r="D4704" s="204"/>
    </row>
    <row r="4705" spans="4:4">
      <c r="D4705" s="204"/>
    </row>
    <row r="4706" spans="4:4">
      <c r="D4706" s="204"/>
    </row>
    <row r="4707" spans="4:4">
      <c r="D4707" s="204"/>
    </row>
    <row r="4708" spans="4:4">
      <c r="D4708" s="204"/>
    </row>
    <row r="4709" spans="4:4">
      <c r="D4709" s="204"/>
    </row>
    <row r="4710" spans="4:4">
      <c r="D4710" s="204"/>
    </row>
    <row r="4711" spans="4:4">
      <c r="D4711" s="204"/>
    </row>
    <row r="4712" spans="4:4">
      <c r="D4712" s="204"/>
    </row>
    <row r="4713" spans="4:4">
      <c r="D4713" s="204"/>
    </row>
    <row r="4714" spans="4:4">
      <c r="D4714" s="204"/>
    </row>
    <row r="4715" spans="4:4">
      <c r="D4715" s="204"/>
    </row>
    <row r="4716" spans="4:4">
      <c r="D4716" s="204"/>
    </row>
    <row r="4717" spans="4:4">
      <c r="D4717" s="204"/>
    </row>
    <row r="4718" spans="4:4">
      <c r="D4718" s="204"/>
    </row>
    <row r="4719" spans="4:4">
      <c r="D4719" s="204"/>
    </row>
    <row r="4720" spans="4:4">
      <c r="D4720" s="204"/>
    </row>
    <row r="4721" spans="4:4">
      <c r="D4721" s="204"/>
    </row>
    <row r="4722" spans="4:4">
      <c r="D4722" s="204"/>
    </row>
    <row r="4723" spans="4:4">
      <c r="D4723" s="204"/>
    </row>
    <row r="4724" spans="4:4">
      <c r="D4724" s="204"/>
    </row>
    <row r="4725" spans="4:4">
      <c r="D4725" s="204"/>
    </row>
    <row r="4726" spans="4:4">
      <c r="D4726" s="204"/>
    </row>
    <row r="4727" spans="4:4">
      <c r="D4727" s="204"/>
    </row>
    <row r="4728" spans="4:4">
      <c r="D4728" s="204"/>
    </row>
    <row r="4729" spans="4:4">
      <c r="D4729" s="204"/>
    </row>
    <row r="4730" spans="4:4">
      <c r="D4730" s="204"/>
    </row>
    <row r="4731" spans="4:4">
      <c r="D4731" s="204"/>
    </row>
    <row r="4732" spans="4:4">
      <c r="D4732" s="204"/>
    </row>
    <row r="4733" spans="4:4">
      <c r="D4733" s="204"/>
    </row>
    <row r="4734" spans="4:4">
      <c r="D4734" s="204"/>
    </row>
    <row r="4735" spans="4:4">
      <c r="D4735" s="204"/>
    </row>
    <row r="4736" spans="4:4">
      <c r="D4736" s="204"/>
    </row>
    <row r="4737" spans="4:4">
      <c r="D4737" s="204"/>
    </row>
    <row r="4738" spans="4:4">
      <c r="D4738" s="204"/>
    </row>
    <row r="4739" spans="4:4">
      <c r="D4739" s="204"/>
    </row>
    <row r="4740" spans="4:4">
      <c r="D4740" s="204"/>
    </row>
    <row r="4741" spans="4:4">
      <c r="D4741" s="204"/>
    </row>
    <row r="4742" spans="4:4">
      <c r="D4742" s="204"/>
    </row>
    <row r="4743" spans="4:4">
      <c r="D4743" s="204"/>
    </row>
    <row r="4744" spans="4:4">
      <c r="D4744" s="204"/>
    </row>
    <row r="4745" spans="4:4">
      <c r="D4745" s="204"/>
    </row>
    <row r="4746" spans="4:4">
      <c r="D4746" s="204"/>
    </row>
    <row r="4747" spans="4:4">
      <c r="D4747" s="204"/>
    </row>
    <row r="4748" spans="4:4">
      <c r="D4748" s="204"/>
    </row>
    <row r="4749" spans="4:4">
      <c r="D4749" s="204"/>
    </row>
    <row r="4750" spans="4:4">
      <c r="D4750" s="204"/>
    </row>
    <row r="4751" spans="4:4">
      <c r="D4751" s="204"/>
    </row>
    <row r="4752" spans="4:4">
      <c r="D4752" s="204"/>
    </row>
    <row r="4753" spans="4:4">
      <c r="D4753" s="204"/>
    </row>
    <row r="4754" spans="4:4">
      <c r="D4754" s="204"/>
    </row>
    <row r="4755" spans="4:4">
      <c r="D4755" s="204"/>
    </row>
    <row r="4756" spans="4:4">
      <c r="D4756" s="204"/>
    </row>
  </sheetData>
  <sheetProtection algorithmName="SHA-512" hashValue="jry3t4z7zF1SKkDhf6TSTa6tCYY+5X8jmswvHkZpof95DhLXRccpeaPskKcNdMP0apnhuimPnMp+mtQsTBxWxQ==" saltValue="qRDqigj/tPdpOKa8KPSb3Q==" spinCount="100000" sheet="1" objects="1" scenarios="1" selectLockedCells="1"/>
  <mergeCells count="7">
    <mergeCell ref="A57:K68"/>
    <mergeCell ref="A1:G1"/>
    <mergeCell ref="C2:K2"/>
    <mergeCell ref="C3:K3"/>
    <mergeCell ref="C4:K4"/>
    <mergeCell ref="A54:F54"/>
    <mergeCell ref="A56:C56"/>
  </mergeCells>
  <pageMargins left="0.7" right="0.7" top="0.78740157499999996" bottom="0.78740157499999996"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BM122"/>
  <sheetViews>
    <sheetView showGridLines="0" topLeftCell="A98" workbookViewId="0">
      <selection activeCell="I121" sqref="I121"/>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144</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3910</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ROUND(J118,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ROUND((SUM(BE118:BE121)),  2)</f>
        <v>0</v>
      </c>
      <c r="I33" s="44">
        <v>0.21</v>
      </c>
      <c r="J33" s="40">
        <f>ROUND(((SUM(BE118:BE121))*I33),  2)</f>
        <v>0</v>
      </c>
      <c r="L33" s="20"/>
    </row>
    <row r="34" spans="2:12" s="1" customFormat="1" ht="14.4" customHeight="1">
      <c r="B34" s="20"/>
      <c r="E34" s="16" t="s">
        <v>39</v>
      </c>
      <c r="F34" s="40">
        <f>ROUND((SUM(BF118:BF121)),  2)</f>
        <v>0</v>
      </c>
      <c r="I34" s="44">
        <v>0.12</v>
      </c>
      <c r="J34" s="40">
        <f>ROUND(((SUM(BF118:BF121))*I34),  2)</f>
        <v>0</v>
      </c>
      <c r="L34" s="20"/>
    </row>
    <row r="35" spans="2:12" s="1" customFormat="1" ht="14.4" hidden="1" customHeight="1">
      <c r="B35" s="20"/>
      <c r="E35" s="16" t="s">
        <v>40</v>
      </c>
      <c r="F35" s="40">
        <f>ROUND((SUM(BG118:BG121)),  2)</f>
        <v>0</v>
      </c>
      <c r="I35" s="44">
        <v>0.21</v>
      </c>
      <c r="J35" s="40">
        <f>0</f>
        <v>0</v>
      </c>
      <c r="L35" s="20"/>
    </row>
    <row r="36" spans="2:12" s="1" customFormat="1" ht="14.4" hidden="1" customHeight="1">
      <c r="B36" s="20"/>
      <c r="E36" s="16" t="s">
        <v>41</v>
      </c>
      <c r="F36" s="40">
        <f>ROUND((SUM(BH118:BH121)),  2)</f>
        <v>0</v>
      </c>
      <c r="I36" s="44">
        <v>0.12</v>
      </c>
      <c r="J36" s="40">
        <f>0</f>
        <v>0</v>
      </c>
      <c r="L36" s="20"/>
    </row>
    <row r="37" spans="2:12" s="1" customFormat="1" ht="14.4" hidden="1" customHeight="1">
      <c r="B37" s="20"/>
      <c r="E37" s="16" t="s">
        <v>42</v>
      </c>
      <c r="F37" s="40">
        <f>ROUND((SUM(BI118:BI121)),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IO-06 - Přípojka sdělovacího vedení</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J118</f>
        <v>0</v>
      </c>
      <c r="L96" s="20"/>
      <c r="AU96" s="10" t="s">
        <v>155</v>
      </c>
    </row>
    <row r="97" spans="2:12" s="3" customFormat="1" ht="25.05" customHeight="1">
      <c r="B97" s="56"/>
      <c r="D97" s="57" t="s">
        <v>162</v>
      </c>
      <c r="E97" s="58"/>
      <c r="F97" s="58"/>
      <c r="G97" s="58"/>
      <c r="H97" s="58"/>
      <c r="I97" s="58"/>
      <c r="J97" s="59">
        <f>J119</f>
        <v>0</v>
      </c>
      <c r="L97" s="56"/>
    </row>
    <row r="98" spans="2:12" s="4" customFormat="1" ht="19.95" customHeight="1">
      <c r="B98" s="60"/>
      <c r="D98" s="61" t="s">
        <v>3911</v>
      </c>
      <c r="E98" s="62"/>
      <c r="F98" s="62"/>
      <c r="G98" s="62"/>
      <c r="H98" s="62"/>
      <c r="I98" s="62"/>
      <c r="J98" s="63">
        <f>J120</f>
        <v>0</v>
      </c>
      <c r="L98" s="60"/>
    </row>
    <row r="99" spans="2:12" s="1" customFormat="1" ht="21.75" customHeight="1">
      <c r="B99" s="20"/>
      <c r="L99" s="20"/>
    </row>
    <row r="100" spans="2:12" s="1" customFormat="1" ht="7.05" customHeight="1">
      <c r="B100" s="26"/>
      <c r="C100" s="27"/>
      <c r="D100" s="27"/>
      <c r="E100" s="27"/>
      <c r="F100" s="27"/>
      <c r="G100" s="27"/>
      <c r="H100" s="27"/>
      <c r="I100" s="27"/>
      <c r="J100" s="27"/>
      <c r="K100" s="27"/>
      <c r="L100" s="20"/>
    </row>
    <row r="104" spans="2:12" s="1" customFormat="1" ht="7.05" customHeight="1">
      <c r="B104" s="28"/>
      <c r="C104" s="29"/>
      <c r="D104" s="29"/>
      <c r="E104" s="29"/>
      <c r="F104" s="29"/>
      <c r="G104" s="29"/>
      <c r="H104" s="29"/>
      <c r="I104" s="29"/>
      <c r="J104" s="29"/>
      <c r="K104" s="29"/>
      <c r="L104" s="20"/>
    </row>
    <row r="105" spans="2:12" s="1" customFormat="1" ht="25.05" customHeight="1">
      <c r="B105" s="20"/>
      <c r="C105" s="14" t="s">
        <v>169</v>
      </c>
      <c r="L105" s="20"/>
    </row>
    <row r="106" spans="2:12" s="1" customFormat="1" ht="7.05" customHeight="1">
      <c r="B106" s="20"/>
      <c r="L106" s="20"/>
    </row>
    <row r="107" spans="2:12" s="1" customFormat="1" ht="12" customHeight="1">
      <c r="B107" s="20"/>
      <c r="C107" s="16" t="s">
        <v>14</v>
      </c>
      <c r="L107" s="20"/>
    </row>
    <row r="108" spans="2:12" s="1" customFormat="1" ht="16.5" customHeight="1">
      <c r="B108" s="20"/>
      <c r="E108" s="865" t="str">
        <f>E7</f>
        <v xml:space="preserve">Rekonstrukce a modernizace fotbalového hřiště SK Union Břevnov </v>
      </c>
      <c r="F108" s="866"/>
      <c r="G108" s="866"/>
      <c r="H108" s="866"/>
      <c r="L108" s="20"/>
    </row>
    <row r="109" spans="2:12" s="1" customFormat="1" ht="12" customHeight="1">
      <c r="B109" s="20"/>
      <c r="C109" s="16" t="s">
        <v>149</v>
      </c>
      <c r="L109" s="20"/>
    </row>
    <row r="110" spans="2:12" s="1" customFormat="1" ht="16.5" customHeight="1">
      <c r="B110" s="20"/>
      <c r="E110" s="863" t="str">
        <f>E9</f>
        <v>IO-06 - Přípojka sdělovacího vedení</v>
      </c>
      <c r="F110" s="864"/>
      <c r="G110" s="864"/>
      <c r="H110" s="864"/>
      <c r="L110" s="20"/>
    </row>
    <row r="111" spans="2:12" s="1" customFormat="1" ht="7.05" customHeight="1">
      <c r="B111" s="20"/>
      <c r="L111" s="20"/>
    </row>
    <row r="112" spans="2:12" s="1" customFormat="1" ht="12" customHeight="1">
      <c r="B112" s="20"/>
      <c r="C112" s="16" t="s">
        <v>17</v>
      </c>
      <c r="F112" s="15" t="str">
        <f>F12</f>
        <v>Praha 6</v>
      </c>
      <c r="I112" s="16" t="s">
        <v>19</v>
      </c>
      <c r="J112" s="30">
        <f>IF(J12="","",J12)</f>
        <v>46065</v>
      </c>
      <c r="L112" s="20"/>
    </row>
    <row r="113" spans="2:65" s="1" customFormat="1" ht="7.05" customHeight="1">
      <c r="B113" s="20"/>
      <c r="L113" s="20"/>
    </row>
    <row r="114" spans="2:65" s="1" customFormat="1" ht="25.65" customHeight="1">
      <c r="B114" s="20"/>
      <c r="C114" s="16" t="s">
        <v>20</v>
      </c>
      <c r="F114" s="15" t="str">
        <f>E15</f>
        <v>Městská část Praha 6</v>
      </c>
      <c r="I114" s="16" t="s">
        <v>26</v>
      </c>
      <c r="J114" s="19" t="str">
        <f>E21</f>
        <v>Sportovní projekty s.r.o.</v>
      </c>
      <c r="L114" s="20"/>
    </row>
    <row r="115" spans="2:65" s="1" customFormat="1" ht="15.15" customHeight="1">
      <c r="B115" s="20"/>
      <c r="C115" s="16" t="s">
        <v>24</v>
      </c>
      <c r="F115" s="15" t="str">
        <f>IF(E18="","",E18)</f>
        <v xml:space="preserve">Vyplň údaj </v>
      </c>
      <c r="I115" s="16" t="s">
        <v>29</v>
      </c>
      <c r="J115" s="19" t="str">
        <f>E24</f>
        <v>F.Pecka</v>
      </c>
      <c r="L115" s="20"/>
    </row>
    <row r="116" spans="2:65" s="1" customFormat="1" ht="10.199999999999999" customHeight="1">
      <c r="B116" s="20"/>
      <c r="L116" s="20"/>
    </row>
    <row r="117" spans="2:65" s="5" customFormat="1" ht="29.25" customHeight="1">
      <c r="B117" s="64"/>
      <c r="C117" s="65" t="s">
        <v>170</v>
      </c>
      <c r="D117" s="66" t="s">
        <v>58</v>
      </c>
      <c r="E117" s="66" t="s">
        <v>54</v>
      </c>
      <c r="F117" s="66" t="s">
        <v>55</v>
      </c>
      <c r="G117" s="66" t="s">
        <v>171</v>
      </c>
      <c r="H117" s="66" t="s">
        <v>172</v>
      </c>
      <c r="I117" s="66" t="s">
        <v>173</v>
      </c>
      <c r="J117" s="67" t="s">
        <v>153</v>
      </c>
      <c r="K117" s="68" t="s">
        <v>174</v>
      </c>
      <c r="L117" s="64"/>
      <c r="M117" s="34" t="s">
        <v>1</v>
      </c>
      <c r="N117" s="35" t="s">
        <v>37</v>
      </c>
      <c r="O117" s="35" t="s">
        <v>175</v>
      </c>
      <c r="P117" s="35" t="s">
        <v>176</v>
      </c>
      <c r="Q117" s="35" t="s">
        <v>177</v>
      </c>
      <c r="R117" s="35" t="s">
        <v>178</v>
      </c>
      <c r="S117" s="35" t="s">
        <v>179</v>
      </c>
      <c r="T117" s="36" t="s">
        <v>180</v>
      </c>
    </row>
    <row r="118" spans="2:65" s="1" customFormat="1" ht="22.8" customHeight="1">
      <c r="B118" s="20"/>
      <c r="C118" s="38" t="s">
        <v>181</v>
      </c>
      <c r="J118" s="69">
        <f>BK118</f>
        <v>0</v>
      </c>
      <c r="L118" s="20"/>
      <c r="M118" s="37"/>
      <c r="N118" s="31"/>
      <c r="O118" s="31"/>
      <c r="P118" s="70">
        <f>P119</f>
        <v>0</v>
      </c>
      <c r="Q118" s="31"/>
      <c r="R118" s="70">
        <f>R119</f>
        <v>0</v>
      </c>
      <c r="S118" s="31"/>
      <c r="T118" s="71">
        <f>T119</f>
        <v>0</v>
      </c>
      <c r="AT118" s="10" t="s">
        <v>72</v>
      </c>
      <c r="AU118" s="10" t="s">
        <v>155</v>
      </c>
      <c r="BK118" s="72">
        <f>BK119</f>
        <v>0</v>
      </c>
    </row>
    <row r="119" spans="2:65" s="6" customFormat="1" ht="25.95" customHeight="1">
      <c r="B119" s="73"/>
      <c r="D119" s="74" t="s">
        <v>72</v>
      </c>
      <c r="E119" s="75" t="s">
        <v>399</v>
      </c>
      <c r="F119" s="75" t="s">
        <v>400</v>
      </c>
      <c r="I119" s="76"/>
      <c r="J119" s="77">
        <f>BK119</f>
        <v>0</v>
      </c>
      <c r="L119" s="73"/>
      <c r="M119" s="78"/>
      <c r="P119" s="79">
        <f>P120</f>
        <v>0</v>
      </c>
      <c r="R119" s="79">
        <f>R120</f>
        <v>0</v>
      </c>
      <c r="T119" s="80">
        <f>T120</f>
        <v>0</v>
      </c>
      <c r="AR119" s="74" t="s">
        <v>83</v>
      </c>
      <c r="AT119" s="81" t="s">
        <v>72</v>
      </c>
      <c r="AU119" s="81" t="s">
        <v>73</v>
      </c>
      <c r="AY119" s="74" t="s">
        <v>184</v>
      </c>
      <c r="BK119" s="82">
        <f>BK120</f>
        <v>0</v>
      </c>
    </row>
    <row r="120" spans="2:65" s="6" customFormat="1" ht="22.8" customHeight="1">
      <c r="B120" s="73"/>
      <c r="D120" s="74" t="s">
        <v>72</v>
      </c>
      <c r="E120" s="83" t="s">
        <v>3912</v>
      </c>
      <c r="F120" s="83" t="s">
        <v>3913</v>
      </c>
      <c r="I120" s="76"/>
      <c r="J120" s="84">
        <f>BK120</f>
        <v>0</v>
      </c>
      <c r="L120" s="73"/>
      <c r="M120" s="78"/>
      <c r="P120" s="79">
        <f>P121</f>
        <v>0</v>
      </c>
      <c r="R120" s="79">
        <f>R121</f>
        <v>0</v>
      </c>
      <c r="T120" s="80">
        <f>T121</f>
        <v>0</v>
      </c>
      <c r="AR120" s="74" t="s">
        <v>83</v>
      </c>
      <c r="AT120" s="81" t="s">
        <v>72</v>
      </c>
      <c r="AU120" s="81" t="s">
        <v>81</v>
      </c>
      <c r="AY120" s="74" t="s">
        <v>184</v>
      </c>
      <c r="BK120" s="82">
        <f>BK121</f>
        <v>0</v>
      </c>
    </row>
    <row r="121" spans="2:65" s="1" customFormat="1" ht="16.5" customHeight="1">
      <c r="B121" s="20"/>
      <c r="C121" s="85" t="s">
        <v>81</v>
      </c>
      <c r="D121" s="85" t="s">
        <v>186</v>
      </c>
      <c r="E121" s="86" t="s">
        <v>3914</v>
      </c>
      <c r="F121" s="87" t="s">
        <v>3915</v>
      </c>
      <c r="G121" s="88" t="s">
        <v>496</v>
      </c>
      <c r="H121" s="89">
        <v>1</v>
      </c>
      <c r="I121" s="90">
        <f>SUM('IO-06'!G43)</f>
        <v>0</v>
      </c>
      <c r="J121" s="91">
        <f>ROUND(I121*H121,2)</f>
        <v>0</v>
      </c>
      <c r="K121" s="92"/>
      <c r="L121" s="20"/>
      <c r="M121" s="121" t="s">
        <v>1</v>
      </c>
      <c r="N121" s="122" t="s">
        <v>38</v>
      </c>
      <c r="O121" s="123"/>
      <c r="P121" s="124">
        <f>O121*H121</f>
        <v>0</v>
      </c>
      <c r="Q121" s="124">
        <v>0</v>
      </c>
      <c r="R121" s="124">
        <f>Q121*H121</f>
        <v>0</v>
      </c>
      <c r="S121" s="124">
        <v>0</v>
      </c>
      <c r="T121" s="125">
        <f>S121*H121</f>
        <v>0</v>
      </c>
      <c r="AR121" s="97" t="s">
        <v>259</v>
      </c>
      <c r="AT121" s="97" t="s">
        <v>186</v>
      </c>
      <c r="AU121" s="97" t="s">
        <v>83</v>
      </c>
      <c r="AY121" s="10" t="s">
        <v>184</v>
      </c>
      <c r="BE121" s="98">
        <f>IF(N121="základní",J121,0)</f>
        <v>0</v>
      </c>
      <c r="BF121" s="98">
        <f>IF(N121="snížená",J121,0)</f>
        <v>0</v>
      </c>
      <c r="BG121" s="98">
        <f>IF(N121="zákl. přenesená",J121,0)</f>
        <v>0</v>
      </c>
      <c r="BH121" s="98">
        <f>IF(N121="sníž. přenesená",J121,0)</f>
        <v>0</v>
      </c>
      <c r="BI121" s="98">
        <f>IF(N121="nulová",J121,0)</f>
        <v>0</v>
      </c>
      <c r="BJ121" s="10" t="s">
        <v>81</v>
      </c>
      <c r="BK121" s="98">
        <f>ROUND(I121*H121,2)</f>
        <v>0</v>
      </c>
      <c r="BL121" s="10" t="s">
        <v>259</v>
      </c>
      <c r="BM121" s="97" t="s">
        <v>3916</v>
      </c>
    </row>
    <row r="122" spans="2:65" s="1" customFormat="1" ht="7.05" customHeight="1">
      <c r="B122" s="26"/>
      <c r="C122" s="27"/>
      <c r="D122" s="27"/>
      <c r="E122" s="27"/>
      <c r="F122" s="27"/>
      <c r="G122" s="27"/>
      <c r="H122" s="27"/>
      <c r="I122" s="27"/>
      <c r="J122" s="27"/>
      <c r="K122" s="27"/>
      <c r="L122" s="20"/>
    </row>
  </sheetData>
  <sheetProtection algorithmName="SHA-512" hashValue="BcX0Dl7X85hi1vvJ2+VNMUjl8x22cCBC5YsGTaMIGu/D6YPNlw2B3eJMqF49JrO7I2eQT06GuoW7/W6Pp1troQ==" saltValue="U39Fd5KO0oqirWnAWniWitdBWxIJS+MtQnVrWxxhj/FRkSjMjoBYlTjUercSW20E6NBck+KWjtkstpzAF4jQqA==" spinCount="100000" sheet="1" objects="1" scenarios="1" formatColumns="0" formatRows="0" autoFilter="0"/>
  <autoFilter ref="C117:K121" xr:uid="{00000000-0009-0000-0000-000013000000}"/>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0013D-9BE8-4EBC-B820-5B2707985DC8}">
  <dimension ref="A1:AX4745"/>
  <sheetViews>
    <sheetView topLeftCell="A3" workbookViewId="0">
      <selection activeCell="J9" activeCellId="1" sqref="H9:H41 J9:J41"/>
    </sheetView>
  </sheetViews>
  <sheetFormatPr defaultRowHeight="10.199999999999999" outlineLevelRow="1"/>
  <cols>
    <col min="1" max="1" width="4.28515625" customWidth="1"/>
    <col min="2" max="2" width="15.28515625" style="203" customWidth="1"/>
    <col min="3" max="3" width="46.7109375" style="203" customWidth="1"/>
    <col min="4" max="4" width="5.85546875" customWidth="1"/>
    <col min="5" max="5" width="11.7109375" customWidth="1"/>
    <col min="6" max="6" width="12" customWidth="1"/>
    <col min="7" max="7" width="12.42578125" customWidth="1"/>
    <col min="8" max="8" width="11.28515625" customWidth="1"/>
    <col min="9" max="9" width="10.5703125" customWidth="1"/>
    <col min="10" max="10" width="11.5703125" customWidth="1"/>
    <col min="11" max="11" width="14.7109375" bestFit="1" customWidth="1"/>
    <col min="12" max="12" width="5.85546875" hidden="1" customWidth="1"/>
    <col min="13" max="13" width="14.7109375" hidden="1" customWidth="1"/>
    <col min="14" max="14" width="16.7109375" style="198" hidden="1" customWidth="1"/>
    <col min="15" max="15" width="13.28515625" customWidth="1"/>
    <col min="19" max="19" width="0" hidden="1" customWidth="1"/>
    <col min="21" max="31" width="0" hidden="1" customWidth="1"/>
  </cols>
  <sheetData>
    <row r="1" spans="1:50" ht="15.75" customHeight="1">
      <c r="A1" s="926" t="s">
        <v>3921</v>
      </c>
      <c r="B1" s="926"/>
      <c r="C1" s="926"/>
      <c r="D1" s="926"/>
      <c r="E1" s="926"/>
      <c r="F1" s="926"/>
      <c r="G1" s="926"/>
      <c r="W1" t="s">
        <v>4025</v>
      </c>
    </row>
    <row r="2" spans="1:50" ht="25.05" customHeight="1">
      <c r="A2" s="199" t="s">
        <v>3922</v>
      </c>
      <c r="B2" s="200" t="str">
        <f>[6]Stavba!CisloStavby</f>
        <v>0001</v>
      </c>
      <c r="C2" s="927" t="str">
        <f>[6]Stavba!E2</f>
        <v>UNION Břevnov</v>
      </c>
      <c r="D2" s="928"/>
      <c r="E2" s="928"/>
      <c r="F2" s="928"/>
      <c r="G2" s="928"/>
      <c r="H2" s="928"/>
      <c r="I2" s="928"/>
      <c r="J2" s="928"/>
      <c r="K2" s="929"/>
    </row>
    <row r="3" spans="1:50" ht="25.05" customHeight="1">
      <c r="A3" s="199" t="s">
        <v>3923</v>
      </c>
      <c r="B3" s="200" t="str">
        <f>cisloobjektu</f>
        <v>25.011</v>
      </c>
      <c r="C3" s="927" t="str">
        <f>[6]Stavba!E3</f>
        <v>IO-06 PŘÍPOJKA SDĚLOVACÍHO VEDENÍ</v>
      </c>
      <c r="D3" s="928"/>
      <c r="E3" s="928"/>
      <c r="F3" s="928"/>
      <c r="G3" s="928"/>
      <c r="H3" s="928"/>
      <c r="I3" s="928"/>
      <c r="J3" s="928"/>
      <c r="K3" s="929"/>
    </row>
    <row r="4" spans="1:50" ht="25.05" customHeight="1">
      <c r="A4" s="201" t="s">
        <v>3924</v>
      </c>
      <c r="B4" s="202" t="str">
        <f>CisloStavebnihoRozpoctu</f>
        <v>01</v>
      </c>
      <c r="C4" s="930" t="str">
        <f>[6]Stavba!E4</f>
        <v>projektový rozpočet</v>
      </c>
      <c r="D4" s="931"/>
      <c r="E4" s="931"/>
      <c r="F4" s="931"/>
      <c r="G4" s="931"/>
      <c r="H4" s="931"/>
      <c r="I4" s="931"/>
      <c r="J4" s="931"/>
      <c r="K4" s="932"/>
    </row>
    <row r="5" spans="1:50">
      <c r="D5" s="204"/>
    </row>
    <row r="6" spans="1:50" ht="20.399999999999999">
      <c r="A6" s="205" t="s">
        <v>3925</v>
      </c>
      <c r="B6" s="206" t="s">
        <v>3926</v>
      </c>
      <c r="C6" s="206" t="s">
        <v>3927</v>
      </c>
      <c r="D6" s="207" t="s">
        <v>171</v>
      </c>
      <c r="E6" s="205" t="s">
        <v>172</v>
      </c>
      <c r="F6" s="208" t="s">
        <v>4026</v>
      </c>
      <c r="G6" s="205" t="s">
        <v>3930</v>
      </c>
      <c r="H6" s="209" t="s">
        <v>3931</v>
      </c>
      <c r="I6" s="209" t="s">
        <v>3932</v>
      </c>
      <c r="J6" s="209" t="s">
        <v>3933</v>
      </c>
      <c r="K6" s="209" t="s">
        <v>3934</v>
      </c>
      <c r="L6" s="209" t="s">
        <v>37</v>
      </c>
      <c r="M6" s="209" t="s">
        <v>43</v>
      </c>
      <c r="N6" s="209" t="s">
        <v>4027</v>
      </c>
    </row>
    <row r="7" spans="1:50" hidden="1">
      <c r="A7" s="210"/>
      <c r="B7" s="211"/>
      <c r="C7" s="211"/>
      <c r="D7" s="212"/>
      <c r="E7" s="213"/>
      <c r="F7" s="214"/>
      <c r="G7" s="214"/>
      <c r="H7" s="214"/>
      <c r="I7" s="214"/>
      <c r="J7" s="214"/>
      <c r="K7" s="214"/>
      <c r="L7" s="214"/>
      <c r="M7" s="214"/>
      <c r="N7" s="215"/>
    </row>
    <row r="8" spans="1:50" ht="13.2">
      <c r="A8" s="216" t="s">
        <v>3936</v>
      </c>
      <c r="B8" s="217" t="s">
        <v>3937</v>
      </c>
      <c r="C8" s="218" t="s">
        <v>4028</v>
      </c>
      <c r="D8" s="219"/>
      <c r="E8" s="220"/>
      <c r="F8" s="221"/>
      <c r="G8" s="221">
        <f>SUMIF(W9:W14,"&lt;&gt;NOR",G9:G14)</f>
        <v>0</v>
      </c>
      <c r="H8" s="221"/>
      <c r="I8" s="221">
        <f>SUM(I9:I14)</f>
        <v>0</v>
      </c>
      <c r="J8" s="221"/>
      <c r="K8" s="222">
        <f>SUM(K9:K14)</f>
        <v>0</v>
      </c>
      <c r="L8" s="223"/>
      <c r="M8" s="223">
        <f>SUM(M9:M14)</f>
        <v>0</v>
      </c>
      <c r="N8" s="224"/>
      <c r="W8" t="s">
        <v>4029</v>
      </c>
    </row>
    <row r="9" spans="1:50" ht="12.75" customHeight="1" outlineLevel="1">
      <c r="A9" s="225">
        <v>1</v>
      </c>
      <c r="B9" s="226"/>
      <c r="C9" s="227" t="s">
        <v>4030</v>
      </c>
      <c r="D9" s="228" t="s">
        <v>223</v>
      </c>
      <c r="E9" s="229">
        <v>25</v>
      </c>
      <c r="F9" s="230">
        <f t="shared" ref="F9:F14" si="0">H9+J9</f>
        <v>0</v>
      </c>
      <c r="G9" s="230">
        <f t="shared" ref="G9:G14" si="1">ROUND(E9*F9,2)</f>
        <v>0</v>
      </c>
      <c r="H9" s="390"/>
      <c r="I9" s="230">
        <f t="shared" ref="I9:I14" si="2">ROUND(E9*H9,2)</f>
        <v>0</v>
      </c>
      <c r="J9" s="390"/>
      <c r="K9" s="231">
        <f t="shared" ref="K9:K14" si="3">ROUND(E9*J9,2)</f>
        <v>0</v>
      </c>
      <c r="L9" s="232">
        <v>21</v>
      </c>
      <c r="M9" s="232">
        <f t="shared" ref="M9:M14" si="4">G9*(1+L9/100)</f>
        <v>0</v>
      </c>
      <c r="N9" s="233"/>
      <c r="O9" s="234"/>
      <c r="P9" s="234"/>
      <c r="Q9" s="234"/>
      <c r="R9" s="234"/>
      <c r="S9" s="234"/>
      <c r="T9" s="234"/>
      <c r="U9" s="234"/>
      <c r="V9" s="234"/>
      <c r="W9" s="234" t="s">
        <v>4031</v>
      </c>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4"/>
      <c r="AX9" s="234"/>
    </row>
    <row r="10" spans="1:50" outlineLevel="1">
      <c r="A10" s="225">
        <v>2</v>
      </c>
      <c r="B10" s="226"/>
      <c r="C10" s="227" t="s">
        <v>4032</v>
      </c>
      <c r="D10" s="228" t="s">
        <v>189</v>
      </c>
      <c r="E10" s="229">
        <v>2</v>
      </c>
      <c r="F10" s="230">
        <f t="shared" si="0"/>
        <v>0</v>
      </c>
      <c r="G10" s="230">
        <f t="shared" si="1"/>
        <v>0</v>
      </c>
      <c r="H10" s="390"/>
      <c r="I10" s="230">
        <f t="shared" si="2"/>
        <v>0</v>
      </c>
      <c r="J10" s="390"/>
      <c r="K10" s="231">
        <f t="shared" si="3"/>
        <v>0</v>
      </c>
      <c r="L10" s="232">
        <v>21</v>
      </c>
      <c r="M10" s="232">
        <f t="shared" si="4"/>
        <v>0</v>
      </c>
      <c r="N10" s="233"/>
      <c r="O10" s="234"/>
      <c r="P10" s="234"/>
      <c r="Q10" s="234"/>
      <c r="R10" s="234"/>
      <c r="S10" s="234"/>
      <c r="T10" s="234"/>
      <c r="U10" s="234"/>
      <c r="V10" s="234"/>
      <c r="W10" s="234"/>
      <c r="X10" s="234"/>
      <c r="Y10" s="234"/>
      <c r="Z10" s="234"/>
      <c r="AA10" s="234"/>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row>
    <row r="11" spans="1:50" ht="20.399999999999999" outlineLevel="1">
      <c r="A11" s="225">
        <v>3</v>
      </c>
      <c r="B11" s="226"/>
      <c r="C11" s="227" t="s">
        <v>4033</v>
      </c>
      <c r="D11" s="228" t="s">
        <v>223</v>
      </c>
      <c r="E11" s="229">
        <v>22</v>
      </c>
      <c r="F11" s="230">
        <f t="shared" si="0"/>
        <v>0</v>
      </c>
      <c r="G11" s="230">
        <f t="shared" si="1"/>
        <v>0</v>
      </c>
      <c r="H11" s="390"/>
      <c r="I11" s="230">
        <f t="shared" si="2"/>
        <v>0</v>
      </c>
      <c r="J11" s="390"/>
      <c r="K11" s="231">
        <f t="shared" si="3"/>
        <v>0</v>
      </c>
      <c r="L11" s="232">
        <v>21</v>
      </c>
      <c r="M11" s="232">
        <f t="shared" si="4"/>
        <v>0</v>
      </c>
      <c r="N11" s="233"/>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4"/>
    </row>
    <row r="12" spans="1:50" ht="20.399999999999999" outlineLevel="1">
      <c r="A12" s="225">
        <v>4</v>
      </c>
      <c r="B12" s="226"/>
      <c r="C12" s="227" t="s">
        <v>4034</v>
      </c>
      <c r="D12" s="228" t="s">
        <v>223</v>
      </c>
      <c r="E12" s="229">
        <v>54</v>
      </c>
      <c r="F12" s="230">
        <f t="shared" si="0"/>
        <v>0</v>
      </c>
      <c r="G12" s="230">
        <f t="shared" si="1"/>
        <v>0</v>
      </c>
      <c r="H12" s="390"/>
      <c r="I12" s="230">
        <f t="shared" si="2"/>
        <v>0</v>
      </c>
      <c r="J12" s="390"/>
      <c r="K12" s="231">
        <f t="shared" si="3"/>
        <v>0</v>
      </c>
      <c r="L12" s="232">
        <v>21</v>
      </c>
      <c r="M12" s="232">
        <f t="shared" si="4"/>
        <v>0</v>
      </c>
      <c r="N12" s="233"/>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row>
    <row r="13" spans="1:50" outlineLevel="1">
      <c r="A13" s="225">
        <v>5</v>
      </c>
      <c r="B13" s="226"/>
      <c r="C13" s="227" t="s">
        <v>4035</v>
      </c>
      <c r="D13" s="228" t="s">
        <v>496</v>
      </c>
      <c r="E13" s="229">
        <v>1</v>
      </c>
      <c r="F13" s="230">
        <f t="shared" si="0"/>
        <v>0</v>
      </c>
      <c r="G13" s="230">
        <f t="shared" si="1"/>
        <v>0</v>
      </c>
      <c r="H13" s="390"/>
      <c r="I13" s="230">
        <f t="shared" si="2"/>
        <v>0</v>
      </c>
      <c r="J13" s="390"/>
      <c r="K13" s="231">
        <f t="shared" si="3"/>
        <v>0</v>
      </c>
      <c r="L13" s="232">
        <v>21</v>
      </c>
      <c r="M13" s="232">
        <f t="shared" si="4"/>
        <v>0</v>
      </c>
      <c r="N13" s="233"/>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row>
    <row r="14" spans="1:50" outlineLevel="1">
      <c r="A14" s="225">
        <v>6</v>
      </c>
      <c r="B14" s="226"/>
      <c r="C14" s="227" t="s">
        <v>4036</v>
      </c>
      <c r="D14" s="228" t="s">
        <v>4037</v>
      </c>
      <c r="E14" s="229">
        <v>1</v>
      </c>
      <c r="F14" s="230">
        <f t="shared" si="0"/>
        <v>0</v>
      </c>
      <c r="G14" s="230">
        <f t="shared" si="1"/>
        <v>0</v>
      </c>
      <c r="H14" s="390"/>
      <c r="I14" s="230">
        <f t="shared" si="2"/>
        <v>0</v>
      </c>
      <c r="J14" s="390"/>
      <c r="K14" s="231">
        <f t="shared" si="3"/>
        <v>0</v>
      </c>
      <c r="L14" s="232">
        <v>21</v>
      </c>
      <c r="M14" s="232">
        <f t="shared" si="4"/>
        <v>0</v>
      </c>
      <c r="N14" s="233"/>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row>
    <row r="15" spans="1:50" ht="13.2">
      <c r="A15" s="216" t="s">
        <v>3936</v>
      </c>
      <c r="B15" s="217" t="s">
        <v>3967</v>
      </c>
      <c r="C15" s="218" t="s">
        <v>3968</v>
      </c>
      <c r="D15" s="219"/>
      <c r="E15" s="235"/>
      <c r="F15" s="221"/>
      <c r="G15" s="221">
        <f>SUMIF(W16:W24,"&lt;&gt;NOR",G16:G24)</f>
        <v>0</v>
      </c>
      <c r="H15" s="497"/>
      <c r="I15" s="221">
        <f>SUM(I16:I24)</f>
        <v>0</v>
      </c>
      <c r="J15" s="497"/>
      <c r="K15" s="222">
        <f>SUM(K16:K24)</f>
        <v>0</v>
      </c>
      <c r="L15" s="223"/>
      <c r="M15" s="223">
        <f>SUM(M16:M24)</f>
        <v>0</v>
      </c>
      <c r="N15" s="224"/>
      <c r="W15" t="s">
        <v>4029</v>
      </c>
    </row>
    <row r="16" spans="1:50" outlineLevel="1">
      <c r="A16" s="225">
        <v>7</v>
      </c>
      <c r="B16" s="226" t="s">
        <v>4038</v>
      </c>
      <c r="C16" s="227" t="s">
        <v>4039</v>
      </c>
      <c r="D16" s="228" t="s">
        <v>189</v>
      </c>
      <c r="E16" s="229">
        <v>1</v>
      </c>
      <c r="F16" s="230">
        <f t="shared" ref="F16:F24" si="5">H16+J16</f>
        <v>0</v>
      </c>
      <c r="G16" s="230">
        <f t="shared" ref="G16:G24" si="6">ROUND(E16*F16,2)</f>
        <v>0</v>
      </c>
      <c r="H16" s="390"/>
      <c r="I16" s="230">
        <f t="shared" ref="I16:I24" si="7">ROUND(E16*H16,2)</f>
        <v>0</v>
      </c>
      <c r="J16" s="390"/>
      <c r="K16" s="231">
        <f t="shared" ref="K16:K24" si="8">ROUND(E16*J16,2)</f>
        <v>0</v>
      </c>
      <c r="L16" s="232">
        <v>21</v>
      </c>
      <c r="M16" s="232">
        <f t="shared" ref="M16:M24" si="9">G16*(1+L16/100)</f>
        <v>0</v>
      </c>
      <c r="N16" s="233"/>
      <c r="O16" s="234"/>
      <c r="P16" s="234"/>
      <c r="Q16" s="234"/>
      <c r="R16" s="234"/>
      <c r="S16" s="234"/>
      <c r="T16" s="234"/>
      <c r="U16" s="234"/>
      <c r="V16" s="234"/>
      <c r="W16" s="234" t="s">
        <v>4031</v>
      </c>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row>
    <row r="17" spans="1:50" outlineLevel="1">
      <c r="A17" s="225">
        <v>8</v>
      </c>
      <c r="B17" s="226" t="s">
        <v>4040</v>
      </c>
      <c r="C17" s="227" t="s">
        <v>4041</v>
      </c>
      <c r="D17" s="228" t="s">
        <v>189</v>
      </c>
      <c r="E17" s="229">
        <v>1</v>
      </c>
      <c r="F17" s="230">
        <f t="shared" si="5"/>
        <v>0</v>
      </c>
      <c r="G17" s="230">
        <f t="shared" si="6"/>
        <v>0</v>
      </c>
      <c r="H17" s="390"/>
      <c r="I17" s="230">
        <f t="shared" si="7"/>
        <v>0</v>
      </c>
      <c r="J17" s="390"/>
      <c r="K17" s="231">
        <f t="shared" si="8"/>
        <v>0</v>
      </c>
      <c r="L17" s="232">
        <v>21</v>
      </c>
      <c r="M17" s="232">
        <f t="shared" si="9"/>
        <v>0</v>
      </c>
      <c r="N17" s="233"/>
      <c r="O17" s="234"/>
      <c r="P17" s="234"/>
      <c r="Q17" s="234"/>
      <c r="R17" s="234"/>
      <c r="S17" s="234"/>
      <c r="T17" s="234"/>
      <c r="U17" s="234"/>
      <c r="V17" s="234"/>
      <c r="W17" s="234" t="s">
        <v>4031</v>
      </c>
      <c r="X17" s="234"/>
      <c r="Y17" s="234"/>
      <c r="Z17" s="234"/>
      <c r="AA17" s="234"/>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row>
    <row r="18" spans="1:50" ht="20.399999999999999" outlineLevel="1">
      <c r="A18" s="225">
        <v>9</v>
      </c>
      <c r="B18" s="226" t="s">
        <v>4042</v>
      </c>
      <c r="C18" s="227" t="s">
        <v>4043</v>
      </c>
      <c r="D18" s="228" t="s">
        <v>189</v>
      </c>
      <c r="E18" s="229">
        <v>1</v>
      </c>
      <c r="F18" s="230">
        <f t="shared" si="5"/>
        <v>0</v>
      </c>
      <c r="G18" s="230">
        <f t="shared" si="6"/>
        <v>0</v>
      </c>
      <c r="H18" s="390"/>
      <c r="I18" s="230">
        <f t="shared" si="7"/>
        <v>0</v>
      </c>
      <c r="J18" s="390"/>
      <c r="K18" s="231">
        <f t="shared" si="8"/>
        <v>0</v>
      </c>
      <c r="L18" s="232">
        <v>21</v>
      </c>
      <c r="M18" s="232">
        <f t="shared" si="9"/>
        <v>0</v>
      </c>
      <c r="N18" s="233"/>
      <c r="O18" s="234"/>
      <c r="P18" s="234"/>
      <c r="Q18" s="234"/>
      <c r="R18" s="234"/>
      <c r="S18" s="234"/>
      <c r="T18" s="234"/>
      <c r="U18" s="234"/>
      <c r="V18" s="234"/>
      <c r="W18" s="234" t="s">
        <v>4031</v>
      </c>
      <c r="X18" s="234"/>
      <c r="Y18" s="234"/>
      <c r="Z18" s="234"/>
      <c r="AA18" s="234"/>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row>
    <row r="19" spans="1:50" ht="20.399999999999999" outlineLevel="1">
      <c r="A19" s="225">
        <v>10</v>
      </c>
      <c r="B19" s="226" t="s">
        <v>4044</v>
      </c>
      <c r="C19" s="227" t="s">
        <v>4045</v>
      </c>
      <c r="D19" s="228" t="s">
        <v>223</v>
      </c>
      <c r="E19" s="229">
        <v>22</v>
      </c>
      <c r="F19" s="230">
        <f t="shared" si="5"/>
        <v>0</v>
      </c>
      <c r="G19" s="230">
        <f t="shared" si="6"/>
        <v>0</v>
      </c>
      <c r="H19" s="390"/>
      <c r="I19" s="230">
        <f t="shared" si="7"/>
        <v>0</v>
      </c>
      <c r="J19" s="390"/>
      <c r="K19" s="231">
        <f t="shared" si="8"/>
        <v>0</v>
      </c>
      <c r="L19" s="232">
        <v>21</v>
      </c>
      <c r="M19" s="232">
        <f t="shared" si="9"/>
        <v>0</v>
      </c>
      <c r="N19" s="233"/>
      <c r="O19" s="234"/>
      <c r="P19" s="234"/>
      <c r="Q19" s="234"/>
      <c r="R19" s="234"/>
      <c r="S19" s="234"/>
      <c r="T19" s="234"/>
      <c r="U19" s="234"/>
      <c r="V19" s="234"/>
      <c r="W19" s="234" t="s">
        <v>4031</v>
      </c>
      <c r="X19" s="234"/>
      <c r="Y19" s="234"/>
      <c r="Z19" s="234"/>
      <c r="AA19" s="234"/>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row>
    <row r="20" spans="1:50" ht="20.399999999999999" outlineLevel="1">
      <c r="A20" s="225">
        <v>11</v>
      </c>
      <c r="B20" s="226" t="s">
        <v>4046</v>
      </c>
      <c r="C20" s="227" t="s">
        <v>4047</v>
      </c>
      <c r="D20" s="228" t="s">
        <v>223</v>
      </c>
      <c r="E20" s="229">
        <v>30</v>
      </c>
      <c r="F20" s="230">
        <f t="shared" si="5"/>
        <v>0</v>
      </c>
      <c r="G20" s="230">
        <f t="shared" si="6"/>
        <v>0</v>
      </c>
      <c r="H20" s="390"/>
      <c r="I20" s="230">
        <f t="shared" si="7"/>
        <v>0</v>
      </c>
      <c r="J20" s="390"/>
      <c r="K20" s="231">
        <f t="shared" si="8"/>
        <v>0</v>
      </c>
      <c r="L20" s="232">
        <v>21</v>
      </c>
      <c r="M20" s="232">
        <f t="shared" si="9"/>
        <v>0</v>
      </c>
      <c r="N20" s="233"/>
      <c r="O20" s="234"/>
      <c r="P20" s="234"/>
      <c r="Q20" s="234"/>
      <c r="R20" s="234"/>
      <c r="S20" s="234"/>
      <c r="T20" s="234"/>
      <c r="U20" s="234"/>
      <c r="V20" s="234"/>
      <c r="W20" s="234" t="s">
        <v>4031</v>
      </c>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row>
    <row r="21" spans="1:50" ht="20.399999999999999" outlineLevel="1">
      <c r="A21" s="225">
        <v>12</v>
      </c>
      <c r="B21" s="226" t="s">
        <v>3979</v>
      </c>
      <c r="C21" s="227" t="s">
        <v>4048</v>
      </c>
      <c r="D21" s="228" t="s">
        <v>223</v>
      </c>
      <c r="E21" s="229">
        <v>22</v>
      </c>
      <c r="F21" s="230">
        <f t="shared" si="5"/>
        <v>0</v>
      </c>
      <c r="G21" s="230">
        <f t="shared" si="6"/>
        <v>0</v>
      </c>
      <c r="H21" s="390"/>
      <c r="I21" s="230">
        <f t="shared" si="7"/>
        <v>0</v>
      </c>
      <c r="J21" s="390"/>
      <c r="K21" s="231">
        <f t="shared" si="8"/>
        <v>0</v>
      </c>
      <c r="L21" s="232">
        <v>21</v>
      </c>
      <c r="M21" s="232">
        <f t="shared" si="9"/>
        <v>0</v>
      </c>
      <c r="N21" s="233"/>
      <c r="O21" s="234"/>
      <c r="P21" s="234"/>
      <c r="Q21" s="234"/>
      <c r="R21" s="234"/>
      <c r="S21" s="234"/>
      <c r="T21" s="234"/>
      <c r="U21" s="234"/>
      <c r="V21" s="234"/>
      <c r="W21" s="234" t="s">
        <v>4031</v>
      </c>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row>
    <row r="22" spans="1:50" ht="20.399999999999999" outlineLevel="1">
      <c r="A22" s="225">
        <v>13</v>
      </c>
      <c r="B22" s="226" t="s">
        <v>3989</v>
      </c>
      <c r="C22" s="227" t="s">
        <v>4049</v>
      </c>
      <c r="D22" s="228" t="s">
        <v>223</v>
      </c>
      <c r="E22" s="229">
        <v>22</v>
      </c>
      <c r="F22" s="230">
        <f t="shared" si="5"/>
        <v>0</v>
      </c>
      <c r="G22" s="230">
        <f t="shared" si="6"/>
        <v>0</v>
      </c>
      <c r="H22" s="390"/>
      <c r="I22" s="230">
        <f t="shared" si="7"/>
        <v>0</v>
      </c>
      <c r="J22" s="390"/>
      <c r="K22" s="231">
        <f t="shared" si="8"/>
        <v>0</v>
      </c>
      <c r="L22" s="232">
        <v>21</v>
      </c>
      <c r="M22" s="232">
        <f t="shared" si="9"/>
        <v>0</v>
      </c>
      <c r="N22" s="233"/>
      <c r="O22" s="234"/>
      <c r="P22" s="234"/>
      <c r="Q22" s="234"/>
      <c r="R22" s="234"/>
      <c r="S22" s="234"/>
      <c r="T22" s="234"/>
      <c r="U22" s="234"/>
      <c r="V22" s="234"/>
      <c r="W22" s="234" t="s">
        <v>4031</v>
      </c>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row>
    <row r="23" spans="1:50" outlineLevel="1">
      <c r="A23" s="225">
        <v>14</v>
      </c>
      <c r="B23" s="226" t="s">
        <v>4050</v>
      </c>
      <c r="C23" s="227" t="s">
        <v>4051</v>
      </c>
      <c r="D23" s="228" t="s">
        <v>223</v>
      </c>
      <c r="E23" s="229">
        <v>22</v>
      </c>
      <c r="F23" s="230">
        <f t="shared" si="5"/>
        <v>0</v>
      </c>
      <c r="G23" s="230">
        <f t="shared" si="6"/>
        <v>0</v>
      </c>
      <c r="H23" s="390"/>
      <c r="I23" s="230">
        <f t="shared" si="7"/>
        <v>0</v>
      </c>
      <c r="J23" s="390"/>
      <c r="K23" s="231">
        <f t="shared" si="8"/>
        <v>0</v>
      </c>
      <c r="L23" s="232">
        <v>21</v>
      </c>
      <c r="M23" s="232">
        <f t="shared" si="9"/>
        <v>0</v>
      </c>
      <c r="N23" s="233"/>
      <c r="O23" s="234"/>
      <c r="P23" s="234"/>
      <c r="Q23" s="234"/>
      <c r="R23" s="234"/>
      <c r="S23" s="234"/>
      <c r="T23" s="234"/>
      <c r="U23" s="234"/>
      <c r="V23" s="234"/>
      <c r="W23" s="234" t="s">
        <v>4031</v>
      </c>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row>
    <row r="24" spans="1:50" ht="15.75" customHeight="1" outlineLevel="1">
      <c r="A24" s="225">
        <v>15</v>
      </c>
      <c r="B24" s="226" t="s">
        <v>4052</v>
      </c>
      <c r="C24" s="227" t="s">
        <v>4053</v>
      </c>
      <c r="D24" s="228" t="s">
        <v>223</v>
      </c>
      <c r="E24" s="229">
        <v>30</v>
      </c>
      <c r="F24" s="230">
        <f t="shared" si="5"/>
        <v>0</v>
      </c>
      <c r="G24" s="230">
        <f t="shared" si="6"/>
        <v>0</v>
      </c>
      <c r="H24" s="390"/>
      <c r="I24" s="230">
        <f t="shared" si="7"/>
        <v>0</v>
      </c>
      <c r="J24" s="390"/>
      <c r="K24" s="231">
        <f t="shared" si="8"/>
        <v>0</v>
      </c>
      <c r="L24" s="232">
        <v>21</v>
      </c>
      <c r="M24" s="232">
        <f t="shared" si="9"/>
        <v>0</v>
      </c>
      <c r="N24" s="233"/>
      <c r="O24" s="234"/>
      <c r="P24" s="234"/>
      <c r="Q24" s="234"/>
      <c r="R24" s="234"/>
      <c r="S24" s="234"/>
      <c r="T24" s="234"/>
      <c r="U24" s="234"/>
      <c r="V24" s="234"/>
      <c r="W24" s="234" t="s">
        <v>4031</v>
      </c>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row>
    <row r="25" spans="1:50" ht="13.2">
      <c r="A25" s="216" t="s">
        <v>3936</v>
      </c>
      <c r="B25" s="217" t="s">
        <v>4054</v>
      </c>
      <c r="C25" s="218" t="s">
        <v>4055</v>
      </c>
      <c r="D25" s="219"/>
      <c r="E25" s="235"/>
      <c r="F25" s="221"/>
      <c r="G25" s="221">
        <f>SUMIF(W26:W27,"&lt;&gt;NOR",G26:G27)</f>
        <v>0</v>
      </c>
      <c r="H25" s="497"/>
      <c r="I25" s="221">
        <f>SUM(I26:I27)</f>
        <v>0</v>
      </c>
      <c r="J25" s="497"/>
      <c r="K25" s="222">
        <f>SUM(K26:K27)</f>
        <v>0</v>
      </c>
      <c r="L25" s="223"/>
      <c r="M25" s="223">
        <f>SUM(M26:M27)</f>
        <v>0</v>
      </c>
      <c r="N25" s="224"/>
      <c r="W25" t="s">
        <v>4029</v>
      </c>
    </row>
    <row r="26" spans="1:50" outlineLevel="1">
      <c r="A26" s="225">
        <v>16</v>
      </c>
      <c r="B26" s="226" t="s">
        <v>4056</v>
      </c>
      <c r="C26" s="227" t="s">
        <v>4057</v>
      </c>
      <c r="D26" s="228" t="s">
        <v>278</v>
      </c>
      <c r="E26" s="229">
        <v>1</v>
      </c>
      <c r="F26" s="230">
        <f>H26+J26</f>
        <v>0</v>
      </c>
      <c r="G26" s="230">
        <f>ROUND(E26*F26,2)</f>
        <v>0</v>
      </c>
      <c r="H26" s="390"/>
      <c r="I26" s="230">
        <f>ROUND(E26*H26,2)</f>
        <v>0</v>
      </c>
      <c r="J26" s="390"/>
      <c r="K26" s="231">
        <f>ROUND(E26*J26,2)</f>
        <v>0</v>
      </c>
      <c r="L26" s="232">
        <v>21</v>
      </c>
      <c r="M26" s="232">
        <f>G26*(1+L26/100)</f>
        <v>0</v>
      </c>
      <c r="N26" s="233"/>
      <c r="O26" s="234"/>
      <c r="P26" s="234"/>
      <c r="Q26" s="234"/>
      <c r="R26" s="234"/>
      <c r="S26" s="234"/>
      <c r="T26" s="234"/>
      <c r="U26" s="234"/>
      <c r="V26" s="234"/>
      <c r="W26" s="234" t="s">
        <v>4058</v>
      </c>
      <c r="X26" s="234"/>
      <c r="Y26" s="234"/>
      <c r="Z26" s="234"/>
      <c r="AA26" s="234"/>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row>
    <row r="27" spans="1:50" outlineLevel="1">
      <c r="A27" s="225">
        <v>17</v>
      </c>
      <c r="B27" s="226" t="s">
        <v>4059</v>
      </c>
      <c r="C27" s="227" t="s">
        <v>4060</v>
      </c>
      <c r="D27" s="228" t="s">
        <v>278</v>
      </c>
      <c r="E27" s="229">
        <v>1</v>
      </c>
      <c r="F27" s="230">
        <f>H27+J27</f>
        <v>0</v>
      </c>
      <c r="G27" s="230">
        <f>ROUND(E27*F27,2)</f>
        <v>0</v>
      </c>
      <c r="H27" s="390"/>
      <c r="I27" s="230">
        <f>ROUND(E27*H27,2)</f>
        <v>0</v>
      </c>
      <c r="J27" s="390"/>
      <c r="K27" s="231">
        <f>ROUND(E27*J27,2)</f>
        <v>0</v>
      </c>
      <c r="L27" s="232">
        <v>21</v>
      </c>
      <c r="M27" s="232">
        <f>G27*(1+L27/100)</f>
        <v>0</v>
      </c>
      <c r="N27" s="233"/>
      <c r="O27" s="234"/>
      <c r="P27" s="234"/>
      <c r="Q27" s="234"/>
      <c r="R27" s="234"/>
      <c r="S27" s="234"/>
      <c r="T27" s="234"/>
      <c r="U27" s="234"/>
      <c r="V27" s="234"/>
      <c r="W27" s="234" t="s">
        <v>4058</v>
      </c>
      <c r="X27" s="234"/>
      <c r="Y27" s="234"/>
      <c r="Z27" s="234"/>
      <c r="AA27" s="234"/>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row>
    <row r="28" spans="1:50" ht="13.2">
      <c r="A28" s="216" t="s">
        <v>3936</v>
      </c>
      <c r="B28" s="217" t="s">
        <v>4012</v>
      </c>
      <c r="C28" s="218" t="s">
        <v>4013</v>
      </c>
      <c r="D28" s="219"/>
      <c r="E28" s="235"/>
      <c r="F28" s="221"/>
      <c r="G28" s="221">
        <f>SUMIF(W29:W35,"&lt;&gt;NOR",G29:G35)</f>
        <v>0</v>
      </c>
      <c r="H28" s="497"/>
      <c r="I28" s="221">
        <f>SUM(I29:I35)</f>
        <v>0</v>
      </c>
      <c r="J28" s="497"/>
      <c r="K28" s="222">
        <f>SUM(K29:K35)</f>
        <v>0</v>
      </c>
      <c r="L28" s="223"/>
      <c r="M28" s="223">
        <f>SUM(M29:M35)</f>
        <v>0</v>
      </c>
      <c r="N28" s="224"/>
      <c r="W28" t="s">
        <v>4029</v>
      </c>
    </row>
    <row r="29" spans="1:50" outlineLevel="1">
      <c r="A29" s="225">
        <v>18</v>
      </c>
      <c r="B29" s="226" t="s">
        <v>4061</v>
      </c>
      <c r="C29" s="227" t="s">
        <v>4062</v>
      </c>
      <c r="D29" s="228" t="s">
        <v>4001</v>
      </c>
      <c r="E29" s="229">
        <v>1</v>
      </c>
      <c r="F29" s="230">
        <f t="shared" ref="F29:F35" si="10">H29+J29</f>
        <v>0</v>
      </c>
      <c r="G29" s="230">
        <f t="shared" ref="G29:G35" si="11">ROUND(E29*F29,2)</f>
        <v>0</v>
      </c>
      <c r="H29" s="390"/>
      <c r="I29" s="230">
        <f t="shared" ref="I29:I35" si="12">ROUND(E29*H29,2)</f>
        <v>0</v>
      </c>
      <c r="J29" s="390"/>
      <c r="K29" s="231">
        <f t="shared" ref="K29:K35" si="13">ROUND(E29*J29,2)</f>
        <v>0</v>
      </c>
      <c r="L29" s="232">
        <v>21</v>
      </c>
      <c r="M29" s="232">
        <f t="shared" ref="M29:M35" si="14">G29*(1+L29/100)</f>
        <v>0</v>
      </c>
      <c r="N29" s="233"/>
      <c r="O29" s="234"/>
      <c r="P29" s="234"/>
      <c r="Q29" s="234"/>
      <c r="R29" s="234"/>
      <c r="S29" s="234"/>
      <c r="T29" s="234"/>
      <c r="U29" s="234"/>
      <c r="V29" s="234"/>
      <c r="W29" s="234" t="s">
        <v>4063</v>
      </c>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row>
    <row r="30" spans="1:50" outlineLevel="1">
      <c r="A30" s="225">
        <v>19</v>
      </c>
      <c r="B30" s="226" t="s">
        <v>4064</v>
      </c>
      <c r="C30" s="227" t="s">
        <v>422</v>
      </c>
      <c r="D30" s="228" t="s">
        <v>4001</v>
      </c>
      <c r="E30" s="229">
        <v>1</v>
      </c>
      <c r="F30" s="230">
        <f t="shared" si="10"/>
        <v>0</v>
      </c>
      <c r="G30" s="230">
        <f t="shared" si="11"/>
        <v>0</v>
      </c>
      <c r="H30" s="390"/>
      <c r="I30" s="230">
        <f t="shared" si="12"/>
        <v>0</v>
      </c>
      <c r="J30" s="390"/>
      <c r="K30" s="231">
        <f t="shared" si="13"/>
        <v>0</v>
      </c>
      <c r="L30" s="232">
        <v>21</v>
      </c>
      <c r="M30" s="232">
        <f t="shared" si="14"/>
        <v>0</v>
      </c>
      <c r="N30" s="233"/>
      <c r="O30" s="234"/>
      <c r="P30" s="234"/>
      <c r="Q30" s="234"/>
      <c r="R30" s="234"/>
      <c r="S30" s="234"/>
      <c r="T30" s="234"/>
      <c r="U30" s="234"/>
      <c r="V30" s="234"/>
      <c r="W30" s="234" t="s">
        <v>4063</v>
      </c>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row>
    <row r="31" spans="1:50" outlineLevel="1">
      <c r="A31" s="225">
        <v>20</v>
      </c>
      <c r="B31" s="226" t="s">
        <v>4065</v>
      </c>
      <c r="C31" s="227" t="s">
        <v>4066</v>
      </c>
      <c r="D31" s="228" t="s">
        <v>4001</v>
      </c>
      <c r="E31" s="229">
        <v>1</v>
      </c>
      <c r="F31" s="230">
        <f t="shared" si="10"/>
        <v>0</v>
      </c>
      <c r="G31" s="230">
        <f t="shared" si="11"/>
        <v>0</v>
      </c>
      <c r="H31" s="390"/>
      <c r="I31" s="230">
        <f t="shared" si="12"/>
        <v>0</v>
      </c>
      <c r="J31" s="390"/>
      <c r="K31" s="231">
        <f t="shared" si="13"/>
        <v>0</v>
      </c>
      <c r="L31" s="232">
        <v>21</v>
      </c>
      <c r="M31" s="232">
        <f t="shared" si="14"/>
        <v>0</v>
      </c>
      <c r="N31" s="233"/>
      <c r="O31" s="234"/>
      <c r="P31" s="234"/>
      <c r="Q31" s="234"/>
      <c r="R31" s="234"/>
      <c r="S31" s="234"/>
      <c r="T31" s="234"/>
      <c r="U31" s="234"/>
      <c r="V31" s="234"/>
      <c r="W31" s="234" t="s">
        <v>4063</v>
      </c>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row>
    <row r="32" spans="1:50" outlineLevel="1">
      <c r="A32" s="225">
        <v>21</v>
      </c>
      <c r="B32" s="226" t="s">
        <v>4067</v>
      </c>
      <c r="C32" s="227" t="s">
        <v>4068</v>
      </c>
      <c r="D32" s="228" t="s">
        <v>4069</v>
      </c>
      <c r="E32" s="229">
        <v>1</v>
      </c>
      <c r="F32" s="230">
        <f t="shared" si="10"/>
        <v>0</v>
      </c>
      <c r="G32" s="230">
        <f t="shared" si="11"/>
        <v>0</v>
      </c>
      <c r="H32" s="390"/>
      <c r="I32" s="230">
        <f t="shared" si="12"/>
        <v>0</v>
      </c>
      <c r="J32" s="390"/>
      <c r="K32" s="231">
        <f t="shared" si="13"/>
        <v>0</v>
      </c>
      <c r="L32" s="232">
        <v>21</v>
      </c>
      <c r="M32" s="232">
        <f t="shared" si="14"/>
        <v>0</v>
      </c>
      <c r="N32" s="233"/>
      <c r="O32" s="234"/>
      <c r="P32" s="234"/>
      <c r="Q32" s="234"/>
      <c r="R32" s="234"/>
      <c r="S32" s="234"/>
      <c r="T32" s="234"/>
      <c r="U32" s="234"/>
      <c r="V32" s="234"/>
      <c r="W32" s="234" t="s">
        <v>4070</v>
      </c>
      <c r="X32" s="234"/>
      <c r="Y32" s="234"/>
      <c r="Z32" s="234"/>
      <c r="AA32" s="234"/>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row>
    <row r="33" spans="1:50" outlineLevel="1">
      <c r="A33" s="225">
        <v>22</v>
      </c>
      <c r="B33" s="226"/>
      <c r="C33" s="227" t="s">
        <v>4018</v>
      </c>
      <c r="D33" s="228" t="s">
        <v>425</v>
      </c>
      <c r="E33" s="229">
        <v>1</v>
      </c>
      <c r="F33" s="230">
        <f>H33+J33</f>
        <v>0</v>
      </c>
      <c r="G33" s="230">
        <f>ROUND(E33*F33,2)</f>
        <v>0</v>
      </c>
      <c r="H33" s="390"/>
      <c r="I33" s="230">
        <f t="shared" si="12"/>
        <v>0</v>
      </c>
      <c r="J33" s="390"/>
      <c r="K33" s="231">
        <f t="shared" si="13"/>
        <v>0</v>
      </c>
      <c r="L33" s="232">
        <v>21</v>
      </c>
      <c r="M33" s="232">
        <f t="shared" si="14"/>
        <v>0</v>
      </c>
      <c r="N33" s="233"/>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row>
    <row r="34" spans="1:50" outlineLevel="1">
      <c r="A34" s="225">
        <v>23</v>
      </c>
      <c r="B34" s="226"/>
      <c r="C34" s="227" t="s">
        <v>4019</v>
      </c>
      <c r="D34" s="228" t="s">
        <v>425</v>
      </c>
      <c r="E34" s="229">
        <v>1</v>
      </c>
      <c r="F34" s="230">
        <f t="shared" ref="F34" si="15">H34+J34</f>
        <v>0</v>
      </c>
      <c r="G34" s="230">
        <f t="shared" ref="G34" si="16">ROUND(E34*F34,2)</f>
        <v>0</v>
      </c>
      <c r="H34" s="390"/>
      <c r="I34" s="230">
        <f t="shared" si="12"/>
        <v>0</v>
      </c>
      <c r="J34" s="390"/>
      <c r="K34" s="231">
        <f t="shared" si="13"/>
        <v>0</v>
      </c>
      <c r="L34" s="232">
        <v>21</v>
      </c>
      <c r="M34" s="232">
        <f t="shared" si="14"/>
        <v>0</v>
      </c>
      <c r="N34" s="233"/>
      <c r="O34" s="234"/>
      <c r="P34" s="234"/>
      <c r="Q34" s="234"/>
      <c r="R34" s="234"/>
      <c r="S34" s="234"/>
      <c r="T34" s="234"/>
      <c r="U34" s="234"/>
      <c r="V34" s="234"/>
      <c r="W34" s="234"/>
      <c r="X34" s="234"/>
      <c r="Y34" s="234"/>
      <c r="Z34" s="234"/>
      <c r="AA34" s="234"/>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row>
    <row r="35" spans="1:50" outlineLevel="1">
      <c r="A35" s="225">
        <v>24</v>
      </c>
      <c r="B35" s="226" t="s">
        <v>4020</v>
      </c>
      <c r="C35" s="227" t="s">
        <v>4021</v>
      </c>
      <c r="D35" s="228" t="s">
        <v>425</v>
      </c>
      <c r="E35" s="229">
        <v>1</v>
      </c>
      <c r="F35" s="230">
        <f t="shared" si="10"/>
        <v>0</v>
      </c>
      <c r="G35" s="230">
        <f t="shared" si="11"/>
        <v>0</v>
      </c>
      <c r="H35" s="390"/>
      <c r="I35" s="230">
        <f t="shared" si="12"/>
        <v>0</v>
      </c>
      <c r="J35" s="390"/>
      <c r="K35" s="231">
        <f t="shared" si="13"/>
        <v>0</v>
      </c>
      <c r="L35" s="232">
        <v>21</v>
      </c>
      <c r="M35" s="232">
        <f t="shared" si="14"/>
        <v>0</v>
      </c>
      <c r="N35" s="233"/>
      <c r="O35" s="234"/>
      <c r="P35" s="234"/>
      <c r="Q35" s="234"/>
      <c r="R35" s="234"/>
      <c r="S35" s="234"/>
      <c r="T35" s="234"/>
      <c r="U35" s="234"/>
      <c r="V35" s="234" t="s">
        <v>4063</v>
      </c>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row>
    <row r="36" spans="1:50" ht="13.2">
      <c r="A36" s="216" t="s">
        <v>3936</v>
      </c>
      <c r="B36" s="217" t="s">
        <v>3998</v>
      </c>
      <c r="C36" s="218" t="s">
        <v>433</v>
      </c>
      <c r="D36" s="219"/>
      <c r="E36" s="235"/>
      <c r="F36" s="221"/>
      <c r="G36" s="221">
        <f>SUMIF(W37:W41,"&lt;&gt;NOR",G37:G41)</f>
        <v>0</v>
      </c>
      <c r="H36" s="497"/>
      <c r="I36" s="221">
        <f>SUM(I37:I41)</f>
        <v>0</v>
      </c>
      <c r="J36" s="497"/>
      <c r="K36" s="222">
        <f>SUM(K37:K41)</f>
        <v>0</v>
      </c>
      <c r="L36" s="223"/>
      <c r="M36" s="223">
        <f>SUM(M37:M41)</f>
        <v>0</v>
      </c>
      <c r="N36" s="224"/>
      <c r="W36" t="s">
        <v>4029</v>
      </c>
    </row>
    <row r="37" spans="1:50" outlineLevel="1">
      <c r="A37" s="225">
        <v>25</v>
      </c>
      <c r="B37" s="226" t="s">
        <v>4071</v>
      </c>
      <c r="C37" s="227" t="s">
        <v>4072</v>
      </c>
      <c r="D37" s="228" t="s">
        <v>4001</v>
      </c>
      <c r="E37" s="229">
        <v>1</v>
      </c>
      <c r="F37" s="230">
        <f t="shared" ref="F37:F41" si="17">H37+J37</f>
        <v>0</v>
      </c>
      <c r="G37" s="230">
        <f t="shared" ref="G37:G41" si="18">ROUND(E37*F37,2)</f>
        <v>0</v>
      </c>
      <c r="H37" s="390"/>
      <c r="I37" s="230">
        <f t="shared" ref="I37:I41" si="19">ROUND(E37*H37,2)</f>
        <v>0</v>
      </c>
      <c r="J37" s="390"/>
      <c r="K37" s="231">
        <f t="shared" ref="K37:K41" si="20">ROUND(E37*J37,2)</f>
        <v>0</v>
      </c>
      <c r="L37" s="232">
        <v>21</v>
      </c>
      <c r="M37" s="232">
        <f t="shared" ref="M37:M41" si="21">G37*(1+L37/100)</f>
        <v>0</v>
      </c>
      <c r="N37" s="233"/>
      <c r="O37" s="234"/>
      <c r="P37" s="234"/>
      <c r="Q37" s="234"/>
      <c r="R37" s="234"/>
      <c r="S37" s="234"/>
      <c r="T37" s="234"/>
      <c r="U37" s="234"/>
      <c r="V37" s="234"/>
      <c r="W37" s="234" t="s">
        <v>4063</v>
      </c>
      <c r="X37" s="234"/>
      <c r="Y37" s="234"/>
      <c r="Z37" s="234"/>
      <c r="AA37" s="234"/>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row>
    <row r="38" spans="1:50" outlineLevel="1">
      <c r="A38" s="225">
        <v>26</v>
      </c>
      <c r="B38" s="226" t="s">
        <v>4073</v>
      </c>
      <c r="C38" s="227" t="s">
        <v>4074</v>
      </c>
      <c r="D38" s="228" t="s">
        <v>4001</v>
      </c>
      <c r="E38" s="229">
        <v>1</v>
      </c>
      <c r="F38" s="230">
        <f t="shared" si="17"/>
        <v>0</v>
      </c>
      <c r="G38" s="230">
        <f t="shared" si="18"/>
        <v>0</v>
      </c>
      <c r="H38" s="390"/>
      <c r="I38" s="230">
        <f t="shared" si="19"/>
        <v>0</v>
      </c>
      <c r="J38" s="390"/>
      <c r="K38" s="231">
        <f t="shared" si="20"/>
        <v>0</v>
      </c>
      <c r="L38" s="232">
        <v>21</v>
      </c>
      <c r="M38" s="232">
        <f t="shared" si="21"/>
        <v>0</v>
      </c>
      <c r="N38" s="233"/>
      <c r="O38" s="234"/>
      <c r="P38" s="234"/>
      <c r="Q38" s="234"/>
      <c r="R38" s="234"/>
      <c r="S38" s="234"/>
      <c r="T38" s="234"/>
      <c r="U38" s="234"/>
      <c r="V38" s="234"/>
      <c r="W38" s="234" t="s">
        <v>4063</v>
      </c>
      <c r="X38" s="234"/>
      <c r="Y38" s="234"/>
      <c r="Z38" s="234"/>
      <c r="AA38" s="234"/>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row>
    <row r="39" spans="1:50" outlineLevel="1">
      <c r="A39" s="225">
        <v>27</v>
      </c>
      <c r="B39" s="226" t="s">
        <v>4075</v>
      </c>
      <c r="C39" s="227" t="s">
        <v>4076</v>
      </c>
      <c r="D39" s="228" t="s">
        <v>4001</v>
      </c>
      <c r="E39" s="229">
        <v>1</v>
      </c>
      <c r="F39" s="230">
        <f t="shared" si="17"/>
        <v>0</v>
      </c>
      <c r="G39" s="230">
        <f t="shared" si="18"/>
        <v>0</v>
      </c>
      <c r="H39" s="390"/>
      <c r="I39" s="230">
        <f t="shared" si="19"/>
        <v>0</v>
      </c>
      <c r="J39" s="390"/>
      <c r="K39" s="231">
        <f t="shared" si="20"/>
        <v>0</v>
      </c>
      <c r="L39" s="232">
        <v>21</v>
      </c>
      <c r="M39" s="232">
        <f t="shared" si="21"/>
        <v>0</v>
      </c>
      <c r="N39" s="233"/>
      <c r="O39" s="234"/>
      <c r="P39" s="234"/>
      <c r="Q39" s="234"/>
      <c r="R39" s="234"/>
      <c r="S39" s="234"/>
      <c r="T39" s="234"/>
      <c r="U39" s="234"/>
      <c r="V39" s="234"/>
      <c r="W39" s="234" t="s">
        <v>4063</v>
      </c>
      <c r="X39" s="234"/>
      <c r="Y39" s="234"/>
      <c r="Z39" s="234"/>
      <c r="AA39" s="234"/>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row>
    <row r="40" spans="1:50" outlineLevel="1">
      <c r="A40" s="225">
        <v>28</v>
      </c>
      <c r="B40" s="226" t="s">
        <v>4077</v>
      </c>
      <c r="C40" s="227" t="s">
        <v>4009</v>
      </c>
      <c r="D40" s="228" t="s">
        <v>4001</v>
      </c>
      <c r="E40" s="229">
        <v>1</v>
      </c>
      <c r="F40" s="230">
        <f t="shared" si="17"/>
        <v>0</v>
      </c>
      <c r="G40" s="230">
        <f t="shared" si="18"/>
        <v>0</v>
      </c>
      <c r="H40" s="390"/>
      <c r="I40" s="230">
        <f t="shared" si="19"/>
        <v>0</v>
      </c>
      <c r="J40" s="390"/>
      <c r="K40" s="231">
        <f t="shared" si="20"/>
        <v>0</v>
      </c>
      <c r="L40" s="232">
        <v>21</v>
      </c>
      <c r="M40" s="232">
        <f t="shared" si="21"/>
        <v>0</v>
      </c>
      <c r="N40" s="233"/>
      <c r="O40" s="234"/>
      <c r="P40" s="234"/>
      <c r="Q40" s="234"/>
      <c r="R40" s="234"/>
      <c r="S40" s="234"/>
      <c r="T40" s="234"/>
      <c r="U40" s="234"/>
      <c r="V40" s="234"/>
      <c r="W40" s="234" t="s">
        <v>4063</v>
      </c>
      <c r="X40" s="234"/>
      <c r="Y40" s="234"/>
      <c r="Z40" s="234"/>
      <c r="AA40" s="234"/>
      <c r="AB40" s="234"/>
      <c r="AC40" s="234"/>
      <c r="AD40" s="234"/>
      <c r="AE40" s="234"/>
      <c r="AF40" s="234"/>
      <c r="AG40" s="234"/>
      <c r="AH40" s="234"/>
      <c r="AI40" s="234"/>
      <c r="AJ40" s="234"/>
      <c r="AK40" s="234"/>
      <c r="AL40" s="234"/>
      <c r="AM40" s="234"/>
      <c r="AN40" s="234"/>
      <c r="AO40" s="234"/>
      <c r="AP40" s="234"/>
      <c r="AQ40" s="234"/>
      <c r="AR40" s="234"/>
      <c r="AS40" s="234"/>
      <c r="AT40" s="234"/>
      <c r="AU40" s="234"/>
      <c r="AV40" s="234"/>
      <c r="AW40" s="234"/>
      <c r="AX40" s="234"/>
    </row>
    <row r="41" spans="1:50" outlineLevel="1">
      <c r="A41" s="236">
        <v>29</v>
      </c>
      <c r="B41" s="237" t="s">
        <v>4078</v>
      </c>
      <c r="C41" s="238" t="s">
        <v>4079</v>
      </c>
      <c r="D41" s="239" t="s">
        <v>4001</v>
      </c>
      <c r="E41" s="240">
        <v>1</v>
      </c>
      <c r="F41" s="241">
        <f t="shared" si="17"/>
        <v>0</v>
      </c>
      <c r="G41" s="241">
        <f t="shared" si="18"/>
        <v>0</v>
      </c>
      <c r="H41" s="391"/>
      <c r="I41" s="241">
        <f t="shared" si="19"/>
        <v>0</v>
      </c>
      <c r="J41" s="391"/>
      <c r="K41" s="242">
        <f t="shared" si="20"/>
        <v>0</v>
      </c>
      <c r="L41" s="232">
        <v>21</v>
      </c>
      <c r="M41" s="232">
        <f t="shared" si="21"/>
        <v>0</v>
      </c>
      <c r="N41" s="233"/>
      <c r="O41" s="234"/>
      <c r="P41" s="234"/>
      <c r="Q41" s="234"/>
      <c r="R41" s="234"/>
      <c r="S41" s="234"/>
      <c r="T41" s="234"/>
      <c r="U41" s="234"/>
      <c r="V41" s="234"/>
      <c r="W41" s="234" t="s">
        <v>4063</v>
      </c>
      <c r="X41" s="234"/>
      <c r="Y41" s="234"/>
      <c r="Z41" s="234"/>
      <c r="AA41" s="234"/>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row>
    <row r="42" spans="1:50">
      <c r="D42" s="204"/>
    </row>
    <row r="43" spans="1:50" ht="12">
      <c r="A43" s="878" t="s">
        <v>3930</v>
      </c>
      <c r="B43" s="879"/>
      <c r="C43" s="879"/>
      <c r="D43" s="879"/>
      <c r="E43" s="879"/>
      <c r="F43" s="880"/>
      <c r="G43" s="197">
        <f>G8+G15+G25+G28+G36</f>
        <v>0</v>
      </c>
      <c r="H43" s="138"/>
      <c r="I43" s="138"/>
      <c r="J43" s="138"/>
      <c r="K43" s="138"/>
    </row>
    <row r="44" spans="1:50" ht="12">
      <c r="A44" s="138"/>
      <c r="B44" s="143"/>
      <c r="C44" s="143"/>
      <c r="D44" s="144"/>
      <c r="E44" s="138"/>
      <c r="F44" s="138"/>
      <c r="G44" s="195"/>
      <c r="H44" s="138"/>
      <c r="I44" s="138"/>
      <c r="J44" s="138"/>
      <c r="K44" s="138"/>
    </row>
    <row r="45" spans="1:50" ht="12">
      <c r="A45" s="881" t="s">
        <v>4023</v>
      </c>
      <c r="B45" s="881"/>
      <c r="C45" s="882"/>
      <c r="D45" s="153"/>
      <c r="E45" s="151"/>
      <c r="F45" s="151"/>
      <c r="G45" s="151"/>
      <c r="H45" s="151"/>
      <c r="I45" s="151"/>
      <c r="J45" s="151"/>
      <c r="K45" s="151"/>
    </row>
    <row r="46" spans="1:50">
      <c r="A46" s="871" t="s">
        <v>4080</v>
      </c>
      <c r="B46" s="925"/>
      <c r="C46" s="925"/>
      <c r="D46" s="925"/>
      <c r="E46" s="925"/>
      <c r="F46" s="925"/>
      <c r="G46" s="925"/>
      <c r="H46" s="925"/>
      <c r="I46" s="925"/>
      <c r="J46" s="925"/>
      <c r="K46" s="925"/>
    </row>
    <row r="47" spans="1:50">
      <c r="A47" s="925"/>
      <c r="B47" s="925"/>
      <c r="C47" s="925"/>
      <c r="D47" s="925"/>
      <c r="E47" s="925"/>
      <c r="F47" s="925"/>
      <c r="G47" s="925"/>
      <c r="H47" s="925"/>
      <c r="I47" s="925"/>
      <c r="J47" s="925"/>
      <c r="K47" s="925"/>
    </row>
    <row r="48" spans="1:50">
      <c r="A48" s="925"/>
      <c r="B48" s="925"/>
      <c r="C48" s="925"/>
      <c r="D48" s="925"/>
      <c r="E48" s="925"/>
      <c r="F48" s="925"/>
      <c r="G48" s="925"/>
      <c r="H48" s="925"/>
      <c r="I48" s="925"/>
      <c r="J48" s="925"/>
      <c r="K48" s="925"/>
    </row>
    <row r="49" spans="1:11">
      <c r="A49" s="925"/>
      <c r="B49" s="925"/>
      <c r="C49" s="925"/>
      <c r="D49" s="925"/>
      <c r="E49" s="925"/>
      <c r="F49" s="925"/>
      <c r="G49" s="925"/>
      <c r="H49" s="925"/>
      <c r="I49" s="925"/>
      <c r="J49" s="925"/>
      <c r="K49" s="925"/>
    </row>
    <row r="50" spans="1:11">
      <c r="A50" s="925"/>
      <c r="B50" s="925"/>
      <c r="C50" s="925"/>
      <c r="D50" s="925"/>
      <c r="E50" s="925"/>
      <c r="F50" s="925"/>
      <c r="G50" s="925"/>
      <c r="H50" s="925"/>
      <c r="I50" s="925"/>
      <c r="J50" s="925"/>
      <c r="K50" s="925"/>
    </row>
    <row r="51" spans="1:11">
      <c r="A51" s="925"/>
      <c r="B51" s="925"/>
      <c r="C51" s="925"/>
      <c r="D51" s="925"/>
      <c r="E51" s="925"/>
      <c r="F51" s="925"/>
      <c r="G51" s="925"/>
      <c r="H51" s="925"/>
      <c r="I51" s="925"/>
      <c r="J51" s="925"/>
      <c r="K51" s="925"/>
    </row>
    <row r="52" spans="1:11">
      <c r="A52" s="925"/>
      <c r="B52" s="925"/>
      <c r="C52" s="925"/>
      <c r="D52" s="925"/>
      <c r="E52" s="925"/>
      <c r="F52" s="925"/>
      <c r="G52" s="925"/>
      <c r="H52" s="925"/>
      <c r="I52" s="925"/>
      <c r="J52" s="925"/>
      <c r="K52" s="925"/>
    </row>
    <row r="53" spans="1:11">
      <c r="A53" s="925"/>
      <c r="B53" s="925"/>
      <c r="C53" s="925"/>
      <c r="D53" s="925"/>
      <c r="E53" s="925"/>
      <c r="F53" s="925"/>
      <c r="G53" s="925"/>
      <c r="H53" s="925"/>
      <c r="I53" s="925"/>
      <c r="J53" s="925"/>
      <c r="K53" s="925"/>
    </row>
    <row r="54" spans="1:11">
      <c r="A54" s="925"/>
      <c r="B54" s="925"/>
      <c r="C54" s="925"/>
      <c r="D54" s="925"/>
      <c r="E54" s="925"/>
      <c r="F54" s="925"/>
      <c r="G54" s="925"/>
      <c r="H54" s="925"/>
      <c r="I54" s="925"/>
      <c r="J54" s="925"/>
      <c r="K54" s="925"/>
    </row>
    <row r="55" spans="1:11">
      <c r="A55" s="925"/>
      <c r="B55" s="925"/>
      <c r="C55" s="925"/>
      <c r="D55" s="925"/>
      <c r="E55" s="925"/>
      <c r="F55" s="925"/>
      <c r="G55" s="925"/>
      <c r="H55" s="925"/>
      <c r="I55" s="925"/>
      <c r="J55" s="925"/>
      <c r="K55" s="925"/>
    </row>
    <row r="56" spans="1:11">
      <c r="A56" s="925"/>
      <c r="B56" s="925"/>
      <c r="C56" s="925"/>
      <c r="D56" s="925"/>
      <c r="E56" s="925"/>
      <c r="F56" s="925"/>
      <c r="G56" s="925"/>
      <c r="H56" s="925"/>
      <c r="I56" s="925"/>
      <c r="J56" s="925"/>
      <c r="K56" s="925"/>
    </row>
    <row r="57" spans="1:11" ht="53.25" customHeight="1">
      <c r="A57" s="925"/>
      <c r="B57" s="925"/>
      <c r="C57" s="925"/>
      <c r="D57" s="925"/>
      <c r="E57" s="925"/>
      <c r="F57" s="925"/>
      <c r="G57" s="925"/>
      <c r="H57" s="925"/>
      <c r="I57" s="925"/>
      <c r="J57" s="925"/>
      <c r="K57" s="925"/>
    </row>
    <row r="58" spans="1:11">
      <c r="D58" s="204"/>
    </row>
    <row r="59" spans="1:11">
      <c r="D59" s="204"/>
    </row>
    <row r="60" spans="1:11">
      <c r="D60" s="204"/>
    </row>
    <row r="61" spans="1:11">
      <c r="D61" s="204"/>
    </row>
    <row r="62" spans="1:11">
      <c r="D62" s="204"/>
    </row>
    <row r="63" spans="1:11">
      <c r="D63" s="204"/>
    </row>
    <row r="64" spans="1:11">
      <c r="D64" s="204"/>
    </row>
    <row r="65" spans="4:4">
      <c r="D65" s="204"/>
    </row>
    <row r="66" spans="4:4">
      <c r="D66" s="204"/>
    </row>
    <row r="67" spans="4:4">
      <c r="D67" s="204"/>
    </row>
    <row r="68" spans="4:4">
      <c r="D68" s="204"/>
    </row>
    <row r="69" spans="4:4">
      <c r="D69" s="204"/>
    </row>
    <row r="70" spans="4:4">
      <c r="D70" s="204"/>
    </row>
    <row r="71" spans="4:4">
      <c r="D71" s="204"/>
    </row>
    <row r="72" spans="4:4">
      <c r="D72" s="204"/>
    </row>
    <row r="73" spans="4:4">
      <c r="D73" s="204"/>
    </row>
    <row r="74" spans="4:4">
      <c r="D74" s="204"/>
    </row>
    <row r="75" spans="4:4">
      <c r="D75" s="204"/>
    </row>
    <row r="76" spans="4:4">
      <c r="D76" s="204"/>
    </row>
    <row r="77" spans="4:4">
      <c r="D77" s="204"/>
    </row>
    <row r="78" spans="4:4">
      <c r="D78" s="204"/>
    </row>
    <row r="79" spans="4:4">
      <c r="D79" s="204"/>
    </row>
    <row r="80" spans="4:4">
      <c r="D80" s="204"/>
    </row>
    <row r="81" spans="4:4">
      <c r="D81" s="204"/>
    </row>
    <row r="82" spans="4:4">
      <c r="D82" s="204"/>
    </row>
    <row r="83" spans="4:4">
      <c r="D83" s="204"/>
    </row>
    <row r="84" spans="4:4">
      <c r="D84" s="204"/>
    </row>
    <row r="85" spans="4:4">
      <c r="D85" s="204"/>
    </row>
    <row r="86" spans="4:4">
      <c r="D86" s="204"/>
    </row>
    <row r="87" spans="4:4">
      <c r="D87" s="204"/>
    </row>
    <row r="88" spans="4:4">
      <c r="D88" s="204"/>
    </row>
    <row r="89" spans="4:4">
      <c r="D89" s="204"/>
    </row>
    <row r="90" spans="4:4">
      <c r="D90" s="204"/>
    </row>
    <row r="91" spans="4:4">
      <c r="D91" s="204"/>
    </row>
    <row r="92" spans="4:4">
      <c r="D92" s="204"/>
    </row>
    <row r="93" spans="4:4">
      <c r="D93" s="204"/>
    </row>
    <row r="94" spans="4:4">
      <c r="D94" s="204"/>
    </row>
    <row r="95" spans="4:4">
      <c r="D95" s="204"/>
    </row>
    <row r="96" spans="4:4">
      <c r="D96" s="204"/>
    </row>
    <row r="97" spans="4:4">
      <c r="D97" s="204"/>
    </row>
    <row r="98" spans="4:4">
      <c r="D98" s="204"/>
    </row>
    <row r="99" spans="4:4">
      <c r="D99" s="204"/>
    </row>
    <row r="100" spans="4:4">
      <c r="D100" s="204"/>
    </row>
    <row r="101" spans="4:4">
      <c r="D101" s="204"/>
    </row>
    <row r="102" spans="4:4">
      <c r="D102" s="204"/>
    </row>
    <row r="103" spans="4:4">
      <c r="D103" s="204"/>
    </row>
    <row r="104" spans="4:4">
      <c r="D104" s="204"/>
    </row>
    <row r="105" spans="4:4">
      <c r="D105" s="204"/>
    </row>
    <row r="106" spans="4:4">
      <c r="D106" s="204"/>
    </row>
    <row r="107" spans="4:4">
      <c r="D107" s="204"/>
    </row>
    <row r="108" spans="4:4">
      <c r="D108" s="204"/>
    </row>
    <row r="109" spans="4:4">
      <c r="D109" s="204"/>
    </row>
    <row r="110" spans="4:4">
      <c r="D110" s="204"/>
    </row>
    <row r="111" spans="4:4">
      <c r="D111" s="204"/>
    </row>
    <row r="112" spans="4:4">
      <c r="D112" s="204"/>
    </row>
    <row r="113" spans="4:4">
      <c r="D113" s="204"/>
    </row>
    <row r="114" spans="4:4">
      <c r="D114" s="204"/>
    </row>
    <row r="115" spans="4:4">
      <c r="D115" s="204"/>
    </row>
    <row r="116" spans="4:4">
      <c r="D116" s="204"/>
    </row>
    <row r="117" spans="4:4">
      <c r="D117" s="204"/>
    </row>
    <row r="118" spans="4:4">
      <c r="D118" s="204"/>
    </row>
    <row r="119" spans="4:4">
      <c r="D119" s="204"/>
    </row>
    <row r="120" spans="4:4">
      <c r="D120" s="204"/>
    </row>
    <row r="121" spans="4:4">
      <c r="D121" s="204"/>
    </row>
    <row r="122" spans="4:4">
      <c r="D122" s="204"/>
    </row>
    <row r="123" spans="4:4">
      <c r="D123" s="204"/>
    </row>
    <row r="124" spans="4:4">
      <c r="D124" s="204"/>
    </row>
    <row r="125" spans="4:4">
      <c r="D125" s="204"/>
    </row>
    <row r="126" spans="4:4">
      <c r="D126" s="204"/>
    </row>
    <row r="127" spans="4:4">
      <c r="D127" s="204"/>
    </row>
    <row r="128" spans="4:4">
      <c r="D128" s="204"/>
    </row>
    <row r="129" spans="4:4">
      <c r="D129" s="204"/>
    </row>
    <row r="130" spans="4:4">
      <c r="D130" s="204"/>
    </row>
    <row r="131" spans="4:4">
      <c r="D131" s="204"/>
    </row>
    <row r="132" spans="4:4">
      <c r="D132" s="204"/>
    </row>
    <row r="133" spans="4:4">
      <c r="D133" s="204"/>
    </row>
    <row r="134" spans="4:4">
      <c r="D134" s="204"/>
    </row>
    <row r="135" spans="4:4">
      <c r="D135" s="204"/>
    </row>
    <row r="136" spans="4:4">
      <c r="D136" s="204"/>
    </row>
    <row r="137" spans="4:4">
      <c r="D137" s="204"/>
    </row>
    <row r="138" spans="4:4">
      <c r="D138" s="204"/>
    </row>
    <row r="139" spans="4:4">
      <c r="D139" s="204"/>
    </row>
    <row r="140" spans="4:4">
      <c r="D140" s="204"/>
    </row>
    <row r="141" spans="4:4">
      <c r="D141" s="204"/>
    </row>
    <row r="142" spans="4:4">
      <c r="D142" s="204"/>
    </row>
    <row r="143" spans="4:4">
      <c r="D143" s="204"/>
    </row>
    <row r="144" spans="4:4">
      <c r="D144" s="204"/>
    </row>
    <row r="145" spans="4:4">
      <c r="D145" s="204"/>
    </row>
    <row r="146" spans="4:4">
      <c r="D146" s="204"/>
    </row>
    <row r="147" spans="4:4">
      <c r="D147" s="204"/>
    </row>
    <row r="148" spans="4:4">
      <c r="D148" s="204"/>
    </row>
    <row r="149" spans="4:4">
      <c r="D149" s="204"/>
    </row>
    <row r="150" spans="4:4">
      <c r="D150" s="204"/>
    </row>
    <row r="151" spans="4:4">
      <c r="D151" s="204"/>
    </row>
    <row r="152" spans="4:4">
      <c r="D152" s="204"/>
    </row>
    <row r="153" spans="4:4">
      <c r="D153" s="204"/>
    </row>
    <row r="154" spans="4:4">
      <c r="D154" s="204"/>
    </row>
    <row r="155" spans="4:4">
      <c r="D155" s="204"/>
    </row>
    <row r="156" spans="4:4">
      <c r="D156" s="204"/>
    </row>
    <row r="157" spans="4:4">
      <c r="D157" s="204"/>
    </row>
    <row r="158" spans="4:4">
      <c r="D158" s="204"/>
    </row>
    <row r="159" spans="4:4">
      <c r="D159" s="204"/>
    </row>
    <row r="160" spans="4:4">
      <c r="D160" s="204"/>
    </row>
    <row r="161" spans="4:4">
      <c r="D161" s="204"/>
    </row>
    <row r="162" spans="4:4">
      <c r="D162" s="204"/>
    </row>
    <row r="163" spans="4:4">
      <c r="D163" s="204"/>
    </row>
    <row r="164" spans="4:4">
      <c r="D164" s="204"/>
    </row>
    <row r="165" spans="4:4">
      <c r="D165" s="204"/>
    </row>
    <row r="166" spans="4:4">
      <c r="D166" s="204"/>
    </row>
    <row r="167" spans="4:4">
      <c r="D167" s="204"/>
    </row>
    <row r="168" spans="4:4">
      <c r="D168" s="204"/>
    </row>
    <row r="169" spans="4:4">
      <c r="D169" s="204"/>
    </row>
    <row r="170" spans="4:4">
      <c r="D170" s="204"/>
    </row>
    <row r="171" spans="4:4">
      <c r="D171" s="204"/>
    </row>
    <row r="172" spans="4:4">
      <c r="D172" s="204"/>
    </row>
    <row r="173" spans="4:4">
      <c r="D173" s="204"/>
    </row>
    <row r="174" spans="4:4">
      <c r="D174" s="204"/>
    </row>
    <row r="175" spans="4:4">
      <c r="D175" s="204"/>
    </row>
    <row r="176" spans="4:4">
      <c r="D176" s="204"/>
    </row>
    <row r="177" spans="4:4">
      <c r="D177" s="204"/>
    </row>
    <row r="178" spans="4:4">
      <c r="D178" s="204"/>
    </row>
    <row r="179" spans="4:4">
      <c r="D179" s="204"/>
    </row>
    <row r="180" spans="4:4">
      <c r="D180" s="204"/>
    </row>
    <row r="181" spans="4:4">
      <c r="D181" s="204"/>
    </row>
    <row r="182" spans="4:4">
      <c r="D182" s="204"/>
    </row>
    <row r="183" spans="4:4">
      <c r="D183" s="204"/>
    </row>
    <row r="184" spans="4:4">
      <c r="D184" s="204"/>
    </row>
    <row r="185" spans="4:4">
      <c r="D185" s="204"/>
    </row>
    <row r="186" spans="4:4">
      <c r="D186" s="204"/>
    </row>
    <row r="187" spans="4:4">
      <c r="D187" s="204"/>
    </row>
    <row r="188" spans="4:4">
      <c r="D188" s="204"/>
    </row>
    <row r="189" spans="4:4">
      <c r="D189" s="204"/>
    </row>
    <row r="190" spans="4:4">
      <c r="D190" s="204"/>
    </row>
    <row r="191" spans="4:4">
      <c r="D191" s="204"/>
    </row>
    <row r="192" spans="4:4">
      <c r="D192" s="204"/>
    </row>
    <row r="193" spans="4:4">
      <c r="D193" s="204"/>
    </row>
    <row r="194" spans="4:4">
      <c r="D194" s="204"/>
    </row>
    <row r="195" spans="4:4">
      <c r="D195" s="204"/>
    </row>
    <row r="196" spans="4:4">
      <c r="D196" s="204"/>
    </row>
    <row r="197" spans="4:4">
      <c r="D197" s="204"/>
    </row>
    <row r="198" spans="4:4">
      <c r="D198" s="204"/>
    </row>
    <row r="199" spans="4:4">
      <c r="D199" s="204"/>
    </row>
    <row r="200" spans="4:4">
      <c r="D200" s="204"/>
    </row>
    <row r="201" spans="4:4">
      <c r="D201" s="204"/>
    </row>
    <row r="202" spans="4:4">
      <c r="D202" s="204"/>
    </row>
    <row r="203" spans="4:4">
      <c r="D203" s="204"/>
    </row>
    <row r="204" spans="4:4">
      <c r="D204" s="204"/>
    </row>
    <row r="205" spans="4:4">
      <c r="D205" s="204"/>
    </row>
    <row r="206" spans="4:4">
      <c r="D206" s="204"/>
    </row>
    <row r="207" spans="4:4">
      <c r="D207" s="204"/>
    </row>
    <row r="208" spans="4:4">
      <c r="D208" s="204"/>
    </row>
    <row r="209" spans="4:4">
      <c r="D209" s="204"/>
    </row>
    <row r="210" spans="4:4">
      <c r="D210" s="204"/>
    </row>
    <row r="211" spans="4:4">
      <c r="D211" s="204"/>
    </row>
    <row r="212" spans="4:4">
      <c r="D212" s="204"/>
    </row>
    <row r="213" spans="4:4">
      <c r="D213" s="204"/>
    </row>
    <row r="214" spans="4:4">
      <c r="D214" s="204"/>
    </row>
    <row r="215" spans="4:4">
      <c r="D215" s="204"/>
    </row>
    <row r="216" spans="4:4">
      <c r="D216" s="204"/>
    </row>
    <row r="217" spans="4:4">
      <c r="D217" s="204"/>
    </row>
    <row r="218" spans="4:4">
      <c r="D218" s="204"/>
    </row>
    <row r="219" spans="4:4">
      <c r="D219" s="204"/>
    </row>
    <row r="220" spans="4:4">
      <c r="D220" s="204"/>
    </row>
    <row r="221" spans="4:4">
      <c r="D221" s="204"/>
    </row>
    <row r="222" spans="4:4">
      <c r="D222" s="204"/>
    </row>
    <row r="223" spans="4:4">
      <c r="D223" s="204"/>
    </row>
    <row r="224" spans="4:4">
      <c r="D224" s="204"/>
    </row>
    <row r="225" spans="4:4">
      <c r="D225" s="204"/>
    </row>
    <row r="226" spans="4:4">
      <c r="D226" s="204"/>
    </row>
    <row r="227" spans="4:4">
      <c r="D227" s="204"/>
    </row>
    <row r="228" spans="4:4">
      <c r="D228" s="204"/>
    </row>
    <row r="229" spans="4:4">
      <c r="D229" s="204"/>
    </row>
    <row r="230" spans="4:4">
      <c r="D230" s="204"/>
    </row>
    <row r="231" spans="4:4">
      <c r="D231" s="204"/>
    </row>
    <row r="232" spans="4:4">
      <c r="D232" s="204"/>
    </row>
    <row r="233" spans="4:4">
      <c r="D233" s="204"/>
    </row>
    <row r="234" spans="4:4">
      <c r="D234" s="204"/>
    </row>
    <row r="235" spans="4:4">
      <c r="D235" s="204"/>
    </row>
    <row r="236" spans="4:4">
      <c r="D236" s="204"/>
    </row>
    <row r="237" spans="4:4">
      <c r="D237" s="204"/>
    </row>
    <row r="238" spans="4:4">
      <c r="D238" s="204"/>
    </row>
    <row r="239" spans="4:4">
      <c r="D239" s="204"/>
    </row>
    <row r="240" spans="4:4">
      <c r="D240" s="204"/>
    </row>
    <row r="241" spans="4:4">
      <c r="D241" s="204"/>
    </row>
    <row r="242" spans="4:4">
      <c r="D242" s="204"/>
    </row>
    <row r="243" spans="4:4">
      <c r="D243" s="204"/>
    </row>
    <row r="244" spans="4:4">
      <c r="D244" s="204"/>
    </row>
    <row r="245" spans="4:4">
      <c r="D245" s="204"/>
    </row>
    <row r="246" spans="4:4">
      <c r="D246" s="204"/>
    </row>
    <row r="247" spans="4:4">
      <c r="D247" s="204"/>
    </row>
    <row r="248" spans="4:4">
      <c r="D248" s="204"/>
    </row>
    <row r="249" spans="4:4">
      <c r="D249" s="204"/>
    </row>
    <row r="250" spans="4:4">
      <c r="D250" s="204"/>
    </row>
    <row r="251" spans="4:4">
      <c r="D251" s="204"/>
    </row>
    <row r="252" spans="4:4">
      <c r="D252" s="204"/>
    </row>
    <row r="253" spans="4:4">
      <c r="D253" s="204"/>
    </row>
    <row r="254" spans="4:4">
      <c r="D254" s="204"/>
    </row>
    <row r="255" spans="4:4">
      <c r="D255" s="204"/>
    </row>
    <row r="256" spans="4:4">
      <c r="D256" s="204"/>
    </row>
    <row r="257" spans="4:4">
      <c r="D257" s="204"/>
    </row>
    <row r="258" spans="4:4">
      <c r="D258" s="204"/>
    </row>
    <row r="259" spans="4:4">
      <c r="D259" s="204"/>
    </row>
    <row r="260" spans="4:4">
      <c r="D260" s="204"/>
    </row>
    <row r="261" spans="4:4">
      <c r="D261" s="204"/>
    </row>
    <row r="262" spans="4:4">
      <c r="D262" s="204"/>
    </row>
    <row r="263" spans="4:4">
      <c r="D263" s="204"/>
    </row>
    <row r="264" spans="4:4">
      <c r="D264" s="204"/>
    </row>
    <row r="265" spans="4:4">
      <c r="D265" s="204"/>
    </row>
    <row r="266" spans="4:4">
      <c r="D266" s="204"/>
    </row>
    <row r="267" spans="4:4">
      <c r="D267" s="204"/>
    </row>
    <row r="268" spans="4:4">
      <c r="D268" s="204"/>
    </row>
    <row r="269" spans="4:4">
      <c r="D269" s="204"/>
    </row>
    <row r="270" spans="4:4">
      <c r="D270" s="204"/>
    </row>
    <row r="271" spans="4:4">
      <c r="D271" s="204"/>
    </row>
    <row r="272" spans="4:4">
      <c r="D272" s="204"/>
    </row>
    <row r="273" spans="4:4">
      <c r="D273" s="204"/>
    </row>
    <row r="274" spans="4:4">
      <c r="D274" s="204"/>
    </row>
    <row r="275" spans="4:4">
      <c r="D275" s="204"/>
    </row>
    <row r="276" spans="4:4">
      <c r="D276" s="204"/>
    </row>
    <row r="277" spans="4:4">
      <c r="D277" s="204"/>
    </row>
    <row r="278" spans="4:4">
      <c r="D278" s="204"/>
    </row>
    <row r="279" spans="4:4">
      <c r="D279" s="204"/>
    </row>
    <row r="280" spans="4:4">
      <c r="D280" s="204"/>
    </row>
    <row r="281" spans="4:4">
      <c r="D281" s="204"/>
    </row>
    <row r="282" spans="4:4">
      <c r="D282" s="204"/>
    </row>
    <row r="283" spans="4:4">
      <c r="D283" s="204"/>
    </row>
    <row r="284" spans="4:4">
      <c r="D284" s="204"/>
    </row>
    <row r="285" spans="4:4">
      <c r="D285" s="204"/>
    </row>
    <row r="286" spans="4:4">
      <c r="D286" s="204"/>
    </row>
    <row r="287" spans="4:4">
      <c r="D287" s="204"/>
    </row>
    <row r="288" spans="4:4">
      <c r="D288" s="204"/>
    </row>
    <row r="289" spans="4:4">
      <c r="D289" s="204"/>
    </row>
    <row r="290" spans="4:4">
      <c r="D290" s="204"/>
    </row>
    <row r="291" spans="4:4">
      <c r="D291" s="204"/>
    </row>
    <row r="292" spans="4:4">
      <c r="D292" s="204"/>
    </row>
    <row r="293" spans="4:4">
      <c r="D293" s="204"/>
    </row>
    <row r="294" spans="4:4">
      <c r="D294" s="204"/>
    </row>
    <row r="295" spans="4:4">
      <c r="D295" s="204"/>
    </row>
    <row r="296" spans="4:4">
      <c r="D296" s="204"/>
    </row>
    <row r="297" spans="4:4">
      <c r="D297" s="204"/>
    </row>
    <row r="298" spans="4:4">
      <c r="D298" s="204"/>
    </row>
    <row r="299" spans="4:4">
      <c r="D299" s="204"/>
    </row>
    <row r="300" spans="4:4">
      <c r="D300" s="204"/>
    </row>
    <row r="301" spans="4:4">
      <c r="D301" s="204"/>
    </row>
    <row r="302" spans="4:4">
      <c r="D302" s="204"/>
    </row>
    <row r="303" spans="4:4">
      <c r="D303" s="204"/>
    </row>
    <row r="304" spans="4:4">
      <c r="D304" s="204"/>
    </row>
    <row r="305" spans="4:4">
      <c r="D305" s="204"/>
    </row>
    <row r="306" spans="4:4">
      <c r="D306" s="204"/>
    </row>
    <row r="307" spans="4:4">
      <c r="D307" s="204"/>
    </row>
    <row r="308" spans="4:4">
      <c r="D308" s="204"/>
    </row>
    <row r="309" spans="4:4">
      <c r="D309" s="204"/>
    </row>
    <row r="310" spans="4:4">
      <c r="D310" s="204"/>
    </row>
    <row r="311" spans="4:4">
      <c r="D311" s="204"/>
    </row>
    <row r="312" spans="4:4">
      <c r="D312" s="204"/>
    </row>
    <row r="313" spans="4:4">
      <c r="D313" s="204"/>
    </row>
    <row r="314" spans="4:4">
      <c r="D314" s="204"/>
    </row>
    <row r="315" spans="4:4">
      <c r="D315" s="204"/>
    </row>
    <row r="316" spans="4:4">
      <c r="D316" s="204"/>
    </row>
    <row r="317" spans="4:4">
      <c r="D317" s="204"/>
    </row>
    <row r="318" spans="4:4">
      <c r="D318" s="204"/>
    </row>
    <row r="319" spans="4:4">
      <c r="D319" s="204"/>
    </row>
    <row r="320" spans="4:4">
      <c r="D320" s="204"/>
    </row>
    <row r="321" spans="4:4">
      <c r="D321" s="204"/>
    </row>
    <row r="322" spans="4:4">
      <c r="D322" s="204"/>
    </row>
    <row r="323" spans="4:4">
      <c r="D323" s="204"/>
    </row>
    <row r="324" spans="4:4">
      <c r="D324" s="204"/>
    </row>
    <row r="325" spans="4:4">
      <c r="D325" s="204"/>
    </row>
    <row r="326" spans="4:4">
      <c r="D326" s="204"/>
    </row>
    <row r="327" spans="4:4">
      <c r="D327" s="204"/>
    </row>
    <row r="328" spans="4:4">
      <c r="D328" s="204"/>
    </row>
    <row r="329" spans="4:4">
      <c r="D329" s="204"/>
    </row>
    <row r="330" spans="4:4">
      <c r="D330" s="204"/>
    </row>
    <row r="331" spans="4:4">
      <c r="D331" s="204"/>
    </row>
    <row r="332" spans="4:4">
      <c r="D332" s="204"/>
    </row>
    <row r="333" spans="4:4">
      <c r="D333" s="204"/>
    </row>
    <row r="334" spans="4:4">
      <c r="D334" s="204"/>
    </row>
    <row r="335" spans="4:4">
      <c r="D335" s="204"/>
    </row>
    <row r="336" spans="4:4">
      <c r="D336" s="204"/>
    </row>
    <row r="337" spans="4:4">
      <c r="D337" s="204"/>
    </row>
    <row r="338" spans="4:4">
      <c r="D338" s="204"/>
    </row>
    <row r="339" spans="4:4">
      <c r="D339" s="204"/>
    </row>
    <row r="340" spans="4:4">
      <c r="D340" s="204"/>
    </row>
    <row r="341" spans="4:4">
      <c r="D341" s="204"/>
    </row>
    <row r="342" spans="4:4">
      <c r="D342" s="204"/>
    </row>
    <row r="343" spans="4:4">
      <c r="D343" s="204"/>
    </row>
    <row r="344" spans="4:4">
      <c r="D344" s="204"/>
    </row>
    <row r="345" spans="4:4">
      <c r="D345" s="204"/>
    </row>
    <row r="346" spans="4:4">
      <c r="D346" s="204"/>
    </row>
    <row r="347" spans="4:4">
      <c r="D347" s="204"/>
    </row>
    <row r="348" spans="4:4">
      <c r="D348" s="204"/>
    </row>
    <row r="349" spans="4:4">
      <c r="D349" s="204"/>
    </row>
    <row r="350" spans="4:4">
      <c r="D350" s="204"/>
    </row>
    <row r="351" spans="4:4">
      <c r="D351" s="204"/>
    </row>
    <row r="352" spans="4:4">
      <c r="D352" s="204"/>
    </row>
    <row r="353" spans="4:4">
      <c r="D353" s="204"/>
    </row>
    <row r="354" spans="4:4">
      <c r="D354" s="204"/>
    </row>
    <row r="355" spans="4:4">
      <c r="D355" s="204"/>
    </row>
    <row r="356" spans="4:4">
      <c r="D356" s="204"/>
    </row>
    <row r="357" spans="4:4">
      <c r="D357" s="204"/>
    </row>
    <row r="358" spans="4:4">
      <c r="D358" s="204"/>
    </row>
    <row r="359" spans="4:4">
      <c r="D359" s="204"/>
    </row>
    <row r="360" spans="4:4">
      <c r="D360" s="204"/>
    </row>
    <row r="361" spans="4:4">
      <c r="D361" s="204"/>
    </row>
    <row r="362" spans="4:4">
      <c r="D362" s="204"/>
    </row>
    <row r="363" spans="4:4">
      <c r="D363" s="204"/>
    </row>
    <row r="364" spans="4:4">
      <c r="D364" s="204"/>
    </row>
    <row r="365" spans="4:4">
      <c r="D365" s="204"/>
    </row>
    <row r="366" spans="4:4">
      <c r="D366" s="204"/>
    </row>
    <row r="367" spans="4:4">
      <c r="D367" s="204"/>
    </row>
    <row r="368" spans="4:4">
      <c r="D368" s="204"/>
    </row>
    <row r="369" spans="4:4">
      <c r="D369" s="204"/>
    </row>
    <row r="370" spans="4:4">
      <c r="D370" s="204"/>
    </row>
    <row r="371" spans="4:4">
      <c r="D371" s="204"/>
    </row>
    <row r="372" spans="4:4">
      <c r="D372" s="204"/>
    </row>
    <row r="373" spans="4:4">
      <c r="D373" s="204"/>
    </row>
    <row r="374" spans="4:4">
      <c r="D374" s="204"/>
    </row>
    <row r="375" spans="4:4">
      <c r="D375" s="204"/>
    </row>
    <row r="376" spans="4:4">
      <c r="D376" s="204"/>
    </row>
    <row r="377" spans="4:4">
      <c r="D377" s="204"/>
    </row>
    <row r="378" spans="4:4">
      <c r="D378" s="204"/>
    </row>
    <row r="379" spans="4:4">
      <c r="D379" s="204"/>
    </row>
    <row r="380" spans="4:4">
      <c r="D380" s="204"/>
    </row>
    <row r="381" spans="4:4">
      <c r="D381" s="204"/>
    </row>
    <row r="382" spans="4:4">
      <c r="D382" s="204"/>
    </row>
    <row r="383" spans="4:4">
      <c r="D383" s="204"/>
    </row>
    <row r="384" spans="4:4">
      <c r="D384" s="204"/>
    </row>
    <row r="385" spans="4:4">
      <c r="D385" s="204"/>
    </row>
    <row r="386" spans="4:4">
      <c r="D386" s="204"/>
    </row>
    <row r="387" spans="4:4">
      <c r="D387" s="204"/>
    </row>
    <row r="388" spans="4:4">
      <c r="D388" s="204"/>
    </row>
    <row r="389" spans="4:4">
      <c r="D389" s="204"/>
    </row>
    <row r="390" spans="4:4">
      <c r="D390" s="204"/>
    </row>
    <row r="391" spans="4:4">
      <c r="D391" s="204"/>
    </row>
    <row r="392" spans="4:4">
      <c r="D392" s="204"/>
    </row>
    <row r="393" spans="4:4">
      <c r="D393" s="204"/>
    </row>
    <row r="394" spans="4:4">
      <c r="D394" s="204"/>
    </row>
    <row r="395" spans="4:4">
      <c r="D395" s="204"/>
    </row>
    <row r="396" spans="4:4">
      <c r="D396" s="204"/>
    </row>
    <row r="397" spans="4:4">
      <c r="D397" s="204"/>
    </row>
    <row r="398" spans="4:4">
      <c r="D398" s="204"/>
    </row>
    <row r="399" spans="4:4">
      <c r="D399" s="204"/>
    </row>
    <row r="400" spans="4:4">
      <c r="D400" s="204"/>
    </row>
    <row r="401" spans="4:4">
      <c r="D401" s="204"/>
    </row>
    <row r="402" spans="4:4">
      <c r="D402" s="204"/>
    </row>
    <row r="403" spans="4:4">
      <c r="D403" s="204"/>
    </row>
    <row r="404" spans="4:4">
      <c r="D404" s="204"/>
    </row>
    <row r="405" spans="4:4">
      <c r="D405" s="204"/>
    </row>
    <row r="406" spans="4:4">
      <c r="D406" s="204"/>
    </row>
    <row r="407" spans="4:4">
      <c r="D407" s="204"/>
    </row>
    <row r="408" spans="4:4">
      <c r="D408" s="204"/>
    </row>
    <row r="409" spans="4:4">
      <c r="D409" s="204"/>
    </row>
    <row r="410" spans="4:4">
      <c r="D410" s="204"/>
    </row>
    <row r="411" spans="4:4">
      <c r="D411" s="204"/>
    </row>
    <row r="412" spans="4:4">
      <c r="D412" s="204"/>
    </row>
    <row r="413" spans="4:4">
      <c r="D413" s="204"/>
    </row>
    <row r="414" spans="4:4">
      <c r="D414" s="204"/>
    </row>
    <row r="415" spans="4:4">
      <c r="D415" s="204"/>
    </row>
    <row r="416" spans="4:4">
      <c r="D416" s="204"/>
    </row>
    <row r="417" spans="4:4">
      <c r="D417" s="204"/>
    </row>
    <row r="418" spans="4:4">
      <c r="D418" s="204"/>
    </row>
    <row r="419" spans="4:4">
      <c r="D419" s="204"/>
    </row>
    <row r="420" spans="4:4">
      <c r="D420" s="204"/>
    </row>
    <row r="421" spans="4:4">
      <c r="D421" s="204"/>
    </row>
    <row r="422" spans="4:4">
      <c r="D422" s="204"/>
    </row>
    <row r="423" spans="4:4">
      <c r="D423" s="204"/>
    </row>
    <row r="424" spans="4:4">
      <c r="D424" s="204"/>
    </row>
    <row r="425" spans="4:4">
      <c r="D425" s="204"/>
    </row>
    <row r="426" spans="4:4">
      <c r="D426" s="204"/>
    </row>
    <row r="427" spans="4:4">
      <c r="D427" s="204"/>
    </row>
    <row r="428" spans="4:4">
      <c r="D428" s="204"/>
    </row>
    <row r="429" spans="4:4">
      <c r="D429" s="204"/>
    </row>
    <row r="430" spans="4:4">
      <c r="D430" s="204"/>
    </row>
    <row r="431" spans="4:4">
      <c r="D431" s="204"/>
    </row>
    <row r="432" spans="4:4">
      <c r="D432" s="204"/>
    </row>
    <row r="433" spans="4:4">
      <c r="D433" s="204"/>
    </row>
    <row r="434" spans="4:4">
      <c r="D434" s="204"/>
    </row>
    <row r="435" spans="4:4">
      <c r="D435" s="204"/>
    </row>
    <row r="436" spans="4:4">
      <c r="D436" s="204"/>
    </row>
    <row r="437" spans="4:4">
      <c r="D437" s="204"/>
    </row>
    <row r="438" spans="4:4">
      <c r="D438" s="204"/>
    </row>
    <row r="439" spans="4:4">
      <c r="D439" s="204"/>
    </row>
    <row r="440" spans="4:4">
      <c r="D440" s="204"/>
    </row>
    <row r="441" spans="4:4">
      <c r="D441" s="204"/>
    </row>
    <row r="442" spans="4:4">
      <c r="D442" s="204"/>
    </row>
    <row r="443" spans="4:4">
      <c r="D443" s="204"/>
    </row>
    <row r="444" spans="4:4">
      <c r="D444" s="204"/>
    </row>
    <row r="445" spans="4:4">
      <c r="D445" s="204"/>
    </row>
    <row r="446" spans="4:4">
      <c r="D446" s="204"/>
    </row>
    <row r="447" spans="4:4">
      <c r="D447" s="204"/>
    </row>
    <row r="448" spans="4:4">
      <c r="D448" s="204"/>
    </row>
    <row r="449" spans="4:4">
      <c r="D449" s="204"/>
    </row>
    <row r="450" spans="4:4">
      <c r="D450" s="204"/>
    </row>
    <row r="451" spans="4:4">
      <c r="D451" s="204"/>
    </row>
    <row r="452" spans="4:4">
      <c r="D452" s="204"/>
    </row>
    <row r="453" spans="4:4">
      <c r="D453" s="204"/>
    </row>
    <row r="454" spans="4:4">
      <c r="D454" s="204"/>
    </row>
    <row r="455" spans="4:4">
      <c r="D455" s="204"/>
    </row>
    <row r="456" spans="4:4">
      <c r="D456" s="204"/>
    </row>
    <row r="457" spans="4:4">
      <c r="D457" s="204"/>
    </row>
    <row r="458" spans="4:4">
      <c r="D458" s="204"/>
    </row>
    <row r="459" spans="4:4">
      <c r="D459" s="204"/>
    </row>
    <row r="460" spans="4:4">
      <c r="D460" s="204"/>
    </row>
    <row r="461" spans="4:4">
      <c r="D461" s="204"/>
    </row>
    <row r="462" spans="4:4">
      <c r="D462" s="204"/>
    </row>
    <row r="463" spans="4:4">
      <c r="D463" s="204"/>
    </row>
    <row r="464" spans="4:4">
      <c r="D464" s="204"/>
    </row>
    <row r="465" spans="4:4">
      <c r="D465" s="204"/>
    </row>
    <row r="466" spans="4:4">
      <c r="D466" s="204"/>
    </row>
    <row r="467" spans="4:4">
      <c r="D467" s="204"/>
    </row>
    <row r="468" spans="4:4">
      <c r="D468" s="204"/>
    </row>
    <row r="469" spans="4:4">
      <c r="D469" s="204"/>
    </row>
    <row r="470" spans="4:4">
      <c r="D470" s="204"/>
    </row>
    <row r="471" spans="4:4">
      <c r="D471" s="204"/>
    </row>
    <row r="472" spans="4:4">
      <c r="D472" s="204"/>
    </row>
    <row r="473" spans="4:4">
      <c r="D473" s="204"/>
    </row>
    <row r="474" spans="4:4">
      <c r="D474" s="204"/>
    </row>
    <row r="475" spans="4:4">
      <c r="D475" s="204"/>
    </row>
    <row r="476" spans="4:4">
      <c r="D476" s="204"/>
    </row>
    <row r="477" spans="4:4">
      <c r="D477" s="204"/>
    </row>
    <row r="478" spans="4:4">
      <c r="D478" s="204"/>
    </row>
    <row r="479" spans="4:4">
      <c r="D479" s="204"/>
    </row>
    <row r="480" spans="4:4">
      <c r="D480" s="204"/>
    </row>
    <row r="481" spans="4:4">
      <c r="D481" s="204"/>
    </row>
    <row r="482" spans="4:4">
      <c r="D482" s="204"/>
    </row>
    <row r="483" spans="4:4">
      <c r="D483" s="204"/>
    </row>
    <row r="484" spans="4:4">
      <c r="D484" s="204"/>
    </row>
    <row r="485" spans="4:4">
      <c r="D485" s="204"/>
    </row>
    <row r="486" spans="4:4">
      <c r="D486" s="204"/>
    </row>
    <row r="487" spans="4:4">
      <c r="D487" s="204"/>
    </row>
    <row r="488" spans="4:4">
      <c r="D488" s="204"/>
    </row>
    <row r="489" spans="4:4">
      <c r="D489" s="204"/>
    </row>
    <row r="490" spans="4:4">
      <c r="D490" s="204"/>
    </row>
    <row r="491" spans="4:4">
      <c r="D491" s="204"/>
    </row>
    <row r="492" spans="4:4">
      <c r="D492" s="204"/>
    </row>
    <row r="493" spans="4:4">
      <c r="D493" s="204"/>
    </row>
    <row r="494" spans="4:4">
      <c r="D494" s="204"/>
    </row>
    <row r="495" spans="4:4">
      <c r="D495" s="204"/>
    </row>
    <row r="496" spans="4:4">
      <c r="D496" s="204"/>
    </row>
    <row r="497" spans="4:4">
      <c r="D497" s="204"/>
    </row>
    <row r="498" spans="4:4">
      <c r="D498" s="204"/>
    </row>
    <row r="499" spans="4:4">
      <c r="D499" s="204"/>
    </row>
    <row r="500" spans="4:4">
      <c r="D500" s="204"/>
    </row>
    <row r="501" spans="4:4">
      <c r="D501" s="204"/>
    </row>
    <row r="502" spans="4:4">
      <c r="D502" s="204"/>
    </row>
    <row r="503" spans="4:4">
      <c r="D503" s="204"/>
    </row>
    <row r="504" spans="4:4">
      <c r="D504" s="204"/>
    </row>
    <row r="505" spans="4:4">
      <c r="D505" s="204"/>
    </row>
    <row r="506" spans="4:4">
      <c r="D506" s="204"/>
    </row>
    <row r="507" spans="4:4">
      <c r="D507" s="204"/>
    </row>
    <row r="508" spans="4:4">
      <c r="D508" s="204"/>
    </row>
    <row r="509" spans="4:4">
      <c r="D509" s="204"/>
    </row>
    <row r="510" spans="4:4">
      <c r="D510" s="204"/>
    </row>
    <row r="511" spans="4:4">
      <c r="D511" s="204"/>
    </row>
    <row r="512" spans="4:4">
      <c r="D512" s="204"/>
    </row>
    <row r="513" spans="4:4">
      <c r="D513" s="204"/>
    </row>
    <row r="514" spans="4:4">
      <c r="D514" s="204"/>
    </row>
    <row r="515" spans="4:4">
      <c r="D515" s="204"/>
    </row>
    <row r="516" spans="4:4">
      <c r="D516" s="204"/>
    </row>
    <row r="517" spans="4:4">
      <c r="D517" s="204"/>
    </row>
    <row r="518" spans="4:4">
      <c r="D518" s="204"/>
    </row>
    <row r="519" spans="4:4">
      <c r="D519" s="204"/>
    </row>
    <row r="520" spans="4:4">
      <c r="D520" s="204"/>
    </row>
    <row r="521" spans="4:4">
      <c r="D521" s="204"/>
    </row>
    <row r="522" spans="4:4">
      <c r="D522" s="204"/>
    </row>
    <row r="523" spans="4:4">
      <c r="D523" s="204"/>
    </row>
    <row r="524" spans="4:4">
      <c r="D524" s="204"/>
    </row>
    <row r="525" spans="4:4">
      <c r="D525" s="204"/>
    </row>
    <row r="526" spans="4:4">
      <c r="D526" s="204"/>
    </row>
    <row r="527" spans="4:4">
      <c r="D527" s="204"/>
    </row>
    <row r="528" spans="4:4">
      <c r="D528" s="204"/>
    </row>
    <row r="529" spans="4:4">
      <c r="D529" s="204"/>
    </row>
    <row r="530" spans="4:4">
      <c r="D530" s="204"/>
    </row>
    <row r="531" spans="4:4">
      <c r="D531" s="204"/>
    </row>
    <row r="532" spans="4:4">
      <c r="D532" s="204"/>
    </row>
    <row r="533" spans="4:4">
      <c r="D533" s="204"/>
    </row>
    <row r="534" spans="4:4">
      <c r="D534" s="204"/>
    </row>
    <row r="535" spans="4:4">
      <c r="D535" s="204"/>
    </row>
    <row r="536" spans="4:4">
      <c r="D536" s="204"/>
    </row>
    <row r="537" spans="4:4">
      <c r="D537" s="204"/>
    </row>
    <row r="538" spans="4:4">
      <c r="D538" s="204"/>
    </row>
    <row r="539" spans="4:4">
      <c r="D539" s="204"/>
    </row>
    <row r="540" spans="4:4">
      <c r="D540" s="204"/>
    </row>
    <row r="541" spans="4:4">
      <c r="D541" s="204"/>
    </row>
    <row r="542" spans="4:4">
      <c r="D542" s="204"/>
    </row>
    <row r="543" spans="4:4">
      <c r="D543" s="204"/>
    </row>
    <row r="544" spans="4:4">
      <c r="D544" s="204"/>
    </row>
    <row r="545" spans="4:4">
      <c r="D545" s="204"/>
    </row>
    <row r="546" spans="4:4">
      <c r="D546" s="204"/>
    </row>
    <row r="547" spans="4:4">
      <c r="D547" s="204"/>
    </row>
    <row r="548" spans="4:4">
      <c r="D548" s="204"/>
    </row>
    <row r="549" spans="4:4">
      <c r="D549" s="204"/>
    </row>
    <row r="550" spans="4:4">
      <c r="D550" s="204"/>
    </row>
    <row r="551" spans="4:4">
      <c r="D551" s="204"/>
    </row>
    <row r="552" spans="4:4">
      <c r="D552" s="204"/>
    </row>
    <row r="553" spans="4:4">
      <c r="D553" s="204"/>
    </row>
    <row r="554" spans="4:4">
      <c r="D554" s="204"/>
    </row>
    <row r="555" spans="4:4">
      <c r="D555" s="204"/>
    </row>
    <row r="556" spans="4:4">
      <c r="D556" s="204"/>
    </row>
    <row r="557" spans="4:4">
      <c r="D557" s="204"/>
    </row>
    <row r="558" spans="4:4">
      <c r="D558" s="204"/>
    </row>
    <row r="559" spans="4:4">
      <c r="D559" s="204"/>
    </row>
    <row r="560" spans="4:4">
      <c r="D560" s="204"/>
    </row>
    <row r="561" spans="4:4">
      <c r="D561" s="204"/>
    </row>
    <row r="562" spans="4:4">
      <c r="D562" s="204"/>
    </row>
    <row r="563" spans="4:4">
      <c r="D563" s="204"/>
    </row>
    <row r="564" spans="4:4">
      <c r="D564" s="204"/>
    </row>
    <row r="565" spans="4:4">
      <c r="D565" s="204"/>
    </row>
    <row r="566" spans="4:4">
      <c r="D566" s="204"/>
    </row>
    <row r="567" spans="4:4">
      <c r="D567" s="204"/>
    </row>
    <row r="568" spans="4:4">
      <c r="D568" s="204"/>
    </row>
    <row r="569" spans="4:4">
      <c r="D569" s="204"/>
    </row>
    <row r="570" spans="4:4">
      <c r="D570" s="204"/>
    </row>
    <row r="571" spans="4:4">
      <c r="D571" s="204"/>
    </row>
    <row r="572" spans="4:4">
      <c r="D572" s="204"/>
    </row>
    <row r="573" spans="4:4">
      <c r="D573" s="204"/>
    </row>
    <row r="574" spans="4:4">
      <c r="D574" s="204"/>
    </row>
    <row r="575" spans="4:4">
      <c r="D575" s="204"/>
    </row>
    <row r="576" spans="4:4">
      <c r="D576" s="204"/>
    </row>
    <row r="577" spans="4:4">
      <c r="D577" s="204"/>
    </row>
    <row r="578" spans="4:4">
      <c r="D578" s="204"/>
    </row>
    <row r="579" spans="4:4">
      <c r="D579" s="204"/>
    </row>
    <row r="580" spans="4:4">
      <c r="D580" s="204"/>
    </row>
    <row r="581" spans="4:4">
      <c r="D581" s="204"/>
    </row>
    <row r="582" spans="4:4">
      <c r="D582" s="204"/>
    </row>
    <row r="583" spans="4:4">
      <c r="D583" s="204"/>
    </row>
    <row r="584" spans="4:4">
      <c r="D584" s="204"/>
    </row>
    <row r="585" spans="4:4">
      <c r="D585" s="204"/>
    </row>
    <row r="586" spans="4:4">
      <c r="D586" s="204"/>
    </row>
    <row r="587" spans="4:4">
      <c r="D587" s="204"/>
    </row>
    <row r="588" spans="4:4">
      <c r="D588" s="204"/>
    </row>
    <row r="589" spans="4:4">
      <c r="D589" s="204"/>
    </row>
    <row r="590" spans="4:4">
      <c r="D590" s="204"/>
    </row>
    <row r="591" spans="4:4">
      <c r="D591" s="204"/>
    </row>
    <row r="592" spans="4:4">
      <c r="D592" s="204"/>
    </row>
    <row r="593" spans="4:4">
      <c r="D593" s="204"/>
    </row>
    <row r="594" spans="4:4">
      <c r="D594" s="204"/>
    </row>
    <row r="595" spans="4:4">
      <c r="D595" s="204"/>
    </row>
    <row r="596" spans="4:4">
      <c r="D596" s="204"/>
    </row>
    <row r="597" spans="4:4">
      <c r="D597" s="204"/>
    </row>
    <row r="598" spans="4:4">
      <c r="D598" s="204"/>
    </row>
    <row r="599" spans="4:4">
      <c r="D599" s="204"/>
    </row>
    <row r="600" spans="4:4">
      <c r="D600" s="204"/>
    </row>
    <row r="601" spans="4:4">
      <c r="D601" s="204"/>
    </row>
    <row r="602" spans="4:4">
      <c r="D602" s="204"/>
    </row>
    <row r="603" spans="4:4">
      <c r="D603" s="204"/>
    </row>
    <row r="604" spans="4:4">
      <c r="D604" s="204"/>
    </row>
    <row r="605" spans="4:4">
      <c r="D605" s="204"/>
    </row>
    <row r="606" spans="4:4">
      <c r="D606" s="204"/>
    </row>
    <row r="607" spans="4:4">
      <c r="D607" s="204"/>
    </row>
    <row r="608" spans="4:4">
      <c r="D608" s="204"/>
    </row>
    <row r="609" spans="4:4">
      <c r="D609" s="204"/>
    </row>
    <row r="610" spans="4:4">
      <c r="D610" s="204"/>
    </row>
    <row r="611" spans="4:4">
      <c r="D611" s="204"/>
    </row>
    <row r="612" spans="4:4">
      <c r="D612" s="204"/>
    </row>
    <row r="613" spans="4:4">
      <c r="D613" s="204"/>
    </row>
    <row r="614" spans="4:4">
      <c r="D614" s="204"/>
    </row>
    <row r="615" spans="4:4">
      <c r="D615" s="204"/>
    </row>
    <row r="616" spans="4:4">
      <c r="D616" s="204"/>
    </row>
    <row r="617" spans="4:4">
      <c r="D617" s="204"/>
    </row>
    <row r="618" spans="4:4">
      <c r="D618" s="204"/>
    </row>
    <row r="619" spans="4:4">
      <c r="D619" s="204"/>
    </row>
    <row r="620" spans="4:4">
      <c r="D620" s="204"/>
    </row>
    <row r="621" spans="4:4">
      <c r="D621" s="204"/>
    </row>
    <row r="622" spans="4:4">
      <c r="D622" s="204"/>
    </row>
    <row r="623" spans="4:4">
      <c r="D623" s="204"/>
    </row>
    <row r="624" spans="4:4">
      <c r="D624" s="204"/>
    </row>
    <row r="625" spans="4:4">
      <c r="D625" s="204"/>
    </row>
    <row r="626" spans="4:4">
      <c r="D626" s="204"/>
    </row>
    <row r="627" spans="4:4">
      <c r="D627" s="204"/>
    </row>
    <row r="628" spans="4:4">
      <c r="D628" s="204"/>
    </row>
    <row r="629" spans="4:4">
      <c r="D629" s="204"/>
    </row>
    <row r="630" spans="4:4">
      <c r="D630" s="204"/>
    </row>
    <row r="631" spans="4:4">
      <c r="D631" s="204"/>
    </row>
    <row r="632" spans="4:4">
      <c r="D632" s="204"/>
    </row>
    <row r="633" spans="4:4">
      <c r="D633" s="204"/>
    </row>
    <row r="634" spans="4:4">
      <c r="D634" s="204"/>
    </row>
    <row r="635" spans="4:4">
      <c r="D635" s="204"/>
    </row>
    <row r="636" spans="4:4">
      <c r="D636" s="204"/>
    </row>
    <row r="637" spans="4:4">
      <c r="D637" s="204"/>
    </row>
    <row r="638" spans="4:4">
      <c r="D638" s="204"/>
    </row>
    <row r="639" spans="4:4">
      <c r="D639" s="204"/>
    </row>
    <row r="640" spans="4:4">
      <c r="D640" s="204"/>
    </row>
    <row r="641" spans="4:4">
      <c r="D641" s="204"/>
    </row>
    <row r="642" spans="4:4">
      <c r="D642" s="204"/>
    </row>
    <row r="643" spans="4:4">
      <c r="D643" s="204"/>
    </row>
    <row r="644" spans="4:4">
      <c r="D644" s="204"/>
    </row>
    <row r="645" spans="4:4">
      <c r="D645" s="204"/>
    </row>
    <row r="646" spans="4:4">
      <c r="D646" s="204"/>
    </row>
    <row r="647" spans="4:4">
      <c r="D647" s="204"/>
    </row>
    <row r="648" spans="4:4">
      <c r="D648" s="204"/>
    </row>
    <row r="649" spans="4:4">
      <c r="D649" s="204"/>
    </row>
    <row r="650" spans="4:4">
      <c r="D650" s="204"/>
    </row>
    <row r="651" spans="4:4">
      <c r="D651" s="204"/>
    </row>
    <row r="652" spans="4:4">
      <c r="D652" s="204"/>
    </row>
    <row r="653" spans="4:4">
      <c r="D653" s="204"/>
    </row>
    <row r="654" spans="4:4">
      <c r="D654" s="204"/>
    </row>
    <row r="655" spans="4:4">
      <c r="D655" s="204"/>
    </row>
    <row r="656" spans="4:4">
      <c r="D656" s="204"/>
    </row>
    <row r="657" spans="4:4">
      <c r="D657" s="204"/>
    </row>
    <row r="658" spans="4:4">
      <c r="D658" s="204"/>
    </row>
    <row r="659" spans="4:4">
      <c r="D659" s="204"/>
    </row>
    <row r="660" spans="4:4">
      <c r="D660" s="204"/>
    </row>
    <row r="661" spans="4:4">
      <c r="D661" s="204"/>
    </row>
    <row r="662" spans="4:4">
      <c r="D662" s="204"/>
    </row>
    <row r="663" spans="4:4">
      <c r="D663" s="204"/>
    </row>
    <row r="664" spans="4:4">
      <c r="D664" s="204"/>
    </row>
    <row r="665" spans="4:4">
      <c r="D665" s="204"/>
    </row>
    <row r="666" spans="4:4">
      <c r="D666" s="204"/>
    </row>
    <row r="667" spans="4:4">
      <c r="D667" s="204"/>
    </row>
    <row r="668" spans="4:4">
      <c r="D668" s="204"/>
    </row>
    <row r="669" spans="4:4">
      <c r="D669" s="204"/>
    </row>
    <row r="670" spans="4:4">
      <c r="D670" s="204"/>
    </row>
    <row r="671" spans="4:4">
      <c r="D671" s="204"/>
    </row>
    <row r="672" spans="4:4">
      <c r="D672" s="204"/>
    </row>
    <row r="673" spans="4:4">
      <c r="D673" s="204"/>
    </row>
    <row r="674" spans="4:4">
      <c r="D674" s="204"/>
    </row>
    <row r="675" spans="4:4">
      <c r="D675" s="204"/>
    </row>
    <row r="676" spans="4:4">
      <c r="D676" s="204"/>
    </row>
    <row r="677" spans="4:4">
      <c r="D677" s="204"/>
    </row>
    <row r="678" spans="4:4">
      <c r="D678" s="204"/>
    </row>
    <row r="679" spans="4:4">
      <c r="D679" s="204"/>
    </row>
    <row r="680" spans="4:4">
      <c r="D680" s="204"/>
    </row>
    <row r="681" spans="4:4">
      <c r="D681" s="204"/>
    </row>
    <row r="682" spans="4:4">
      <c r="D682" s="204"/>
    </row>
    <row r="683" spans="4:4">
      <c r="D683" s="204"/>
    </row>
    <row r="684" spans="4:4">
      <c r="D684" s="204"/>
    </row>
    <row r="685" spans="4:4">
      <c r="D685" s="204"/>
    </row>
    <row r="686" spans="4:4">
      <c r="D686" s="204"/>
    </row>
    <row r="687" spans="4:4">
      <c r="D687" s="204"/>
    </row>
    <row r="688" spans="4:4">
      <c r="D688" s="204"/>
    </row>
    <row r="689" spans="4:4">
      <c r="D689" s="204"/>
    </row>
    <row r="690" spans="4:4">
      <c r="D690" s="204"/>
    </row>
    <row r="691" spans="4:4">
      <c r="D691" s="204"/>
    </row>
    <row r="692" spans="4:4">
      <c r="D692" s="204"/>
    </row>
    <row r="693" spans="4:4">
      <c r="D693" s="204"/>
    </row>
    <row r="694" spans="4:4">
      <c r="D694" s="204"/>
    </row>
    <row r="695" spans="4:4">
      <c r="D695" s="204"/>
    </row>
    <row r="696" spans="4:4">
      <c r="D696" s="204"/>
    </row>
    <row r="697" spans="4:4">
      <c r="D697" s="204"/>
    </row>
    <row r="698" spans="4:4">
      <c r="D698" s="204"/>
    </row>
    <row r="699" spans="4:4">
      <c r="D699" s="204"/>
    </row>
    <row r="700" spans="4:4">
      <c r="D700" s="204"/>
    </row>
    <row r="701" spans="4:4">
      <c r="D701" s="204"/>
    </row>
    <row r="702" spans="4:4">
      <c r="D702" s="204"/>
    </row>
    <row r="703" spans="4:4">
      <c r="D703" s="204"/>
    </row>
    <row r="704" spans="4:4">
      <c r="D704" s="204"/>
    </row>
    <row r="705" spans="4:4">
      <c r="D705" s="204"/>
    </row>
    <row r="706" spans="4:4">
      <c r="D706" s="204"/>
    </row>
    <row r="707" spans="4:4">
      <c r="D707" s="204"/>
    </row>
    <row r="708" spans="4:4">
      <c r="D708" s="204"/>
    </row>
    <row r="709" spans="4:4">
      <c r="D709" s="204"/>
    </row>
    <row r="710" spans="4:4">
      <c r="D710" s="204"/>
    </row>
    <row r="711" spans="4:4">
      <c r="D711" s="204"/>
    </row>
    <row r="712" spans="4:4">
      <c r="D712" s="204"/>
    </row>
    <row r="713" spans="4:4">
      <c r="D713" s="204"/>
    </row>
    <row r="714" spans="4:4">
      <c r="D714" s="204"/>
    </row>
    <row r="715" spans="4:4">
      <c r="D715" s="204"/>
    </row>
    <row r="716" spans="4:4">
      <c r="D716" s="204"/>
    </row>
    <row r="717" spans="4:4">
      <c r="D717" s="204"/>
    </row>
    <row r="718" spans="4:4">
      <c r="D718" s="204"/>
    </row>
    <row r="719" spans="4:4">
      <c r="D719" s="204"/>
    </row>
    <row r="720" spans="4:4">
      <c r="D720" s="204"/>
    </row>
    <row r="721" spans="4:4">
      <c r="D721" s="204"/>
    </row>
    <row r="722" spans="4:4">
      <c r="D722" s="204"/>
    </row>
    <row r="723" spans="4:4">
      <c r="D723" s="204"/>
    </row>
    <row r="724" spans="4:4">
      <c r="D724" s="204"/>
    </row>
    <row r="725" spans="4:4">
      <c r="D725" s="204"/>
    </row>
    <row r="726" spans="4:4">
      <c r="D726" s="204"/>
    </row>
    <row r="727" spans="4:4">
      <c r="D727" s="204"/>
    </row>
    <row r="728" spans="4:4">
      <c r="D728" s="204"/>
    </row>
    <row r="729" spans="4:4">
      <c r="D729" s="204"/>
    </row>
    <row r="730" spans="4:4">
      <c r="D730" s="204"/>
    </row>
    <row r="731" spans="4:4">
      <c r="D731" s="204"/>
    </row>
    <row r="732" spans="4:4">
      <c r="D732" s="204"/>
    </row>
    <row r="733" spans="4:4">
      <c r="D733" s="204"/>
    </row>
    <row r="734" spans="4:4">
      <c r="D734" s="204"/>
    </row>
    <row r="735" spans="4:4">
      <c r="D735" s="204"/>
    </row>
    <row r="736" spans="4:4">
      <c r="D736" s="204"/>
    </row>
    <row r="737" spans="4:4">
      <c r="D737" s="204"/>
    </row>
    <row r="738" spans="4:4">
      <c r="D738" s="204"/>
    </row>
    <row r="739" spans="4:4">
      <c r="D739" s="204"/>
    </row>
    <row r="740" spans="4:4">
      <c r="D740" s="204"/>
    </row>
    <row r="741" spans="4:4">
      <c r="D741" s="204"/>
    </row>
    <row r="742" spans="4:4">
      <c r="D742" s="204"/>
    </row>
    <row r="743" spans="4:4">
      <c r="D743" s="204"/>
    </row>
    <row r="744" spans="4:4">
      <c r="D744" s="204"/>
    </row>
    <row r="745" spans="4:4">
      <c r="D745" s="204"/>
    </row>
    <row r="746" spans="4:4">
      <c r="D746" s="204"/>
    </row>
    <row r="747" spans="4:4">
      <c r="D747" s="204"/>
    </row>
    <row r="748" spans="4:4">
      <c r="D748" s="204"/>
    </row>
    <row r="749" spans="4:4">
      <c r="D749" s="204"/>
    </row>
    <row r="750" spans="4:4">
      <c r="D750" s="204"/>
    </row>
    <row r="751" spans="4:4">
      <c r="D751" s="204"/>
    </row>
    <row r="752" spans="4:4">
      <c r="D752" s="204"/>
    </row>
    <row r="753" spans="4:4">
      <c r="D753" s="204"/>
    </row>
    <row r="754" spans="4:4">
      <c r="D754" s="204"/>
    </row>
    <row r="755" spans="4:4">
      <c r="D755" s="204"/>
    </row>
    <row r="756" spans="4:4">
      <c r="D756" s="204"/>
    </row>
    <row r="757" spans="4:4">
      <c r="D757" s="204"/>
    </row>
    <row r="758" spans="4:4">
      <c r="D758" s="204"/>
    </row>
    <row r="759" spans="4:4">
      <c r="D759" s="204"/>
    </row>
    <row r="760" spans="4:4">
      <c r="D760" s="204"/>
    </row>
    <row r="761" spans="4:4">
      <c r="D761" s="204"/>
    </row>
    <row r="762" spans="4:4">
      <c r="D762" s="204"/>
    </row>
    <row r="763" spans="4:4">
      <c r="D763" s="204"/>
    </row>
    <row r="764" spans="4:4">
      <c r="D764" s="204"/>
    </row>
    <row r="765" spans="4:4">
      <c r="D765" s="204"/>
    </row>
    <row r="766" spans="4:4">
      <c r="D766" s="204"/>
    </row>
    <row r="767" spans="4:4">
      <c r="D767" s="204"/>
    </row>
    <row r="768" spans="4:4">
      <c r="D768" s="204"/>
    </row>
    <row r="769" spans="4:4">
      <c r="D769" s="204"/>
    </row>
    <row r="770" spans="4:4">
      <c r="D770" s="204"/>
    </row>
    <row r="771" spans="4:4">
      <c r="D771" s="204"/>
    </row>
    <row r="772" spans="4:4">
      <c r="D772" s="204"/>
    </row>
    <row r="773" spans="4:4">
      <c r="D773" s="204"/>
    </row>
    <row r="774" spans="4:4">
      <c r="D774" s="204"/>
    </row>
    <row r="775" spans="4:4">
      <c r="D775" s="204"/>
    </row>
    <row r="776" spans="4:4">
      <c r="D776" s="204"/>
    </row>
    <row r="777" spans="4:4">
      <c r="D777" s="204"/>
    </row>
    <row r="778" spans="4:4">
      <c r="D778" s="204"/>
    </row>
    <row r="779" spans="4:4">
      <c r="D779" s="204"/>
    </row>
    <row r="780" spans="4:4">
      <c r="D780" s="204"/>
    </row>
    <row r="781" spans="4:4">
      <c r="D781" s="204"/>
    </row>
    <row r="782" spans="4:4">
      <c r="D782" s="204"/>
    </row>
    <row r="783" spans="4:4">
      <c r="D783" s="204"/>
    </row>
    <row r="784" spans="4:4">
      <c r="D784" s="204"/>
    </row>
    <row r="785" spans="4:4">
      <c r="D785" s="204"/>
    </row>
    <row r="786" spans="4:4">
      <c r="D786" s="204"/>
    </row>
    <row r="787" spans="4:4">
      <c r="D787" s="204"/>
    </row>
    <row r="788" spans="4:4">
      <c r="D788" s="204"/>
    </row>
    <row r="789" spans="4:4">
      <c r="D789" s="204"/>
    </row>
    <row r="790" spans="4:4">
      <c r="D790" s="204"/>
    </row>
    <row r="791" spans="4:4">
      <c r="D791" s="204"/>
    </row>
    <row r="792" spans="4:4">
      <c r="D792" s="204"/>
    </row>
    <row r="793" spans="4:4">
      <c r="D793" s="204"/>
    </row>
    <row r="794" spans="4:4">
      <c r="D794" s="204"/>
    </row>
    <row r="795" spans="4:4">
      <c r="D795" s="204"/>
    </row>
    <row r="796" spans="4:4">
      <c r="D796" s="204"/>
    </row>
    <row r="797" spans="4:4">
      <c r="D797" s="204"/>
    </row>
    <row r="798" spans="4:4">
      <c r="D798" s="204"/>
    </row>
    <row r="799" spans="4:4">
      <c r="D799" s="204"/>
    </row>
    <row r="800" spans="4:4">
      <c r="D800" s="204"/>
    </row>
    <row r="801" spans="4:4">
      <c r="D801" s="204"/>
    </row>
    <row r="802" spans="4:4">
      <c r="D802" s="204"/>
    </row>
    <row r="803" spans="4:4">
      <c r="D803" s="204"/>
    </row>
    <row r="804" spans="4:4">
      <c r="D804" s="204"/>
    </row>
    <row r="805" spans="4:4">
      <c r="D805" s="204"/>
    </row>
    <row r="806" spans="4:4">
      <c r="D806" s="204"/>
    </row>
    <row r="807" spans="4:4">
      <c r="D807" s="204"/>
    </row>
    <row r="808" spans="4:4">
      <c r="D808" s="204"/>
    </row>
    <row r="809" spans="4:4">
      <c r="D809" s="204"/>
    </row>
    <row r="810" spans="4:4">
      <c r="D810" s="204"/>
    </row>
    <row r="811" spans="4:4">
      <c r="D811" s="204"/>
    </row>
    <row r="812" spans="4:4">
      <c r="D812" s="204"/>
    </row>
    <row r="813" spans="4:4">
      <c r="D813" s="204"/>
    </row>
    <row r="814" spans="4:4">
      <c r="D814" s="204"/>
    </row>
    <row r="815" spans="4:4">
      <c r="D815" s="204"/>
    </row>
    <row r="816" spans="4:4">
      <c r="D816" s="204"/>
    </row>
    <row r="817" spans="4:4">
      <c r="D817" s="204"/>
    </row>
    <row r="818" spans="4:4">
      <c r="D818" s="204"/>
    </row>
    <row r="819" spans="4:4">
      <c r="D819" s="204"/>
    </row>
    <row r="820" spans="4:4">
      <c r="D820" s="204"/>
    </row>
    <row r="821" spans="4:4">
      <c r="D821" s="204"/>
    </row>
    <row r="822" spans="4:4">
      <c r="D822" s="204"/>
    </row>
    <row r="823" spans="4:4">
      <c r="D823" s="204"/>
    </row>
    <row r="824" spans="4:4">
      <c r="D824" s="204"/>
    </row>
    <row r="825" spans="4:4">
      <c r="D825" s="204"/>
    </row>
    <row r="826" spans="4:4">
      <c r="D826" s="204"/>
    </row>
    <row r="827" spans="4:4">
      <c r="D827" s="204"/>
    </row>
    <row r="828" spans="4:4">
      <c r="D828" s="204"/>
    </row>
    <row r="829" spans="4:4">
      <c r="D829" s="204"/>
    </row>
    <row r="830" spans="4:4">
      <c r="D830" s="204"/>
    </row>
    <row r="831" spans="4:4">
      <c r="D831" s="204"/>
    </row>
    <row r="832" spans="4:4">
      <c r="D832" s="204"/>
    </row>
    <row r="833" spans="4:4">
      <c r="D833" s="204"/>
    </row>
    <row r="834" spans="4:4">
      <c r="D834" s="204"/>
    </row>
    <row r="835" spans="4:4">
      <c r="D835" s="204"/>
    </row>
    <row r="836" spans="4:4">
      <c r="D836" s="204"/>
    </row>
    <row r="837" spans="4:4">
      <c r="D837" s="204"/>
    </row>
    <row r="838" spans="4:4">
      <c r="D838" s="204"/>
    </row>
    <row r="839" spans="4:4">
      <c r="D839" s="204"/>
    </row>
    <row r="840" spans="4:4">
      <c r="D840" s="204"/>
    </row>
    <row r="841" spans="4:4">
      <c r="D841" s="204"/>
    </row>
    <row r="842" spans="4:4">
      <c r="D842" s="204"/>
    </row>
    <row r="843" spans="4:4">
      <c r="D843" s="204"/>
    </row>
    <row r="844" spans="4:4">
      <c r="D844" s="204"/>
    </row>
    <row r="845" spans="4:4">
      <c r="D845" s="204"/>
    </row>
    <row r="846" spans="4:4">
      <c r="D846" s="204"/>
    </row>
    <row r="847" spans="4:4">
      <c r="D847" s="204"/>
    </row>
    <row r="848" spans="4:4">
      <c r="D848" s="204"/>
    </row>
    <row r="849" spans="4:4">
      <c r="D849" s="204"/>
    </row>
    <row r="850" spans="4:4">
      <c r="D850" s="204"/>
    </row>
    <row r="851" spans="4:4">
      <c r="D851" s="204"/>
    </row>
    <row r="852" spans="4:4">
      <c r="D852" s="204"/>
    </row>
    <row r="853" spans="4:4">
      <c r="D853" s="204"/>
    </row>
    <row r="854" spans="4:4">
      <c r="D854" s="204"/>
    </row>
    <row r="855" spans="4:4">
      <c r="D855" s="204"/>
    </row>
    <row r="856" spans="4:4">
      <c r="D856" s="204"/>
    </row>
    <row r="857" spans="4:4">
      <c r="D857" s="204"/>
    </row>
    <row r="858" spans="4:4">
      <c r="D858" s="204"/>
    </row>
    <row r="859" spans="4:4">
      <c r="D859" s="204"/>
    </row>
    <row r="860" spans="4:4">
      <c r="D860" s="204"/>
    </row>
    <row r="861" spans="4:4">
      <c r="D861" s="204"/>
    </row>
    <row r="862" spans="4:4">
      <c r="D862" s="204"/>
    </row>
    <row r="863" spans="4:4">
      <c r="D863" s="204"/>
    </row>
    <row r="864" spans="4:4">
      <c r="D864" s="204"/>
    </row>
    <row r="865" spans="4:4">
      <c r="D865" s="204"/>
    </row>
    <row r="866" spans="4:4">
      <c r="D866" s="204"/>
    </row>
    <row r="867" spans="4:4">
      <c r="D867" s="204"/>
    </row>
    <row r="868" spans="4:4">
      <c r="D868" s="204"/>
    </row>
    <row r="869" spans="4:4">
      <c r="D869" s="204"/>
    </row>
    <row r="870" spans="4:4">
      <c r="D870" s="204"/>
    </row>
    <row r="871" spans="4:4">
      <c r="D871" s="204"/>
    </row>
    <row r="872" spans="4:4">
      <c r="D872" s="204"/>
    </row>
    <row r="873" spans="4:4">
      <c r="D873" s="204"/>
    </row>
    <row r="874" spans="4:4">
      <c r="D874" s="204"/>
    </row>
    <row r="875" spans="4:4">
      <c r="D875" s="204"/>
    </row>
    <row r="876" spans="4:4">
      <c r="D876" s="204"/>
    </row>
    <row r="877" spans="4:4">
      <c r="D877" s="204"/>
    </row>
    <row r="878" spans="4:4">
      <c r="D878" s="204"/>
    </row>
    <row r="879" spans="4:4">
      <c r="D879" s="204"/>
    </row>
    <row r="880" spans="4:4">
      <c r="D880" s="204"/>
    </row>
    <row r="881" spans="4:4">
      <c r="D881" s="204"/>
    </row>
    <row r="882" spans="4:4">
      <c r="D882" s="204"/>
    </row>
    <row r="883" spans="4:4">
      <c r="D883" s="204"/>
    </row>
    <row r="884" spans="4:4">
      <c r="D884" s="204"/>
    </row>
    <row r="885" spans="4:4">
      <c r="D885" s="204"/>
    </row>
    <row r="886" spans="4:4">
      <c r="D886" s="204"/>
    </row>
    <row r="887" spans="4:4">
      <c r="D887" s="204"/>
    </row>
    <row r="888" spans="4:4">
      <c r="D888" s="204"/>
    </row>
    <row r="889" spans="4:4">
      <c r="D889" s="204"/>
    </row>
    <row r="890" spans="4:4">
      <c r="D890" s="204"/>
    </row>
    <row r="891" spans="4:4">
      <c r="D891" s="204"/>
    </row>
    <row r="892" spans="4:4">
      <c r="D892" s="204"/>
    </row>
    <row r="893" spans="4:4">
      <c r="D893" s="204"/>
    </row>
    <row r="894" spans="4:4">
      <c r="D894" s="204"/>
    </row>
    <row r="895" spans="4:4">
      <c r="D895" s="204"/>
    </row>
    <row r="896" spans="4:4">
      <c r="D896" s="204"/>
    </row>
    <row r="897" spans="4:4">
      <c r="D897" s="204"/>
    </row>
    <row r="898" spans="4:4">
      <c r="D898" s="204"/>
    </row>
    <row r="899" spans="4:4">
      <c r="D899" s="204"/>
    </row>
    <row r="900" spans="4:4">
      <c r="D900" s="204"/>
    </row>
    <row r="901" spans="4:4">
      <c r="D901" s="204"/>
    </row>
    <row r="902" spans="4:4">
      <c r="D902" s="204"/>
    </row>
    <row r="903" spans="4:4">
      <c r="D903" s="204"/>
    </row>
    <row r="904" spans="4:4">
      <c r="D904" s="204"/>
    </row>
    <row r="905" spans="4:4">
      <c r="D905" s="204"/>
    </row>
    <row r="906" spans="4:4">
      <c r="D906" s="204"/>
    </row>
    <row r="907" spans="4:4">
      <c r="D907" s="204"/>
    </row>
    <row r="908" spans="4:4">
      <c r="D908" s="204"/>
    </row>
    <row r="909" spans="4:4">
      <c r="D909" s="204"/>
    </row>
    <row r="910" spans="4:4">
      <c r="D910" s="204"/>
    </row>
    <row r="911" spans="4:4">
      <c r="D911" s="204"/>
    </row>
    <row r="912" spans="4:4">
      <c r="D912" s="204"/>
    </row>
    <row r="913" spans="4:4">
      <c r="D913" s="204"/>
    </row>
    <row r="914" spans="4:4">
      <c r="D914" s="204"/>
    </row>
    <row r="915" spans="4:4">
      <c r="D915" s="204"/>
    </row>
    <row r="916" spans="4:4">
      <c r="D916" s="204"/>
    </row>
    <row r="917" spans="4:4">
      <c r="D917" s="204"/>
    </row>
    <row r="918" spans="4:4">
      <c r="D918" s="204"/>
    </row>
    <row r="919" spans="4:4">
      <c r="D919" s="204"/>
    </row>
    <row r="920" spans="4:4">
      <c r="D920" s="204"/>
    </row>
    <row r="921" spans="4:4">
      <c r="D921" s="204"/>
    </row>
    <row r="922" spans="4:4">
      <c r="D922" s="204"/>
    </row>
    <row r="923" spans="4:4">
      <c r="D923" s="204"/>
    </row>
    <row r="924" spans="4:4">
      <c r="D924" s="204"/>
    </row>
    <row r="925" spans="4:4">
      <c r="D925" s="204"/>
    </row>
    <row r="926" spans="4:4">
      <c r="D926" s="204"/>
    </row>
    <row r="927" spans="4:4">
      <c r="D927" s="204"/>
    </row>
    <row r="928" spans="4:4">
      <c r="D928" s="204"/>
    </row>
    <row r="929" spans="4:4">
      <c r="D929" s="204"/>
    </row>
    <row r="930" spans="4:4">
      <c r="D930" s="204"/>
    </row>
    <row r="931" spans="4:4">
      <c r="D931" s="204"/>
    </row>
    <row r="932" spans="4:4">
      <c r="D932" s="204"/>
    </row>
    <row r="933" spans="4:4">
      <c r="D933" s="204"/>
    </row>
    <row r="934" spans="4:4">
      <c r="D934" s="204"/>
    </row>
    <row r="935" spans="4:4">
      <c r="D935" s="204"/>
    </row>
    <row r="936" spans="4:4">
      <c r="D936" s="204"/>
    </row>
    <row r="937" spans="4:4">
      <c r="D937" s="204"/>
    </row>
    <row r="938" spans="4:4">
      <c r="D938" s="204"/>
    </row>
    <row r="939" spans="4:4">
      <c r="D939" s="204"/>
    </row>
    <row r="940" spans="4:4">
      <c r="D940" s="204"/>
    </row>
    <row r="941" spans="4:4">
      <c r="D941" s="204"/>
    </row>
    <row r="942" spans="4:4">
      <c r="D942" s="204"/>
    </row>
    <row r="943" spans="4:4">
      <c r="D943" s="204"/>
    </row>
    <row r="944" spans="4:4">
      <c r="D944" s="204"/>
    </row>
    <row r="945" spans="4:4">
      <c r="D945" s="204"/>
    </row>
    <row r="946" spans="4:4">
      <c r="D946" s="204"/>
    </row>
    <row r="947" spans="4:4">
      <c r="D947" s="204"/>
    </row>
    <row r="948" spans="4:4">
      <c r="D948" s="204"/>
    </row>
    <row r="949" spans="4:4">
      <c r="D949" s="204"/>
    </row>
    <row r="950" spans="4:4">
      <c r="D950" s="204"/>
    </row>
    <row r="951" spans="4:4">
      <c r="D951" s="204"/>
    </row>
    <row r="952" spans="4:4">
      <c r="D952" s="204"/>
    </row>
    <row r="953" spans="4:4">
      <c r="D953" s="204"/>
    </row>
    <row r="954" spans="4:4">
      <c r="D954" s="204"/>
    </row>
    <row r="955" spans="4:4">
      <c r="D955" s="204"/>
    </row>
    <row r="956" spans="4:4">
      <c r="D956" s="204"/>
    </row>
    <row r="957" spans="4:4">
      <c r="D957" s="204"/>
    </row>
    <row r="958" spans="4:4">
      <c r="D958" s="204"/>
    </row>
    <row r="959" spans="4:4">
      <c r="D959" s="204"/>
    </row>
    <row r="960" spans="4:4">
      <c r="D960" s="204"/>
    </row>
    <row r="961" spans="4:4">
      <c r="D961" s="204"/>
    </row>
    <row r="962" spans="4:4">
      <c r="D962" s="204"/>
    </row>
    <row r="963" spans="4:4">
      <c r="D963" s="204"/>
    </row>
    <row r="964" spans="4:4">
      <c r="D964" s="204"/>
    </row>
    <row r="965" spans="4:4">
      <c r="D965" s="204"/>
    </row>
    <row r="966" spans="4:4">
      <c r="D966" s="204"/>
    </row>
    <row r="967" spans="4:4">
      <c r="D967" s="204"/>
    </row>
    <row r="968" spans="4:4">
      <c r="D968" s="204"/>
    </row>
    <row r="969" spans="4:4">
      <c r="D969" s="204"/>
    </row>
    <row r="970" spans="4:4">
      <c r="D970" s="204"/>
    </row>
    <row r="971" spans="4:4">
      <c r="D971" s="204"/>
    </row>
    <row r="972" spans="4:4">
      <c r="D972" s="204"/>
    </row>
    <row r="973" spans="4:4">
      <c r="D973" s="204"/>
    </row>
    <row r="974" spans="4:4">
      <c r="D974" s="204"/>
    </row>
    <row r="975" spans="4:4">
      <c r="D975" s="204"/>
    </row>
    <row r="976" spans="4:4">
      <c r="D976" s="204"/>
    </row>
    <row r="977" spans="4:4">
      <c r="D977" s="204"/>
    </row>
    <row r="978" spans="4:4">
      <c r="D978" s="204"/>
    </row>
    <row r="979" spans="4:4">
      <c r="D979" s="204"/>
    </row>
    <row r="980" spans="4:4">
      <c r="D980" s="204"/>
    </row>
    <row r="981" spans="4:4">
      <c r="D981" s="204"/>
    </row>
    <row r="982" spans="4:4">
      <c r="D982" s="204"/>
    </row>
    <row r="983" spans="4:4">
      <c r="D983" s="204"/>
    </row>
    <row r="984" spans="4:4">
      <c r="D984" s="204"/>
    </row>
    <row r="985" spans="4:4">
      <c r="D985" s="204"/>
    </row>
    <row r="986" spans="4:4">
      <c r="D986" s="204"/>
    </row>
    <row r="987" spans="4:4">
      <c r="D987" s="204"/>
    </row>
    <row r="988" spans="4:4">
      <c r="D988" s="204"/>
    </row>
    <row r="989" spans="4:4">
      <c r="D989" s="204"/>
    </row>
    <row r="990" spans="4:4">
      <c r="D990" s="204"/>
    </row>
    <row r="991" spans="4:4">
      <c r="D991" s="204"/>
    </row>
    <row r="992" spans="4:4">
      <c r="D992" s="204"/>
    </row>
    <row r="993" spans="4:4">
      <c r="D993" s="204"/>
    </row>
    <row r="994" spans="4:4">
      <c r="D994" s="204"/>
    </row>
    <row r="995" spans="4:4">
      <c r="D995" s="204"/>
    </row>
    <row r="996" spans="4:4">
      <c r="D996" s="204"/>
    </row>
    <row r="997" spans="4:4">
      <c r="D997" s="204"/>
    </row>
    <row r="998" spans="4:4">
      <c r="D998" s="204"/>
    </row>
    <row r="999" spans="4:4">
      <c r="D999" s="204"/>
    </row>
    <row r="1000" spans="4:4">
      <c r="D1000" s="204"/>
    </row>
    <row r="1001" spans="4:4">
      <c r="D1001" s="204"/>
    </row>
    <row r="1002" spans="4:4">
      <c r="D1002" s="204"/>
    </row>
    <row r="1003" spans="4:4">
      <c r="D1003" s="204"/>
    </row>
    <row r="1004" spans="4:4">
      <c r="D1004" s="204"/>
    </row>
    <row r="1005" spans="4:4">
      <c r="D1005" s="204"/>
    </row>
    <row r="1006" spans="4:4">
      <c r="D1006" s="204"/>
    </row>
    <row r="1007" spans="4:4">
      <c r="D1007" s="204"/>
    </row>
    <row r="1008" spans="4:4">
      <c r="D1008" s="204"/>
    </row>
    <row r="1009" spans="4:4">
      <c r="D1009" s="204"/>
    </row>
    <row r="1010" spans="4:4">
      <c r="D1010" s="204"/>
    </row>
    <row r="1011" spans="4:4">
      <c r="D1011" s="204"/>
    </row>
    <row r="1012" spans="4:4">
      <c r="D1012" s="204"/>
    </row>
    <row r="1013" spans="4:4">
      <c r="D1013" s="204"/>
    </row>
    <row r="1014" spans="4:4">
      <c r="D1014" s="204"/>
    </row>
    <row r="1015" spans="4:4">
      <c r="D1015" s="204"/>
    </row>
    <row r="1016" spans="4:4">
      <c r="D1016" s="204"/>
    </row>
    <row r="1017" spans="4:4">
      <c r="D1017" s="204"/>
    </row>
    <row r="1018" spans="4:4">
      <c r="D1018" s="204"/>
    </row>
    <row r="1019" spans="4:4">
      <c r="D1019" s="204"/>
    </row>
    <row r="1020" spans="4:4">
      <c r="D1020" s="204"/>
    </row>
    <row r="1021" spans="4:4">
      <c r="D1021" s="204"/>
    </row>
    <row r="1022" spans="4:4">
      <c r="D1022" s="204"/>
    </row>
    <row r="1023" spans="4:4">
      <c r="D1023" s="204"/>
    </row>
    <row r="1024" spans="4:4">
      <c r="D1024" s="204"/>
    </row>
    <row r="1025" spans="4:4">
      <c r="D1025" s="204"/>
    </row>
    <row r="1026" spans="4:4">
      <c r="D1026" s="204"/>
    </row>
    <row r="1027" spans="4:4">
      <c r="D1027" s="204"/>
    </row>
    <row r="1028" spans="4:4">
      <c r="D1028" s="204"/>
    </row>
    <row r="1029" spans="4:4">
      <c r="D1029" s="204"/>
    </row>
    <row r="1030" spans="4:4">
      <c r="D1030" s="204"/>
    </row>
    <row r="1031" spans="4:4">
      <c r="D1031" s="204"/>
    </row>
    <row r="1032" spans="4:4">
      <c r="D1032" s="204"/>
    </row>
    <row r="1033" spans="4:4">
      <c r="D1033" s="204"/>
    </row>
    <row r="1034" spans="4:4">
      <c r="D1034" s="204"/>
    </row>
    <row r="1035" spans="4:4">
      <c r="D1035" s="204"/>
    </row>
    <row r="1036" spans="4:4">
      <c r="D1036" s="204"/>
    </row>
    <row r="1037" spans="4:4">
      <c r="D1037" s="204"/>
    </row>
    <row r="1038" spans="4:4">
      <c r="D1038" s="204"/>
    </row>
    <row r="1039" spans="4:4">
      <c r="D1039" s="204"/>
    </row>
    <row r="1040" spans="4:4">
      <c r="D1040" s="204"/>
    </row>
    <row r="1041" spans="4:4">
      <c r="D1041" s="204"/>
    </row>
    <row r="1042" spans="4:4">
      <c r="D1042" s="204"/>
    </row>
    <row r="1043" spans="4:4">
      <c r="D1043" s="204"/>
    </row>
    <row r="1044" spans="4:4">
      <c r="D1044" s="204"/>
    </row>
    <row r="1045" spans="4:4">
      <c r="D1045" s="204"/>
    </row>
    <row r="1046" spans="4:4">
      <c r="D1046" s="204"/>
    </row>
    <row r="1047" spans="4:4">
      <c r="D1047" s="204"/>
    </row>
    <row r="1048" spans="4:4">
      <c r="D1048" s="204"/>
    </row>
    <row r="1049" spans="4:4">
      <c r="D1049" s="204"/>
    </row>
    <row r="1050" spans="4:4">
      <c r="D1050" s="204"/>
    </row>
    <row r="1051" spans="4:4">
      <c r="D1051" s="204"/>
    </row>
    <row r="1052" spans="4:4">
      <c r="D1052" s="204"/>
    </row>
    <row r="1053" spans="4:4">
      <c r="D1053" s="204"/>
    </row>
    <row r="1054" spans="4:4">
      <c r="D1054" s="204"/>
    </row>
    <row r="1055" spans="4:4">
      <c r="D1055" s="204"/>
    </row>
    <row r="1056" spans="4:4">
      <c r="D1056" s="204"/>
    </row>
    <row r="1057" spans="4:4">
      <c r="D1057" s="204"/>
    </row>
    <row r="1058" spans="4:4">
      <c r="D1058" s="204"/>
    </row>
    <row r="1059" spans="4:4">
      <c r="D1059" s="204"/>
    </row>
    <row r="1060" spans="4:4">
      <c r="D1060" s="204"/>
    </row>
    <row r="1061" spans="4:4">
      <c r="D1061" s="204"/>
    </row>
    <row r="1062" spans="4:4">
      <c r="D1062" s="204"/>
    </row>
    <row r="1063" spans="4:4">
      <c r="D1063" s="204"/>
    </row>
    <row r="1064" spans="4:4">
      <c r="D1064" s="204"/>
    </row>
    <row r="1065" spans="4:4">
      <c r="D1065" s="204"/>
    </row>
    <row r="1066" spans="4:4">
      <c r="D1066" s="204"/>
    </row>
    <row r="1067" spans="4:4">
      <c r="D1067" s="204"/>
    </row>
    <row r="1068" spans="4:4">
      <c r="D1068" s="204"/>
    </row>
    <row r="1069" spans="4:4">
      <c r="D1069" s="204"/>
    </row>
    <row r="1070" spans="4:4">
      <c r="D1070" s="204"/>
    </row>
    <row r="1071" spans="4:4">
      <c r="D1071" s="204"/>
    </row>
    <row r="1072" spans="4:4">
      <c r="D1072" s="204"/>
    </row>
    <row r="1073" spans="4:4">
      <c r="D1073" s="204"/>
    </row>
    <row r="1074" spans="4:4">
      <c r="D1074" s="204"/>
    </row>
    <row r="1075" spans="4:4">
      <c r="D1075" s="204"/>
    </row>
    <row r="1076" spans="4:4">
      <c r="D1076" s="204"/>
    </row>
    <row r="1077" spans="4:4">
      <c r="D1077" s="204"/>
    </row>
    <row r="1078" spans="4:4">
      <c r="D1078" s="204"/>
    </row>
    <row r="1079" spans="4:4">
      <c r="D1079" s="204"/>
    </row>
    <row r="1080" spans="4:4">
      <c r="D1080" s="204"/>
    </row>
    <row r="1081" spans="4:4">
      <c r="D1081" s="204"/>
    </row>
    <row r="1082" spans="4:4">
      <c r="D1082" s="204"/>
    </row>
    <row r="1083" spans="4:4">
      <c r="D1083" s="204"/>
    </row>
    <row r="1084" spans="4:4">
      <c r="D1084" s="204"/>
    </row>
    <row r="1085" spans="4:4">
      <c r="D1085" s="204"/>
    </row>
    <row r="1086" spans="4:4">
      <c r="D1086" s="204"/>
    </row>
    <row r="1087" spans="4:4">
      <c r="D1087" s="204"/>
    </row>
    <row r="1088" spans="4:4">
      <c r="D1088" s="204"/>
    </row>
    <row r="1089" spans="4:4">
      <c r="D1089" s="204"/>
    </row>
    <row r="1090" spans="4:4">
      <c r="D1090" s="204"/>
    </row>
    <row r="1091" spans="4:4">
      <c r="D1091" s="204"/>
    </row>
    <row r="1092" spans="4:4">
      <c r="D1092" s="204"/>
    </row>
    <row r="1093" spans="4:4">
      <c r="D1093" s="204"/>
    </row>
    <row r="1094" spans="4:4">
      <c r="D1094" s="204"/>
    </row>
    <row r="1095" spans="4:4">
      <c r="D1095" s="204"/>
    </row>
    <row r="1096" spans="4:4">
      <c r="D1096" s="204"/>
    </row>
    <row r="1097" spans="4:4">
      <c r="D1097" s="204"/>
    </row>
    <row r="1098" spans="4:4">
      <c r="D1098" s="204"/>
    </row>
    <row r="1099" spans="4:4">
      <c r="D1099" s="204"/>
    </row>
    <row r="1100" spans="4:4">
      <c r="D1100" s="204"/>
    </row>
    <row r="1101" spans="4:4">
      <c r="D1101" s="204"/>
    </row>
    <row r="1102" spans="4:4">
      <c r="D1102" s="204"/>
    </row>
    <row r="1103" spans="4:4">
      <c r="D1103" s="204"/>
    </row>
    <row r="1104" spans="4:4">
      <c r="D1104" s="204"/>
    </row>
    <row r="1105" spans="4:4">
      <c r="D1105" s="204"/>
    </row>
    <row r="1106" spans="4:4">
      <c r="D1106" s="204"/>
    </row>
    <row r="1107" spans="4:4">
      <c r="D1107" s="204"/>
    </row>
    <row r="1108" spans="4:4">
      <c r="D1108" s="204"/>
    </row>
    <row r="1109" spans="4:4">
      <c r="D1109" s="204"/>
    </row>
    <row r="1110" spans="4:4">
      <c r="D1110" s="204"/>
    </row>
    <row r="1111" spans="4:4">
      <c r="D1111" s="204"/>
    </row>
    <row r="1112" spans="4:4">
      <c r="D1112" s="204"/>
    </row>
    <row r="1113" spans="4:4">
      <c r="D1113" s="204"/>
    </row>
    <row r="1114" spans="4:4">
      <c r="D1114" s="204"/>
    </row>
    <row r="1115" spans="4:4">
      <c r="D1115" s="204"/>
    </row>
    <row r="1116" spans="4:4">
      <c r="D1116" s="204"/>
    </row>
    <row r="1117" spans="4:4">
      <c r="D1117" s="204"/>
    </row>
    <row r="1118" spans="4:4">
      <c r="D1118" s="204"/>
    </row>
    <row r="1119" spans="4:4">
      <c r="D1119" s="204"/>
    </row>
    <row r="1120" spans="4:4">
      <c r="D1120" s="204"/>
    </row>
    <row r="1121" spans="4:4">
      <c r="D1121" s="204"/>
    </row>
    <row r="1122" spans="4:4">
      <c r="D1122" s="204"/>
    </row>
    <row r="1123" spans="4:4">
      <c r="D1123" s="204"/>
    </row>
    <row r="1124" spans="4:4">
      <c r="D1124" s="204"/>
    </row>
    <row r="1125" spans="4:4">
      <c r="D1125" s="204"/>
    </row>
    <row r="1126" spans="4:4">
      <c r="D1126" s="204"/>
    </row>
    <row r="1127" spans="4:4">
      <c r="D1127" s="204"/>
    </row>
    <row r="1128" spans="4:4">
      <c r="D1128" s="204"/>
    </row>
    <row r="1129" spans="4:4">
      <c r="D1129" s="204"/>
    </row>
    <row r="1130" spans="4:4">
      <c r="D1130" s="204"/>
    </row>
    <row r="1131" spans="4:4">
      <c r="D1131" s="204"/>
    </row>
    <row r="1132" spans="4:4">
      <c r="D1132" s="204"/>
    </row>
    <row r="1133" spans="4:4">
      <c r="D1133" s="204"/>
    </row>
    <row r="1134" spans="4:4">
      <c r="D1134" s="204"/>
    </row>
    <row r="1135" spans="4:4">
      <c r="D1135" s="204"/>
    </row>
    <row r="1136" spans="4:4">
      <c r="D1136" s="204"/>
    </row>
    <row r="1137" spans="4:4">
      <c r="D1137" s="204"/>
    </row>
    <row r="1138" spans="4:4">
      <c r="D1138" s="204"/>
    </row>
    <row r="1139" spans="4:4">
      <c r="D1139" s="204"/>
    </row>
    <row r="1140" spans="4:4">
      <c r="D1140" s="204"/>
    </row>
    <row r="1141" spans="4:4">
      <c r="D1141" s="204"/>
    </row>
    <row r="1142" spans="4:4">
      <c r="D1142" s="204"/>
    </row>
    <row r="1143" spans="4:4">
      <c r="D1143" s="204"/>
    </row>
    <row r="1144" spans="4:4">
      <c r="D1144" s="204"/>
    </row>
    <row r="1145" spans="4:4">
      <c r="D1145" s="204"/>
    </row>
    <row r="1146" spans="4:4">
      <c r="D1146" s="204"/>
    </row>
    <row r="1147" spans="4:4">
      <c r="D1147" s="204"/>
    </row>
    <row r="1148" spans="4:4">
      <c r="D1148" s="204"/>
    </row>
    <row r="1149" spans="4:4">
      <c r="D1149" s="204"/>
    </row>
    <row r="1150" spans="4:4">
      <c r="D1150" s="204"/>
    </row>
    <row r="1151" spans="4:4">
      <c r="D1151" s="204"/>
    </row>
    <row r="1152" spans="4:4">
      <c r="D1152" s="204"/>
    </row>
    <row r="1153" spans="4:4">
      <c r="D1153" s="204"/>
    </row>
    <row r="1154" spans="4:4">
      <c r="D1154" s="204"/>
    </row>
    <row r="1155" spans="4:4">
      <c r="D1155" s="204"/>
    </row>
    <row r="1156" spans="4:4">
      <c r="D1156" s="204"/>
    </row>
    <row r="1157" spans="4:4">
      <c r="D1157" s="204"/>
    </row>
    <row r="1158" spans="4:4">
      <c r="D1158" s="204"/>
    </row>
    <row r="1159" spans="4:4">
      <c r="D1159" s="204"/>
    </row>
    <row r="1160" spans="4:4">
      <c r="D1160" s="204"/>
    </row>
    <row r="1161" spans="4:4">
      <c r="D1161" s="204"/>
    </row>
    <row r="1162" spans="4:4">
      <c r="D1162" s="204"/>
    </row>
    <row r="1163" spans="4:4">
      <c r="D1163" s="204"/>
    </row>
    <row r="1164" spans="4:4">
      <c r="D1164" s="204"/>
    </row>
    <row r="1165" spans="4:4">
      <c r="D1165" s="204"/>
    </row>
    <row r="1166" spans="4:4">
      <c r="D1166" s="204"/>
    </row>
    <row r="1167" spans="4:4">
      <c r="D1167" s="204"/>
    </row>
    <row r="1168" spans="4:4">
      <c r="D1168" s="204"/>
    </row>
    <row r="1169" spans="4:4">
      <c r="D1169" s="204"/>
    </row>
    <row r="1170" spans="4:4">
      <c r="D1170" s="204"/>
    </row>
    <row r="1171" spans="4:4">
      <c r="D1171" s="204"/>
    </row>
    <row r="1172" spans="4:4">
      <c r="D1172" s="204"/>
    </row>
    <row r="1173" spans="4:4">
      <c r="D1173" s="204"/>
    </row>
    <row r="1174" spans="4:4">
      <c r="D1174" s="204"/>
    </row>
    <row r="1175" spans="4:4">
      <c r="D1175" s="204"/>
    </row>
    <row r="1176" spans="4:4">
      <c r="D1176" s="204"/>
    </row>
    <row r="1177" spans="4:4">
      <c r="D1177" s="204"/>
    </row>
    <row r="1178" spans="4:4">
      <c r="D1178" s="204"/>
    </row>
    <row r="1179" spans="4:4">
      <c r="D1179" s="204"/>
    </row>
    <row r="1180" spans="4:4">
      <c r="D1180" s="204"/>
    </row>
    <row r="1181" spans="4:4">
      <c r="D1181" s="204"/>
    </row>
    <row r="1182" spans="4:4">
      <c r="D1182" s="204"/>
    </row>
    <row r="1183" spans="4:4">
      <c r="D1183" s="204"/>
    </row>
    <row r="1184" spans="4:4">
      <c r="D1184" s="204"/>
    </row>
    <row r="1185" spans="4:4">
      <c r="D1185" s="204"/>
    </row>
    <row r="1186" spans="4:4">
      <c r="D1186" s="204"/>
    </row>
    <row r="1187" spans="4:4">
      <c r="D1187" s="204"/>
    </row>
    <row r="1188" spans="4:4">
      <c r="D1188" s="204"/>
    </row>
    <row r="1189" spans="4:4">
      <c r="D1189" s="204"/>
    </row>
    <row r="1190" spans="4:4">
      <c r="D1190" s="204"/>
    </row>
    <row r="1191" spans="4:4">
      <c r="D1191" s="204"/>
    </row>
    <row r="1192" spans="4:4">
      <c r="D1192" s="204"/>
    </row>
    <row r="1193" spans="4:4">
      <c r="D1193" s="204"/>
    </row>
    <row r="1194" spans="4:4">
      <c r="D1194" s="204"/>
    </row>
    <row r="1195" spans="4:4">
      <c r="D1195" s="204"/>
    </row>
    <row r="1196" spans="4:4">
      <c r="D1196" s="204"/>
    </row>
    <row r="1197" spans="4:4">
      <c r="D1197" s="204"/>
    </row>
    <row r="1198" spans="4:4">
      <c r="D1198" s="204"/>
    </row>
    <row r="1199" spans="4:4">
      <c r="D1199" s="204"/>
    </row>
    <row r="1200" spans="4:4">
      <c r="D1200" s="204"/>
    </row>
    <row r="1201" spans="4:4">
      <c r="D1201" s="204"/>
    </row>
    <row r="1202" spans="4:4">
      <c r="D1202" s="204"/>
    </row>
    <row r="1203" spans="4:4">
      <c r="D1203" s="204"/>
    </row>
    <row r="1204" spans="4:4">
      <c r="D1204" s="204"/>
    </row>
    <row r="1205" spans="4:4">
      <c r="D1205" s="204"/>
    </row>
    <row r="1206" spans="4:4">
      <c r="D1206" s="204"/>
    </row>
    <row r="1207" spans="4:4">
      <c r="D1207" s="204"/>
    </row>
    <row r="1208" spans="4:4">
      <c r="D1208" s="204"/>
    </row>
    <row r="1209" spans="4:4">
      <c r="D1209" s="204"/>
    </row>
    <row r="1210" spans="4:4">
      <c r="D1210" s="204"/>
    </row>
    <row r="1211" spans="4:4">
      <c r="D1211" s="204"/>
    </row>
    <row r="1212" spans="4:4">
      <c r="D1212" s="204"/>
    </row>
    <row r="1213" spans="4:4">
      <c r="D1213" s="204"/>
    </row>
    <row r="1214" spans="4:4">
      <c r="D1214" s="204"/>
    </row>
    <row r="1215" spans="4:4">
      <c r="D1215" s="204"/>
    </row>
    <row r="1216" spans="4:4">
      <c r="D1216" s="204"/>
    </row>
    <row r="1217" spans="4:4">
      <c r="D1217" s="204"/>
    </row>
    <row r="1218" spans="4:4">
      <c r="D1218" s="204"/>
    </row>
    <row r="1219" spans="4:4">
      <c r="D1219" s="204"/>
    </row>
    <row r="1220" spans="4:4">
      <c r="D1220" s="204"/>
    </row>
    <row r="1221" spans="4:4">
      <c r="D1221" s="204"/>
    </row>
    <row r="1222" spans="4:4">
      <c r="D1222" s="204"/>
    </row>
    <row r="1223" spans="4:4">
      <c r="D1223" s="204"/>
    </row>
    <row r="1224" spans="4:4">
      <c r="D1224" s="204"/>
    </row>
    <row r="1225" spans="4:4">
      <c r="D1225" s="204"/>
    </row>
    <row r="1226" spans="4:4">
      <c r="D1226" s="204"/>
    </row>
    <row r="1227" spans="4:4">
      <c r="D1227" s="204"/>
    </row>
    <row r="1228" spans="4:4">
      <c r="D1228" s="204"/>
    </row>
    <row r="1229" spans="4:4">
      <c r="D1229" s="204"/>
    </row>
    <row r="1230" spans="4:4">
      <c r="D1230" s="204"/>
    </row>
    <row r="1231" spans="4:4">
      <c r="D1231" s="204"/>
    </row>
    <row r="1232" spans="4:4">
      <c r="D1232" s="204"/>
    </row>
    <row r="1233" spans="4:4">
      <c r="D1233" s="204"/>
    </row>
    <row r="1234" spans="4:4">
      <c r="D1234" s="204"/>
    </row>
    <row r="1235" spans="4:4">
      <c r="D1235" s="204"/>
    </row>
    <row r="1236" spans="4:4">
      <c r="D1236" s="204"/>
    </row>
    <row r="1237" spans="4:4">
      <c r="D1237" s="204"/>
    </row>
    <row r="1238" spans="4:4">
      <c r="D1238" s="204"/>
    </row>
    <row r="1239" spans="4:4">
      <c r="D1239" s="204"/>
    </row>
    <row r="1240" spans="4:4">
      <c r="D1240" s="204"/>
    </row>
    <row r="1241" spans="4:4">
      <c r="D1241" s="204"/>
    </row>
    <row r="1242" spans="4:4">
      <c r="D1242" s="204"/>
    </row>
    <row r="1243" spans="4:4">
      <c r="D1243" s="204"/>
    </row>
    <row r="1244" spans="4:4">
      <c r="D1244" s="204"/>
    </row>
    <row r="1245" spans="4:4">
      <c r="D1245" s="204"/>
    </row>
    <row r="1246" spans="4:4">
      <c r="D1246" s="204"/>
    </row>
    <row r="1247" spans="4:4">
      <c r="D1247" s="204"/>
    </row>
    <row r="1248" spans="4:4">
      <c r="D1248" s="204"/>
    </row>
    <row r="1249" spans="4:4">
      <c r="D1249" s="204"/>
    </row>
    <row r="1250" spans="4:4">
      <c r="D1250" s="204"/>
    </row>
    <row r="1251" spans="4:4">
      <c r="D1251" s="204"/>
    </row>
    <row r="1252" spans="4:4">
      <c r="D1252" s="204"/>
    </row>
    <row r="1253" spans="4:4">
      <c r="D1253" s="204"/>
    </row>
    <row r="1254" spans="4:4">
      <c r="D1254" s="204"/>
    </row>
    <row r="1255" spans="4:4">
      <c r="D1255" s="204"/>
    </row>
    <row r="1256" spans="4:4">
      <c r="D1256" s="204"/>
    </row>
    <row r="1257" spans="4:4">
      <c r="D1257" s="204"/>
    </row>
    <row r="1258" spans="4:4">
      <c r="D1258" s="204"/>
    </row>
    <row r="1259" spans="4:4">
      <c r="D1259" s="204"/>
    </row>
    <row r="1260" spans="4:4">
      <c r="D1260" s="204"/>
    </row>
    <row r="1261" spans="4:4">
      <c r="D1261" s="204"/>
    </row>
    <row r="1262" spans="4:4">
      <c r="D1262" s="204"/>
    </row>
    <row r="1263" spans="4:4">
      <c r="D1263" s="204"/>
    </row>
    <row r="1264" spans="4:4">
      <c r="D1264" s="204"/>
    </row>
    <row r="1265" spans="4:4">
      <c r="D1265" s="204"/>
    </row>
    <row r="1266" spans="4:4">
      <c r="D1266" s="204"/>
    </row>
    <row r="1267" spans="4:4">
      <c r="D1267" s="204"/>
    </row>
    <row r="1268" spans="4:4">
      <c r="D1268" s="204"/>
    </row>
    <row r="1269" spans="4:4">
      <c r="D1269" s="204"/>
    </row>
    <row r="1270" spans="4:4">
      <c r="D1270" s="204"/>
    </row>
    <row r="1271" spans="4:4">
      <c r="D1271" s="204"/>
    </row>
    <row r="1272" spans="4:4">
      <c r="D1272" s="204"/>
    </row>
    <row r="1273" spans="4:4">
      <c r="D1273" s="204"/>
    </row>
    <row r="1274" spans="4:4">
      <c r="D1274" s="204"/>
    </row>
    <row r="1275" spans="4:4">
      <c r="D1275" s="204"/>
    </row>
    <row r="1276" spans="4:4">
      <c r="D1276" s="204"/>
    </row>
    <row r="1277" spans="4:4">
      <c r="D1277" s="204"/>
    </row>
    <row r="1278" spans="4:4">
      <c r="D1278" s="204"/>
    </row>
    <row r="1279" spans="4:4">
      <c r="D1279" s="204"/>
    </row>
    <row r="1280" spans="4:4">
      <c r="D1280" s="204"/>
    </row>
    <row r="1281" spans="4:4">
      <c r="D1281" s="204"/>
    </row>
    <row r="1282" spans="4:4">
      <c r="D1282" s="204"/>
    </row>
    <row r="1283" spans="4:4">
      <c r="D1283" s="204"/>
    </row>
    <row r="1284" spans="4:4">
      <c r="D1284" s="204"/>
    </row>
    <row r="1285" spans="4:4">
      <c r="D1285" s="204"/>
    </row>
    <row r="1286" spans="4:4">
      <c r="D1286" s="204"/>
    </row>
    <row r="1287" spans="4:4">
      <c r="D1287" s="204"/>
    </row>
    <row r="1288" spans="4:4">
      <c r="D1288" s="204"/>
    </row>
    <row r="1289" spans="4:4">
      <c r="D1289" s="204"/>
    </row>
    <row r="1290" spans="4:4">
      <c r="D1290" s="204"/>
    </row>
    <row r="1291" spans="4:4">
      <c r="D1291" s="204"/>
    </row>
    <row r="1292" spans="4:4">
      <c r="D1292" s="204"/>
    </row>
    <row r="1293" spans="4:4">
      <c r="D1293" s="204"/>
    </row>
    <row r="1294" spans="4:4">
      <c r="D1294" s="204"/>
    </row>
    <row r="1295" spans="4:4">
      <c r="D1295" s="204"/>
    </row>
    <row r="1296" spans="4:4">
      <c r="D1296" s="204"/>
    </row>
    <row r="1297" spans="4:4">
      <c r="D1297" s="204"/>
    </row>
    <row r="1298" spans="4:4">
      <c r="D1298" s="204"/>
    </row>
    <row r="1299" spans="4:4">
      <c r="D1299" s="204"/>
    </row>
    <row r="1300" spans="4:4">
      <c r="D1300" s="204"/>
    </row>
    <row r="1301" spans="4:4">
      <c r="D1301" s="204"/>
    </row>
    <row r="1302" spans="4:4">
      <c r="D1302" s="204"/>
    </row>
    <row r="1303" spans="4:4">
      <c r="D1303" s="204"/>
    </row>
    <row r="1304" spans="4:4">
      <c r="D1304" s="204"/>
    </row>
    <row r="1305" spans="4:4">
      <c r="D1305" s="204"/>
    </row>
    <row r="1306" spans="4:4">
      <c r="D1306" s="204"/>
    </row>
    <row r="1307" spans="4:4">
      <c r="D1307" s="204"/>
    </row>
    <row r="1308" spans="4:4">
      <c r="D1308" s="204"/>
    </row>
    <row r="1309" spans="4:4">
      <c r="D1309" s="204"/>
    </row>
    <row r="1310" spans="4:4">
      <c r="D1310" s="204"/>
    </row>
    <row r="1311" spans="4:4">
      <c r="D1311" s="204"/>
    </row>
    <row r="1312" spans="4:4">
      <c r="D1312" s="204"/>
    </row>
    <row r="1313" spans="4:4">
      <c r="D1313" s="204"/>
    </row>
    <row r="1314" spans="4:4">
      <c r="D1314" s="204"/>
    </row>
    <row r="1315" spans="4:4">
      <c r="D1315" s="204"/>
    </row>
    <row r="1316" spans="4:4">
      <c r="D1316" s="204"/>
    </row>
    <row r="1317" spans="4:4">
      <c r="D1317" s="204"/>
    </row>
    <row r="1318" spans="4:4">
      <c r="D1318" s="204"/>
    </row>
    <row r="1319" spans="4:4">
      <c r="D1319" s="204"/>
    </row>
    <row r="1320" spans="4:4">
      <c r="D1320" s="204"/>
    </row>
    <row r="1321" spans="4:4">
      <c r="D1321" s="204"/>
    </row>
    <row r="1322" spans="4:4">
      <c r="D1322" s="204"/>
    </row>
    <row r="1323" spans="4:4">
      <c r="D1323" s="204"/>
    </row>
    <row r="1324" spans="4:4">
      <c r="D1324" s="204"/>
    </row>
    <row r="1325" spans="4:4">
      <c r="D1325" s="204"/>
    </row>
    <row r="1326" spans="4:4">
      <c r="D1326" s="204"/>
    </row>
    <row r="1327" spans="4:4">
      <c r="D1327" s="204"/>
    </row>
    <row r="1328" spans="4:4">
      <c r="D1328" s="204"/>
    </row>
    <row r="1329" spans="4:4">
      <c r="D1329" s="204"/>
    </row>
    <row r="1330" spans="4:4">
      <c r="D1330" s="204"/>
    </row>
    <row r="1331" spans="4:4">
      <c r="D1331" s="204"/>
    </row>
    <row r="1332" spans="4:4">
      <c r="D1332" s="204"/>
    </row>
    <row r="1333" spans="4:4">
      <c r="D1333" s="204"/>
    </row>
    <row r="1334" spans="4:4">
      <c r="D1334" s="204"/>
    </row>
    <row r="1335" spans="4:4">
      <c r="D1335" s="204"/>
    </row>
    <row r="1336" spans="4:4">
      <c r="D1336" s="204"/>
    </row>
    <row r="1337" spans="4:4">
      <c r="D1337" s="204"/>
    </row>
    <row r="1338" spans="4:4">
      <c r="D1338" s="204"/>
    </row>
    <row r="1339" spans="4:4">
      <c r="D1339" s="204"/>
    </row>
    <row r="1340" spans="4:4">
      <c r="D1340" s="204"/>
    </row>
    <row r="1341" spans="4:4">
      <c r="D1341" s="204"/>
    </row>
    <row r="1342" spans="4:4">
      <c r="D1342" s="204"/>
    </row>
    <row r="1343" spans="4:4">
      <c r="D1343" s="204"/>
    </row>
    <row r="1344" spans="4:4">
      <c r="D1344" s="204"/>
    </row>
    <row r="1345" spans="4:4">
      <c r="D1345" s="204"/>
    </row>
    <row r="1346" spans="4:4">
      <c r="D1346" s="204"/>
    </row>
    <row r="1347" spans="4:4">
      <c r="D1347" s="204"/>
    </row>
    <row r="1348" spans="4:4">
      <c r="D1348" s="204"/>
    </row>
    <row r="1349" spans="4:4">
      <c r="D1349" s="204"/>
    </row>
    <row r="1350" spans="4:4">
      <c r="D1350" s="204"/>
    </row>
    <row r="1351" spans="4:4">
      <c r="D1351" s="204"/>
    </row>
    <row r="1352" spans="4:4">
      <c r="D1352" s="204"/>
    </row>
    <row r="1353" spans="4:4">
      <c r="D1353" s="204"/>
    </row>
    <row r="1354" spans="4:4">
      <c r="D1354" s="204"/>
    </row>
    <row r="1355" spans="4:4">
      <c r="D1355" s="204"/>
    </row>
    <row r="1356" spans="4:4">
      <c r="D1356" s="204"/>
    </row>
    <row r="1357" spans="4:4">
      <c r="D1357" s="204"/>
    </row>
    <row r="1358" spans="4:4">
      <c r="D1358" s="204"/>
    </row>
    <row r="1359" spans="4:4">
      <c r="D1359" s="204"/>
    </row>
    <row r="1360" spans="4:4">
      <c r="D1360" s="204"/>
    </row>
    <row r="1361" spans="4:4">
      <c r="D1361" s="204"/>
    </row>
    <row r="1362" spans="4:4">
      <c r="D1362" s="204"/>
    </row>
    <row r="1363" spans="4:4">
      <c r="D1363" s="204"/>
    </row>
    <row r="1364" spans="4:4">
      <c r="D1364" s="204"/>
    </row>
    <row r="1365" spans="4:4">
      <c r="D1365" s="204"/>
    </row>
    <row r="1366" spans="4:4">
      <c r="D1366" s="204"/>
    </row>
    <row r="1367" spans="4:4">
      <c r="D1367" s="204"/>
    </row>
    <row r="1368" spans="4:4">
      <c r="D1368" s="204"/>
    </row>
    <row r="1369" spans="4:4">
      <c r="D1369" s="204"/>
    </row>
    <row r="1370" spans="4:4">
      <c r="D1370" s="204"/>
    </row>
    <row r="1371" spans="4:4">
      <c r="D1371" s="204"/>
    </row>
    <row r="1372" spans="4:4">
      <c r="D1372" s="204"/>
    </row>
    <row r="1373" spans="4:4">
      <c r="D1373" s="204"/>
    </row>
    <row r="1374" spans="4:4">
      <c r="D1374" s="204"/>
    </row>
    <row r="1375" spans="4:4">
      <c r="D1375" s="204"/>
    </row>
    <row r="1376" spans="4:4">
      <c r="D1376" s="204"/>
    </row>
    <row r="1377" spans="4:4">
      <c r="D1377" s="204"/>
    </row>
    <row r="1378" spans="4:4">
      <c r="D1378" s="204"/>
    </row>
    <row r="1379" spans="4:4">
      <c r="D1379" s="204"/>
    </row>
    <row r="1380" spans="4:4">
      <c r="D1380" s="204"/>
    </row>
    <row r="1381" spans="4:4">
      <c r="D1381" s="204"/>
    </row>
    <row r="1382" spans="4:4">
      <c r="D1382" s="204"/>
    </row>
    <row r="1383" spans="4:4">
      <c r="D1383" s="204"/>
    </row>
    <row r="1384" spans="4:4">
      <c r="D1384" s="204"/>
    </row>
    <row r="1385" spans="4:4">
      <c r="D1385" s="204"/>
    </row>
    <row r="1386" spans="4:4">
      <c r="D1386" s="204"/>
    </row>
    <row r="1387" spans="4:4">
      <c r="D1387" s="204"/>
    </row>
    <row r="1388" spans="4:4">
      <c r="D1388" s="204"/>
    </row>
    <row r="1389" spans="4:4">
      <c r="D1389" s="204"/>
    </row>
    <row r="1390" spans="4:4">
      <c r="D1390" s="204"/>
    </row>
    <row r="1391" spans="4:4">
      <c r="D1391" s="204"/>
    </row>
    <row r="1392" spans="4:4">
      <c r="D1392" s="204"/>
    </row>
    <row r="1393" spans="4:4">
      <c r="D1393" s="204"/>
    </row>
    <row r="1394" spans="4:4">
      <c r="D1394" s="204"/>
    </row>
    <row r="1395" spans="4:4">
      <c r="D1395" s="204"/>
    </row>
    <row r="1396" spans="4:4">
      <c r="D1396" s="204"/>
    </row>
    <row r="1397" spans="4:4">
      <c r="D1397" s="204"/>
    </row>
    <row r="1398" spans="4:4">
      <c r="D1398" s="204"/>
    </row>
    <row r="1399" spans="4:4">
      <c r="D1399" s="204"/>
    </row>
    <row r="1400" spans="4:4">
      <c r="D1400" s="204"/>
    </row>
    <row r="1401" spans="4:4">
      <c r="D1401" s="204"/>
    </row>
    <row r="1402" spans="4:4">
      <c r="D1402" s="204"/>
    </row>
    <row r="1403" spans="4:4">
      <c r="D1403" s="204"/>
    </row>
    <row r="1404" spans="4:4">
      <c r="D1404" s="204"/>
    </row>
    <row r="1405" spans="4:4">
      <c r="D1405" s="204"/>
    </row>
    <row r="1406" spans="4:4">
      <c r="D1406" s="204"/>
    </row>
    <row r="1407" spans="4:4">
      <c r="D1407" s="204"/>
    </row>
    <row r="1408" spans="4:4">
      <c r="D1408" s="204"/>
    </row>
    <row r="1409" spans="4:4">
      <c r="D1409" s="204"/>
    </row>
    <row r="1410" spans="4:4">
      <c r="D1410" s="204"/>
    </row>
    <row r="1411" spans="4:4">
      <c r="D1411" s="204"/>
    </row>
    <row r="1412" spans="4:4">
      <c r="D1412" s="204"/>
    </row>
    <row r="1413" spans="4:4">
      <c r="D1413" s="204"/>
    </row>
    <row r="1414" spans="4:4">
      <c r="D1414" s="204"/>
    </row>
    <row r="1415" spans="4:4">
      <c r="D1415" s="204"/>
    </row>
    <row r="1416" spans="4:4">
      <c r="D1416" s="204"/>
    </row>
    <row r="1417" spans="4:4">
      <c r="D1417" s="204"/>
    </row>
    <row r="1418" spans="4:4">
      <c r="D1418" s="204"/>
    </row>
    <row r="1419" spans="4:4">
      <c r="D1419" s="204"/>
    </row>
    <row r="1420" spans="4:4">
      <c r="D1420" s="204"/>
    </row>
    <row r="1421" spans="4:4">
      <c r="D1421" s="204"/>
    </row>
    <row r="1422" spans="4:4">
      <c r="D1422" s="204"/>
    </row>
    <row r="1423" spans="4:4">
      <c r="D1423" s="204"/>
    </row>
    <row r="1424" spans="4:4">
      <c r="D1424" s="204"/>
    </row>
    <row r="1425" spans="4:4">
      <c r="D1425" s="204"/>
    </row>
    <row r="1426" spans="4:4">
      <c r="D1426" s="204"/>
    </row>
    <row r="1427" spans="4:4">
      <c r="D1427" s="204"/>
    </row>
    <row r="1428" spans="4:4">
      <c r="D1428" s="204"/>
    </row>
    <row r="1429" spans="4:4">
      <c r="D1429" s="204"/>
    </row>
    <row r="1430" spans="4:4">
      <c r="D1430" s="204"/>
    </row>
    <row r="1431" spans="4:4">
      <c r="D1431" s="204"/>
    </row>
    <row r="1432" spans="4:4">
      <c r="D1432" s="204"/>
    </row>
    <row r="1433" spans="4:4">
      <c r="D1433" s="204"/>
    </row>
    <row r="1434" spans="4:4">
      <c r="D1434" s="204"/>
    </row>
    <row r="1435" spans="4:4">
      <c r="D1435" s="204"/>
    </row>
    <row r="1436" spans="4:4">
      <c r="D1436" s="204"/>
    </row>
    <row r="1437" spans="4:4">
      <c r="D1437" s="204"/>
    </row>
    <row r="1438" spans="4:4">
      <c r="D1438" s="204"/>
    </row>
    <row r="1439" spans="4:4">
      <c r="D1439" s="204"/>
    </row>
    <row r="1440" spans="4:4">
      <c r="D1440" s="204"/>
    </row>
    <row r="1441" spans="4:4">
      <c r="D1441" s="204"/>
    </row>
    <row r="1442" spans="4:4">
      <c r="D1442" s="204"/>
    </row>
    <row r="1443" spans="4:4">
      <c r="D1443" s="204"/>
    </row>
    <row r="1444" spans="4:4">
      <c r="D1444" s="204"/>
    </row>
    <row r="1445" spans="4:4">
      <c r="D1445" s="204"/>
    </row>
    <row r="1446" spans="4:4">
      <c r="D1446" s="204"/>
    </row>
    <row r="1447" spans="4:4">
      <c r="D1447" s="204"/>
    </row>
    <row r="1448" spans="4:4">
      <c r="D1448" s="204"/>
    </row>
    <row r="1449" spans="4:4">
      <c r="D1449" s="204"/>
    </row>
    <row r="1450" spans="4:4">
      <c r="D1450" s="204"/>
    </row>
    <row r="1451" spans="4:4">
      <c r="D1451" s="204"/>
    </row>
    <row r="1452" spans="4:4">
      <c r="D1452" s="204"/>
    </row>
    <row r="1453" spans="4:4">
      <c r="D1453" s="204"/>
    </row>
    <row r="1454" spans="4:4">
      <c r="D1454" s="204"/>
    </row>
    <row r="1455" spans="4:4">
      <c r="D1455" s="204"/>
    </row>
    <row r="1456" spans="4:4">
      <c r="D1456" s="204"/>
    </row>
    <row r="1457" spans="4:4">
      <c r="D1457" s="204"/>
    </row>
    <row r="1458" spans="4:4">
      <c r="D1458" s="204"/>
    </row>
    <row r="1459" spans="4:4">
      <c r="D1459" s="204"/>
    </row>
    <row r="1460" spans="4:4">
      <c r="D1460" s="204"/>
    </row>
    <row r="1461" spans="4:4">
      <c r="D1461" s="204"/>
    </row>
    <row r="1462" spans="4:4">
      <c r="D1462" s="204"/>
    </row>
    <row r="1463" spans="4:4">
      <c r="D1463" s="204"/>
    </row>
    <row r="1464" spans="4:4">
      <c r="D1464" s="204"/>
    </row>
    <row r="1465" spans="4:4">
      <c r="D1465" s="204"/>
    </row>
    <row r="1466" spans="4:4">
      <c r="D1466" s="204"/>
    </row>
    <row r="1467" spans="4:4">
      <c r="D1467" s="204"/>
    </row>
    <row r="1468" spans="4:4">
      <c r="D1468" s="204"/>
    </row>
    <row r="1469" spans="4:4">
      <c r="D1469" s="204"/>
    </row>
    <row r="1470" spans="4:4">
      <c r="D1470" s="204"/>
    </row>
    <row r="1471" spans="4:4">
      <c r="D1471" s="204"/>
    </row>
    <row r="1472" spans="4:4">
      <c r="D1472" s="204"/>
    </row>
    <row r="1473" spans="4:4">
      <c r="D1473" s="204"/>
    </row>
    <row r="1474" spans="4:4">
      <c r="D1474" s="204"/>
    </row>
    <row r="1475" spans="4:4">
      <c r="D1475" s="204"/>
    </row>
    <row r="1476" spans="4:4">
      <c r="D1476" s="204"/>
    </row>
    <row r="1477" spans="4:4">
      <c r="D1477" s="204"/>
    </row>
    <row r="1478" spans="4:4">
      <c r="D1478" s="204"/>
    </row>
    <row r="1479" spans="4:4">
      <c r="D1479" s="204"/>
    </row>
    <row r="1480" spans="4:4">
      <c r="D1480" s="204"/>
    </row>
    <row r="1481" spans="4:4">
      <c r="D1481" s="204"/>
    </row>
    <row r="1482" spans="4:4">
      <c r="D1482" s="204"/>
    </row>
    <row r="1483" spans="4:4">
      <c r="D1483" s="204"/>
    </row>
    <row r="1484" spans="4:4">
      <c r="D1484" s="204"/>
    </row>
    <row r="1485" spans="4:4">
      <c r="D1485" s="204"/>
    </row>
    <row r="1486" spans="4:4">
      <c r="D1486" s="204"/>
    </row>
    <row r="1487" spans="4:4">
      <c r="D1487" s="204"/>
    </row>
    <row r="1488" spans="4:4">
      <c r="D1488" s="204"/>
    </row>
    <row r="1489" spans="4:4">
      <c r="D1489" s="204"/>
    </row>
    <row r="1490" spans="4:4">
      <c r="D1490" s="204"/>
    </row>
    <row r="1491" spans="4:4">
      <c r="D1491" s="204"/>
    </row>
    <row r="1492" spans="4:4">
      <c r="D1492" s="204"/>
    </row>
    <row r="1493" spans="4:4">
      <c r="D1493" s="204"/>
    </row>
    <row r="1494" spans="4:4">
      <c r="D1494" s="204"/>
    </row>
    <row r="1495" spans="4:4">
      <c r="D1495" s="204"/>
    </row>
    <row r="1496" spans="4:4">
      <c r="D1496" s="204"/>
    </row>
    <row r="1497" spans="4:4">
      <c r="D1497" s="204"/>
    </row>
    <row r="1498" spans="4:4">
      <c r="D1498" s="204"/>
    </row>
    <row r="1499" spans="4:4">
      <c r="D1499" s="204"/>
    </row>
    <row r="1500" spans="4:4">
      <c r="D1500" s="204"/>
    </row>
    <row r="1501" spans="4:4">
      <c r="D1501" s="204"/>
    </row>
    <row r="1502" spans="4:4">
      <c r="D1502" s="204"/>
    </row>
    <row r="1503" spans="4:4">
      <c r="D1503" s="204"/>
    </row>
    <row r="1504" spans="4:4">
      <c r="D1504" s="204"/>
    </row>
    <row r="1505" spans="4:4">
      <c r="D1505" s="204"/>
    </row>
    <row r="1506" spans="4:4">
      <c r="D1506" s="204"/>
    </row>
    <row r="1507" spans="4:4">
      <c r="D1507" s="204"/>
    </row>
    <row r="1508" spans="4:4">
      <c r="D1508" s="204"/>
    </row>
    <row r="1509" spans="4:4">
      <c r="D1509" s="204"/>
    </row>
    <row r="1510" spans="4:4">
      <c r="D1510" s="204"/>
    </row>
    <row r="1511" spans="4:4">
      <c r="D1511" s="204"/>
    </row>
    <row r="1512" spans="4:4">
      <c r="D1512" s="204"/>
    </row>
    <row r="1513" spans="4:4">
      <c r="D1513" s="204"/>
    </row>
    <row r="1514" spans="4:4">
      <c r="D1514" s="204"/>
    </row>
    <row r="1515" spans="4:4">
      <c r="D1515" s="204"/>
    </row>
    <row r="1516" spans="4:4">
      <c r="D1516" s="204"/>
    </row>
    <row r="1517" spans="4:4">
      <c r="D1517" s="204"/>
    </row>
    <row r="1518" spans="4:4">
      <c r="D1518" s="204"/>
    </row>
    <row r="1519" spans="4:4">
      <c r="D1519" s="204"/>
    </row>
    <row r="1520" spans="4:4">
      <c r="D1520" s="204"/>
    </row>
    <row r="1521" spans="4:4">
      <c r="D1521" s="204"/>
    </row>
    <row r="1522" spans="4:4">
      <c r="D1522" s="204"/>
    </row>
    <row r="1523" spans="4:4">
      <c r="D1523" s="204"/>
    </row>
    <row r="1524" spans="4:4">
      <c r="D1524" s="204"/>
    </row>
    <row r="1525" spans="4:4">
      <c r="D1525" s="204"/>
    </row>
    <row r="1526" spans="4:4">
      <c r="D1526" s="204"/>
    </row>
    <row r="1527" spans="4:4">
      <c r="D1527" s="204"/>
    </row>
    <row r="1528" spans="4:4">
      <c r="D1528" s="204"/>
    </row>
    <row r="1529" spans="4:4">
      <c r="D1529" s="204"/>
    </row>
    <row r="1530" spans="4:4">
      <c r="D1530" s="204"/>
    </row>
    <row r="1531" spans="4:4">
      <c r="D1531" s="204"/>
    </row>
    <row r="1532" spans="4:4">
      <c r="D1532" s="204"/>
    </row>
    <row r="1533" spans="4:4">
      <c r="D1533" s="204"/>
    </row>
    <row r="1534" spans="4:4">
      <c r="D1534" s="204"/>
    </row>
    <row r="1535" spans="4:4">
      <c r="D1535" s="204"/>
    </row>
    <row r="1536" spans="4:4">
      <c r="D1536" s="204"/>
    </row>
    <row r="1537" spans="4:4">
      <c r="D1537" s="204"/>
    </row>
    <row r="1538" spans="4:4">
      <c r="D1538" s="204"/>
    </row>
    <row r="1539" spans="4:4">
      <c r="D1539" s="204"/>
    </row>
    <row r="1540" spans="4:4">
      <c r="D1540" s="204"/>
    </row>
    <row r="1541" spans="4:4">
      <c r="D1541" s="204"/>
    </row>
    <row r="1542" spans="4:4">
      <c r="D1542" s="204"/>
    </row>
    <row r="1543" spans="4:4">
      <c r="D1543" s="204"/>
    </row>
    <row r="1544" spans="4:4">
      <c r="D1544" s="204"/>
    </row>
    <row r="1545" spans="4:4">
      <c r="D1545" s="204"/>
    </row>
    <row r="1546" spans="4:4">
      <c r="D1546" s="204"/>
    </row>
    <row r="1547" spans="4:4">
      <c r="D1547" s="204"/>
    </row>
    <row r="1548" spans="4:4">
      <c r="D1548" s="204"/>
    </row>
    <row r="1549" spans="4:4">
      <c r="D1549" s="204"/>
    </row>
    <row r="1550" spans="4:4">
      <c r="D1550" s="204"/>
    </row>
    <row r="1551" spans="4:4">
      <c r="D1551" s="204"/>
    </row>
    <row r="1552" spans="4:4">
      <c r="D1552" s="204"/>
    </row>
    <row r="1553" spans="4:4">
      <c r="D1553" s="204"/>
    </row>
    <row r="1554" spans="4:4">
      <c r="D1554" s="204"/>
    </row>
    <row r="1555" spans="4:4">
      <c r="D1555" s="204"/>
    </row>
    <row r="1556" spans="4:4">
      <c r="D1556" s="204"/>
    </row>
    <row r="1557" spans="4:4">
      <c r="D1557" s="204"/>
    </row>
    <row r="1558" spans="4:4">
      <c r="D1558" s="204"/>
    </row>
    <row r="1559" spans="4:4">
      <c r="D1559" s="204"/>
    </row>
    <row r="1560" spans="4:4">
      <c r="D1560" s="204"/>
    </row>
    <row r="1561" spans="4:4">
      <c r="D1561" s="204"/>
    </row>
    <row r="1562" spans="4:4">
      <c r="D1562" s="204"/>
    </row>
    <row r="1563" spans="4:4">
      <c r="D1563" s="204"/>
    </row>
    <row r="1564" spans="4:4">
      <c r="D1564" s="204"/>
    </row>
    <row r="1565" spans="4:4">
      <c r="D1565" s="204"/>
    </row>
    <row r="1566" spans="4:4">
      <c r="D1566" s="204"/>
    </row>
    <row r="1567" spans="4:4">
      <c r="D1567" s="204"/>
    </row>
    <row r="1568" spans="4:4">
      <c r="D1568" s="204"/>
    </row>
    <row r="1569" spans="4:4">
      <c r="D1569" s="204"/>
    </row>
    <row r="1570" spans="4:4">
      <c r="D1570" s="204"/>
    </row>
    <row r="1571" spans="4:4">
      <c r="D1571" s="204"/>
    </row>
    <row r="1572" spans="4:4">
      <c r="D1572" s="204"/>
    </row>
    <row r="1573" spans="4:4">
      <c r="D1573" s="204"/>
    </row>
    <row r="1574" spans="4:4">
      <c r="D1574" s="204"/>
    </row>
    <row r="1575" spans="4:4">
      <c r="D1575" s="204"/>
    </row>
    <row r="1576" spans="4:4">
      <c r="D1576" s="204"/>
    </row>
    <row r="1577" spans="4:4">
      <c r="D1577" s="204"/>
    </row>
    <row r="1578" spans="4:4">
      <c r="D1578" s="204"/>
    </row>
    <row r="1579" spans="4:4">
      <c r="D1579" s="204"/>
    </row>
    <row r="1580" spans="4:4">
      <c r="D1580" s="204"/>
    </row>
    <row r="1581" spans="4:4">
      <c r="D1581" s="204"/>
    </row>
    <row r="1582" spans="4:4">
      <c r="D1582" s="204"/>
    </row>
    <row r="1583" spans="4:4">
      <c r="D1583" s="204"/>
    </row>
    <row r="1584" spans="4:4">
      <c r="D1584" s="204"/>
    </row>
    <row r="1585" spans="4:4">
      <c r="D1585" s="204"/>
    </row>
    <row r="1586" spans="4:4">
      <c r="D1586" s="204"/>
    </row>
    <row r="1587" spans="4:4">
      <c r="D1587" s="204"/>
    </row>
    <row r="1588" spans="4:4">
      <c r="D1588" s="204"/>
    </row>
    <row r="1589" spans="4:4">
      <c r="D1589" s="204"/>
    </row>
    <row r="1590" spans="4:4">
      <c r="D1590" s="204"/>
    </row>
    <row r="1591" spans="4:4">
      <c r="D1591" s="204"/>
    </row>
    <row r="1592" spans="4:4">
      <c r="D1592" s="204"/>
    </row>
    <row r="1593" spans="4:4">
      <c r="D1593" s="204"/>
    </row>
    <row r="1594" spans="4:4">
      <c r="D1594" s="204"/>
    </row>
    <row r="1595" spans="4:4">
      <c r="D1595" s="204"/>
    </row>
    <row r="1596" spans="4:4">
      <c r="D1596" s="204"/>
    </row>
    <row r="1597" spans="4:4">
      <c r="D1597" s="204"/>
    </row>
    <row r="1598" spans="4:4">
      <c r="D1598" s="204"/>
    </row>
    <row r="1599" spans="4:4">
      <c r="D1599" s="204"/>
    </row>
    <row r="1600" spans="4:4">
      <c r="D1600" s="204"/>
    </row>
    <row r="1601" spans="4:4">
      <c r="D1601" s="204"/>
    </row>
    <row r="1602" spans="4:4">
      <c r="D1602" s="204"/>
    </row>
    <row r="1603" spans="4:4">
      <c r="D1603" s="204"/>
    </row>
    <row r="1604" spans="4:4">
      <c r="D1604" s="204"/>
    </row>
    <row r="1605" spans="4:4">
      <c r="D1605" s="204"/>
    </row>
    <row r="1606" spans="4:4">
      <c r="D1606" s="204"/>
    </row>
    <row r="1607" spans="4:4">
      <c r="D1607" s="204"/>
    </row>
    <row r="1608" spans="4:4">
      <c r="D1608" s="204"/>
    </row>
    <row r="1609" spans="4:4">
      <c r="D1609" s="204"/>
    </row>
    <row r="1610" spans="4:4">
      <c r="D1610" s="204"/>
    </row>
    <row r="1611" spans="4:4">
      <c r="D1611" s="204"/>
    </row>
    <row r="1612" spans="4:4">
      <c r="D1612" s="204"/>
    </row>
    <row r="1613" spans="4:4">
      <c r="D1613" s="204"/>
    </row>
    <row r="1614" spans="4:4">
      <c r="D1614" s="204"/>
    </row>
    <row r="1615" spans="4:4">
      <c r="D1615" s="204"/>
    </row>
    <row r="1616" spans="4:4">
      <c r="D1616" s="204"/>
    </row>
    <row r="1617" spans="4:4">
      <c r="D1617" s="204"/>
    </row>
    <row r="1618" spans="4:4">
      <c r="D1618" s="204"/>
    </row>
    <row r="1619" spans="4:4">
      <c r="D1619" s="204"/>
    </row>
    <row r="1620" spans="4:4">
      <c r="D1620" s="204"/>
    </row>
    <row r="1621" spans="4:4">
      <c r="D1621" s="204"/>
    </row>
    <row r="1622" spans="4:4">
      <c r="D1622" s="204"/>
    </row>
    <row r="1623" spans="4:4">
      <c r="D1623" s="204"/>
    </row>
    <row r="1624" spans="4:4">
      <c r="D1624" s="204"/>
    </row>
    <row r="1625" spans="4:4">
      <c r="D1625" s="204"/>
    </row>
    <row r="1626" spans="4:4">
      <c r="D1626" s="204"/>
    </row>
    <row r="1627" spans="4:4">
      <c r="D1627" s="204"/>
    </row>
    <row r="1628" spans="4:4">
      <c r="D1628" s="204"/>
    </row>
    <row r="1629" spans="4:4">
      <c r="D1629" s="204"/>
    </row>
    <row r="1630" spans="4:4">
      <c r="D1630" s="204"/>
    </row>
    <row r="1631" spans="4:4">
      <c r="D1631" s="204"/>
    </row>
    <row r="1632" spans="4:4">
      <c r="D1632" s="204"/>
    </row>
    <row r="1633" spans="4:4">
      <c r="D1633" s="204"/>
    </row>
    <row r="1634" spans="4:4">
      <c r="D1634" s="204"/>
    </row>
    <row r="1635" spans="4:4">
      <c r="D1635" s="204"/>
    </row>
    <row r="1636" spans="4:4">
      <c r="D1636" s="204"/>
    </row>
    <row r="1637" spans="4:4">
      <c r="D1637" s="204"/>
    </row>
    <row r="1638" spans="4:4">
      <c r="D1638" s="204"/>
    </row>
    <row r="1639" spans="4:4">
      <c r="D1639" s="204"/>
    </row>
    <row r="1640" spans="4:4">
      <c r="D1640" s="204"/>
    </row>
    <row r="1641" spans="4:4">
      <c r="D1641" s="204"/>
    </row>
    <row r="1642" spans="4:4">
      <c r="D1642" s="204"/>
    </row>
    <row r="1643" spans="4:4">
      <c r="D1643" s="204"/>
    </row>
    <row r="1644" spans="4:4">
      <c r="D1644" s="204"/>
    </row>
    <row r="1645" spans="4:4">
      <c r="D1645" s="204"/>
    </row>
    <row r="1646" spans="4:4">
      <c r="D1646" s="204"/>
    </row>
    <row r="1647" spans="4:4">
      <c r="D1647" s="204"/>
    </row>
    <row r="1648" spans="4:4">
      <c r="D1648" s="204"/>
    </row>
    <row r="1649" spans="4:4">
      <c r="D1649" s="204"/>
    </row>
    <row r="1650" spans="4:4">
      <c r="D1650" s="204"/>
    </row>
    <row r="1651" spans="4:4">
      <c r="D1651" s="204"/>
    </row>
    <row r="1652" spans="4:4">
      <c r="D1652" s="204"/>
    </row>
    <row r="1653" spans="4:4">
      <c r="D1653" s="204"/>
    </row>
    <row r="1654" spans="4:4">
      <c r="D1654" s="204"/>
    </row>
    <row r="1655" spans="4:4">
      <c r="D1655" s="204"/>
    </row>
    <row r="1656" spans="4:4">
      <c r="D1656" s="204"/>
    </row>
    <row r="1657" spans="4:4">
      <c r="D1657" s="204"/>
    </row>
    <row r="1658" spans="4:4">
      <c r="D1658" s="204"/>
    </row>
    <row r="1659" spans="4:4">
      <c r="D1659" s="204"/>
    </row>
    <row r="1660" spans="4:4">
      <c r="D1660" s="204"/>
    </row>
    <row r="1661" spans="4:4">
      <c r="D1661" s="204"/>
    </row>
    <row r="1662" spans="4:4">
      <c r="D1662" s="204"/>
    </row>
    <row r="1663" spans="4:4">
      <c r="D1663" s="204"/>
    </row>
    <row r="1664" spans="4:4">
      <c r="D1664" s="204"/>
    </row>
    <row r="1665" spans="4:4">
      <c r="D1665" s="204"/>
    </row>
    <row r="1666" spans="4:4">
      <c r="D1666" s="204"/>
    </row>
    <row r="1667" spans="4:4">
      <c r="D1667" s="204"/>
    </row>
    <row r="1668" spans="4:4">
      <c r="D1668" s="204"/>
    </row>
    <row r="1669" spans="4:4">
      <c r="D1669" s="204"/>
    </row>
    <row r="1670" spans="4:4">
      <c r="D1670" s="204"/>
    </row>
    <row r="1671" spans="4:4">
      <c r="D1671" s="204"/>
    </row>
    <row r="1672" spans="4:4">
      <c r="D1672" s="204"/>
    </row>
    <row r="1673" spans="4:4">
      <c r="D1673" s="204"/>
    </row>
    <row r="1674" spans="4:4">
      <c r="D1674" s="204"/>
    </row>
    <row r="1675" spans="4:4">
      <c r="D1675" s="204"/>
    </row>
    <row r="1676" spans="4:4">
      <c r="D1676" s="204"/>
    </row>
    <row r="1677" spans="4:4">
      <c r="D1677" s="204"/>
    </row>
    <row r="1678" spans="4:4">
      <c r="D1678" s="204"/>
    </row>
    <row r="1679" spans="4:4">
      <c r="D1679" s="204"/>
    </row>
    <row r="1680" spans="4:4">
      <c r="D1680" s="204"/>
    </row>
    <row r="1681" spans="4:4">
      <c r="D1681" s="204"/>
    </row>
    <row r="1682" spans="4:4">
      <c r="D1682" s="204"/>
    </row>
    <row r="1683" spans="4:4">
      <c r="D1683" s="204"/>
    </row>
    <row r="1684" spans="4:4">
      <c r="D1684" s="204"/>
    </row>
    <row r="1685" spans="4:4">
      <c r="D1685" s="204"/>
    </row>
    <row r="1686" spans="4:4">
      <c r="D1686" s="204"/>
    </row>
    <row r="1687" spans="4:4">
      <c r="D1687" s="204"/>
    </row>
    <row r="1688" spans="4:4">
      <c r="D1688" s="204"/>
    </row>
    <row r="1689" spans="4:4">
      <c r="D1689" s="204"/>
    </row>
    <row r="1690" spans="4:4">
      <c r="D1690" s="204"/>
    </row>
    <row r="1691" spans="4:4">
      <c r="D1691" s="204"/>
    </row>
    <row r="1692" spans="4:4">
      <c r="D1692" s="204"/>
    </row>
    <row r="1693" spans="4:4">
      <c r="D1693" s="204"/>
    </row>
    <row r="1694" spans="4:4">
      <c r="D1694" s="204"/>
    </row>
    <row r="1695" spans="4:4">
      <c r="D1695" s="204"/>
    </row>
    <row r="1696" spans="4:4">
      <c r="D1696" s="204"/>
    </row>
    <row r="1697" spans="4:4">
      <c r="D1697" s="204"/>
    </row>
    <row r="1698" spans="4:4">
      <c r="D1698" s="204"/>
    </row>
    <row r="1699" spans="4:4">
      <c r="D1699" s="204"/>
    </row>
    <row r="1700" spans="4:4">
      <c r="D1700" s="204"/>
    </row>
    <row r="1701" spans="4:4">
      <c r="D1701" s="204"/>
    </row>
    <row r="1702" spans="4:4">
      <c r="D1702" s="204"/>
    </row>
    <row r="1703" spans="4:4">
      <c r="D1703" s="204"/>
    </row>
    <row r="1704" spans="4:4">
      <c r="D1704" s="204"/>
    </row>
    <row r="1705" spans="4:4">
      <c r="D1705" s="204"/>
    </row>
    <row r="1706" spans="4:4">
      <c r="D1706" s="204"/>
    </row>
    <row r="1707" spans="4:4">
      <c r="D1707" s="204"/>
    </row>
    <row r="1708" spans="4:4">
      <c r="D1708" s="204"/>
    </row>
    <row r="1709" spans="4:4">
      <c r="D1709" s="204"/>
    </row>
    <row r="1710" spans="4:4">
      <c r="D1710" s="204"/>
    </row>
    <row r="1711" spans="4:4">
      <c r="D1711" s="204"/>
    </row>
    <row r="1712" spans="4:4">
      <c r="D1712" s="204"/>
    </row>
    <row r="1713" spans="4:4">
      <c r="D1713" s="204"/>
    </row>
    <row r="1714" spans="4:4">
      <c r="D1714" s="204"/>
    </row>
    <row r="1715" spans="4:4">
      <c r="D1715" s="204"/>
    </row>
    <row r="1716" spans="4:4">
      <c r="D1716" s="204"/>
    </row>
    <row r="1717" spans="4:4">
      <c r="D1717" s="204"/>
    </row>
    <row r="1718" spans="4:4">
      <c r="D1718" s="204"/>
    </row>
    <row r="1719" spans="4:4">
      <c r="D1719" s="204"/>
    </row>
    <row r="1720" spans="4:4">
      <c r="D1720" s="204"/>
    </row>
    <row r="1721" spans="4:4">
      <c r="D1721" s="204"/>
    </row>
    <row r="1722" spans="4:4">
      <c r="D1722" s="204"/>
    </row>
    <row r="1723" spans="4:4">
      <c r="D1723" s="204"/>
    </row>
    <row r="1724" spans="4:4">
      <c r="D1724" s="204"/>
    </row>
    <row r="1725" spans="4:4">
      <c r="D1725" s="204"/>
    </row>
    <row r="1726" spans="4:4">
      <c r="D1726" s="204"/>
    </row>
    <row r="1727" spans="4:4">
      <c r="D1727" s="204"/>
    </row>
    <row r="1728" spans="4:4">
      <c r="D1728" s="204"/>
    </row>
    <row r="1729" spans="4:4">
      <c r="D1729" s="204"/>
    </row>
    <row r="1730" spans="4:4">
      <c r="D1730" s="204"/>
    </row>
    <row r="1731" spans="4:4">
      <c r="D1731" s="204"/>
    </row>
    <row r="1732" spans="4:4">
      <c r="D1732" s="204"/>
    </row>
    <row r="1733" spans="4:4">
      <c r="D1733" s="204"/>
    </row>
    <row r="1734" spans="4:4">
      <c r="D1734" s="204"/>
    </row>
    <row r="1735" spans="4:4">
      <c r="D1735" s="204"/>
    </row>
    <row r="1736" spans="4:4">
      <c r="D1736" s="204"/>
    </row>
    <row r="1737" spans="4:4">
      <c r="D1737" s="204"/>
    </row>
    <row r="1738" spans="4:4">
      <c r="D1738" s="204"/>
    </row>
    <row r="1739" spans="4:4">
      <c r="D1739" s="204"/>
    </row>
    <row r="1740" spans="4:4">
      <c r="D1740" s="204"/>
    </row>
    <row r="1741" spans="4:4">
      <c r="D1741" s="204"/>
    </row>
    <row r="1742" spans="4:4">
      <c r="D1742" s="204"/>
    </row>
    <row r="1743" spans="4:4">
      <c r="D1743" s="204"/>
    </row>
    <row r="1744" spans="4:4">
      <c r="D1744" s="204"/>
    </row>
    <row r="1745" spans="4:4">
      <c r="D1745" s="204"/>
    </row>
    <row r="1746" spans="4:4">
      <c r="D1746" s="204"/>
    </row>
    <row r="1747" spans="4:4">
      <c r="D1747" s="204"/>
    </row>
    <row r="1748" spans="4:4">
      <c r="D1748" s="204"/>
    </row>
    <row r="1749" spans="4:4">
      <c r="D1749" s="204"/>
    </row>
    <row r="1750" spans="4:4">
      <c r="D1750" s="204"/>
    </row>
    <row r="1751" spans="4:4">
      <c r="D1751" s="204"/>
    </row>
    <row r="1752" spans="4:4">
      <c r="D1752" s="204"/>
    </row>
    <row r="1753" spans="4:4">
      <c r="D1753" s="204"/>
    </row>
    <row r="1754" spans="4:4">
      <c r="D1754" s="204"/>
    </row>
    <row r="1755" spans="4:4">
      <c r="D1755" s="204"/>
    </row>
    <row r="1756" spans="4:4">
      <c r="D1756" s="204"/>
    </row>
    <row r="1757" spans="4:4">
      <c r="D1757" s="204"/>
    </row>
    <row r="1758" spans="4:4">
      <c r="D1758" s="204"/>
    </row>
    <row r="1759" spans="4:4">
      <c r="D1759" s="204"/>
    </row>
    <row r="1760" spans="4:4">
      <c r="D1760" s="204"/>
    </row>
    <row r="1761" spans="4:4">
      <c r="D1761" s="204"/>
    </row>
    <row r="1762" spans="4:4">
      <c r="D1762" s="204"/>
    </row>
    <row r="1763" spans="4:4">
      <c r="D1763" s="204"/>
    </row>
    <row r="1764" spans="4:4">
      <c r="D1764" s="204"/>
    </row>
    <row r="1765" spans="4:4">
      <c r="D1765" s="204"/>
    </row>
    <row r="1766" spans="4:4">
      <c r="D1766" s="204"/>
    </row>
    <row r="1767" spans="4:4">
      <c r="D1767" s="204"/>
    </row>
    <row r="1768" spans="4:4">
      <c r="D1768" s="204"/>
    </row>
    <row r="1769" spans="4:4">
      <c r="D1769" s="204"/>
    </row>
    <row r="1770" spans="4:4">
      <c r="D1770" s="204"/>
    </row>
    <row r="1771" spans="4:4">
      <c r="D1771" s="204"/>
    </row>
    <row r="1772" spans="4:4">
      <c r="D1772" s="204"/>
    </row>
    <row r="1773" spans="4:4">
      <c r="D1773" s="204"/>
    </row>
    <row r="1774" spans="4:4">
      <c r="D1774" s="204"/>
    </row>
    <row r="1775" spans="4:4">
      <c r="D1775" s="204"/>
    </row>
    <row r="1776" spans="4:4">
      <c r="D1776" s="204"/>
    </row>
    <row r="1777" spans="4:4">
      <c r="D1777" s="204"/>
    </row>
    <row r="1778" spans="4:4">
      <c r="D1778" s="204"/>
    </row>
    <row r="1779" spans="4:4">
      <c r="D1779" s="204"/>
    </row>
    <row r="1780" spans="4:4">
      <c r="D1780" s="204"/>
    </row>
    <row r="1781" spans="4:4">
      <c r="D1781" s="204"/>
    </row>
    <row r="1782" spans="4:4">
      <c r="D1782" s="204"/>
    </row>
    <row r="1783" spans="4:4">
      <c r="D1783" s="204"/>
    </row>
    <row r="1784" spans="4:4">
      <c r="D1784" s="204"/>
    </row>
    <row r="1785" spans="4:4">
      <c r="D1785" s="204"/>
    </row>
    <row r="1786" spans="4:4">
      <c r="D1786" s="204"/>
    </row>
    <row r="1787" spans="4:4">
      <c r="D1787" s="204"/>
    </row>
    <row r="1788" spans="4:4">
      <c r="D1788" s="204"/>
    </row>
    <row r="1789" spans="4:4">
      <c r="D1789" s="204"/>
    </row>
    <row r="1790" spans="4:4">
      <c r="D1790" s="204"/>
    </row>
    <row r="1791" spans="4:4">
      <c r="D1791" s="204"/>
    </row>
    <row r="1792" spans="4:4">
      <c r="D1792" s="204"/>
    </row>
    <row r="1793" spans="4:4">
      <c r="D1793" s="204"/>
    </row>
    <row r="1794" spans="4:4">
      <c r="D1794" s="204"/>
    </row>
    <row r="1795" spans="4:4">
      <c r="D1795" s="204"/>
    </row>
    <row r="1796" spans="4:4">
      <c r="D1796" s="204"/>
    </row>
    <row r="1797" spans="4:4">
      <c r="D1797" s="204"/>
    </row>
    <row r="1798" spans="4:4">
      <c r="D1798" s="204"/>
    </row>
    <row r="1799" spans="4:4">
      <c r="D1799" s="204"/>
    </row>
    <row r="1800" spans="4:4">
      <c r="D1800" s="204"/>
    </row>
    <row r="1801" spans="4:4">
      <c r="D1801" s="204"/>
    </row>
    <row r="1802" spans="4:4">
      <c r="D1802" s="204"/>
    </row>
    <row r="1803" spans="4:4">
      <c r="D1803" s="204"/>
    </row>
    <row r="1804" spans="4:4">
      <c r="D1804" s="204"/>
    </row>
    <row r="1805" spans="4:4">
      <c r="D1805" s="204"/>
    </row>
    <row r="1806" spans="4:4">
      <c r="D1806" s="204"/>
    </row>
    <row r="1807" spans="4:4">
      <c r="D1807" s="204"/>
    </row>
    <row r="1808" spans="4:4">
      <c r="D1808" s="204"/>
    </row>
    <row r="1809" spans="4:4">
      <c r="D1809" s="204"/>
    </row>
    <row r="1810" spans="4:4">
      <c r="D1810" s="204"/>
    </row>
    <row r="1811" spans="4:4">
      <c r="D1811" s="204"/>
    </row>
    <row r="1812" spans="4:4">
      <c r="D1812" s="204"/>
    </row>
    <row r="1813" spans="4:4">
      <c r="D1813" s="204"/>
    </row>
    <row r="1814" spans="4:4">
      <c r="D1814" s="204"/>
    </row>
    <row r="1815" spans="4:4">
      <c r="D1815" s="204"/>
    </row>
    <row r="1816" spans="4:4">
      <c r="D1816" s="204"/>
    </row>
    <row r="1817" spans="4:4">
      <c r="D1817" s="204"/>
    </row>
    <row r="1818" spans="4:4">
      <c r="D1818" s="204"/>
    </row>
    <row r="1819" spans="4:4">
      <c r="D1819" s="204"/>
    </row>
    <row r="1820" spans="4:4">
      <c r="D1820" s="204"/>
    </row>
    <row r="1821" spans="4:4">
      <c r="D1821" s="204"/>
    </row>
    <row r="1822" spans="4:4">
      <c r="D1822" s="204"/>
    </row>
    <row r="1823" spans="4:4">
      <c r="D1823" s="204"/>
    </row>
    <row r="1824" spans="4:4">
      <c r="D1824" s="204"/>
    </row>
    <row r="1825" spans="4:4">
      <c r="D1825" s="204"/>
    </row>
    <row r="1826" spans="4:4">
      <c r="D1826" s="204"/>
    </row>
    <row r="1827" spans="4:4">
      <c r="D1827" s="204"/>
    </row>
    <row r="1828" spans="4:4">
      <c r="D1828" s="204"/>
    </row>
    <row r="1829" spans="4:4">
      <c r="D1829" s="204"/>
    </row>
    <row r="1830" spans="4:4">
      <c r="D1830" s="204"/>
    </row>
    <row r="1831" spans="4:4">
      <c r="D1831" s="204"/>
    </row>
    <row r="1832" spans="4:4">
      <c r="D1832" s="204"/>
    </row>
    <row r="1833" spans="4:4">
      <c r="D1833" s="204"/>
    </row>
    <row r="1834" spans="4:4">
      <c r="D1834" s="204"/>
    </row>
    <row r="1835" spans="4:4">
      <c r="D1835" s="204"/>
    </row>
    <row r="1836" spans="4:4">
      <c r="D1836" s="204"/>
    </row>
    <row r="1837" spans="4:4">
      <c r="D1837" s="204"/>
    </row>
    <row r="1838" spans="4:4">
      <c r="D1838" s="204"/>
    </row>
    <row r="1839" spans="4:4">
      <c r="D1839" s="204"/>
    </row>
    <row r="1840" spans="4:4">
      <c r="D1840" s="204"/>
    </row>
    <row r="1841" spans="4:4">
      <c r="D1841" s="204"/>
    </row>
    <row r="1842" spans="4:4">
      <c r="D1842" s="204"/>
    </row>
    <row r="1843" spans="4:4">
      <c r="D1843" s="204"/>
    </row>
    <row r="1844" spans="4:4">
      <c r="D1844" s="204"/>
    </row>
    <row r="1845" spans="4:4">
      <c r="D1845" s="204"/>
    </row>
    <row r="1846" spans="4:4">
      <c r="D1846" s="204"/>
    </row>
    <row r="1847" spans="4:4">
      <c r="D1847" s="204"/>
    </row>
    <row r="1848" spans="4:4">
      <c r="D1848" s="204"/>
    </row>
    <row r="1849" spans="4:4">
      <c r="D1849" s="204"/>
    </row>
    <row r="1850" spans="4:4">
      <c r="D1850" s="204"/>
    </row>
    <row r="1851" spans="4:4">
      <c r="D1851" s="204"/>
    </row>
    <row r="1852" spans="4:4">
      <c r="D1852" s="204"/>
    </row>
    <row r="1853" spans="4:4">
      <c r="D1853" s="204"/>
    </row>
    <row r="1854" spans="4:4">
      <c r="D1854" s="204"/>
    </row>
    <row r="1855" spans="4:4">
      <c r="D1855" s="204"/>
    </row>
    <row r="1856" spans="4:4">
      <c r="D1856" s="204"/>
    </row>
    <row r="1857" spans="4:4">
      <c r="D1857" s="204"/>
    </row>
    <row r="1858" spans="4:4">
      <c r="D1858" s="204"/>
    </row>
    <row r="1859" spans="4:4">
      <c r="D1859" s="204"/>
    </row>
    <row r="1860" spans="4:4">
      <c r="D1860" s="204"/>
    </row>
    <row r="1861" spans="4:4">
      <c r="D1861" s="204"/>
    </row>
    <row r="1862" spans="4:4">
      <c r="D1862" s="204"/>
    </row>
    <row r="1863" spans="4:4">
      <c r="D1863" s="204"/>
    </row>
    <row r="1864" spans="4:4">
      <c r="D1864" s="204"/>
    </row>
    <row r="1865" spans="4:4">
      <c r="D1865" s="204"/>
    </row>
    <row r="1866" spans="4:4">
      <c r="D1866" s="204"/>
    </row>
    <row r="1867" spans="4:4">
      <c r="D1867" s="204"/>
    </row>
    <row r="1868" spans="4:4">
      <c r="D1868" s="204"/>
    </row>
    <row r="1869" spans="4:4">
      <c r="D1869" s="204"/>
    </row>
    <row r="1870" spans="4:4">
      <c r="D1870" s="204"/>
    </row>
    <row r="1871" spans="4:4">
      <c r="D1871" s="204"/>
    </row>
    <row r="1872" spans="4:4">
      <c r="D1872" s="204"/>
    </row>
    <row r="1873" spans="4:4">
      <c r="D1873" s="204"/>
    </row>
    <row r="1874" spans="4:4">
      <c r="D1874" s="204"/>
    </row>
    <row r="1875" spans="4:4">
      <c r="D1875" s="204"/>
    </row>
    <row r="1876" spans="4:4">
      <c r="D1876" s="204"/>
    </row>
    <row r="1877" spans="4:4">
      <c r="D1877" s="204"/>
    </row>
    <row r="1878" spans="4:4">
      <c r="D1878" s="204"/>
    </row>
    <row r="1879" spans="4:4">
      <c r="D1879" s="204"/>
    </row>
    <row r="1880" spans="4:4">
      <c r="D1880" s="204"/>
    </row>
    <row r="1881" spans="4:4">
      <c r="D1881" s="204"/>
    </row>
    <row r="1882" spans="4:4">
      <c r="D1882" s="204"/>
    </row>
    <row r="1883" spans="4:4">
      <c r="D1883" s="204"/>
    </row>
    <row r="1884" spans="4:4">
      <c r="D1884" s="204"/>
    </row>
    <row r="1885" spans="4:4">
      <c r="D1885" s="204"/>
    </row>
    <row r="1886" spans="4:4">
      <c r="D1886" s="204"/>
    </row>
    <row r="1887" spans="4:4">
      <c r="D1887" s="204"/>
    </row>
    <row r="1888" spans="4:4">
      <c r="D1888" s="204"/>
    </row>
    <row r="1889" spans="4:4">
      <c r="D1889" s="204"/>
    </row>
    <row r="1890" spans="4:4">
      <c r="D1890" s="204"/>
    </row>
    <row r="1891" spans="4:4">
      <c r="D1891" s="204"/>
    </row>
    <row r="1892" spans="4:4">
      <c r="D1892" s="204"/>
    </row>
    <row r="1893" spans="4:4">
      <c r="D1893" s="204"/>
    </row>
    <row r="1894" spans="4:4">
      <c r="D1894" s="204"/>
    </row>
    <row r="1895" spans="4:4">
      <c r="D1895" s="204"/>
    </row>
    <row r="1896" spans="4:4">
      <c r="D1896" s="204"/>
    </row>
    <row r="1897" spans="4:4">
      <c r="D1897" s="204"/>
    </row>
    <row r="1898" spans="4:4">
      <c r="D1898" s="204"/>
    </row>
    <row r="1899" spans="4:4">
      <c r="D1899" s="204"/>
    </row>
    <row r="1900" spans="4:4">
      <c r="D1900" s="204"/>
    </row>
    <row r="1901" spans="4:4">
      <c r="D1901" s="204"/>
    </row>
    <row r="1902" spans="4:4">
      <c r="D1902" s="204"/>
    </row>
    <row r="1903" spans="4:4">
      <c r="D1903" s="204"/>
    </row>
    <row r="1904" spans="4:4">
      <c r="D1904" s="204"/>
    </row>
    <row r="1905" spans="4:4">
      <c r="D1905" s="204"/>
    </row>
    <row r="1906" spans="4:4">
      <c r="D1906" s="204"/>
    </row>
    <row r="1907" spans="4:4">
      <c r="D1907" s="204"/>
    </row>
    <row r="1908" spans="4:4">
      <c r="D1908" s="204"/>
    </row>
    <row r="1909" spans="4:4">
      <c r="D1909" s="204"/>
    </row>
    <row r="1910" spans="4:4">
      <c r="D1910" s="204"/>
    </row>
    <row r="1911" spans="4:4">
      <c r="D1911" s="204"/>
    </row>
    <row r="1912" spans="4:4">
      <c r="D1912" s="204"/>
    </row>
    <row r="1913" spans="4:4">
      <c r="D1913" s="204"/>
    </row>
    <row r="1914" spans="4:4">
      <c r="D1914" s="204"/>
    </row>
    <row r="1915" spans="4:4">
      <c r="D1915" s="204"/>
    </row>
    <row r="1916" spans="4:4">
      <c r="D1916" s="204"/>
    </row>
    <row r="1917" spans="4:4">
      <c r="D1917" s="204"/>
    </row>
    <row r="1918" spans="4:4">
      <c r="D1918" s="204"/>
    </row>
    <row r="1919" spans="4:4">
      <c r="D1919" s="204"/>
    </row>
    <row r="1920" spans="4:4">
      <c r="D1920" s="204"/>
    </row>
    <row r="1921" spans="4:4">
      <c r="D1921" s="204"/>
    </row>
    <row r="1922" spans="4:4">
      <c r="D1922" s="204"/>
    </row>
    <row r="1923" spans="4:4">
      <c r="D1923" s="204"/>
    </row>
    <row r="1924" spans="4:4">
      <c r="D1924" s="204"/>
    </row>
    <row r="1925" spans="4:4">
      <c r="D1925" s="204"/>
    </row>
    <row r="1926" spans="4:4">
      <c r="D1926" s="204"/>
    </row>
    <row r="1927" spans="4:4">
      <c r="D1927" s="204"/>
    </row>
    <row r="1928" spans="4:4">
      <c r="D1928" s="204"/>
    </row>
    <row r="1929" spans="4:4">
      <c r="D1929" s="204"/>
    </row>
    <row r="1930" spans="4:4">
      <c r="D1930" s="204"/>
    </row>
    <row r="1931" spans="4:4">
      <c r="D1931" s="204"/>
    </row>
    <row r="1932" spans="4:4">
      <c r="D1932" s="204"/>
    </row>
    <row r="1933" spans="4:4">
      <c r="D1933" s="204"/>
    </row>
    <row r="1934" spans="4:4">
      <c r="D1934" s="204"/>
    </row>
    <row r="1935" spans="4:4">
      <c r="D1935" s="204"/>
    </row>
    <row r="1936" spans="4:4">
      <c r="D1936" s="204"/>
    </row>
    <row r="1937" spans="4:4">
      <c r="D1937" s="204"/>
    </row>
    <row r="1938" spans="4:4">
      <c r="D1938" s="204"/>
    </row>
    <row r="1939" spans="4:4">
      <c r="D1939" s="204"/>
    </row>
    <row r="1940" spans="4:4">
      <c r="D1940" s="204"/>
    </row>
    <row r="1941" spans="4:4">
      <c r="D1941" s="204"/>
    </row>
    <row r="1942" spans="4:4">
      <c r="D1942" s="204"/>
    </row>
    <row r="1943" spans="4:4">
      <c r="D1943" s="204"/>
    </row>
    <row r="1944" spans="4:4">
      <c r="D1944" s="204"/>
    </row>
    <row r="1945" spans="4:4">
      <c r="D1945" s="204"/>
    </row>
    <row r="1946" spans="4:4">
      <c r="D1946" s="204"/>
    </row>
    <row r="1947" spans="4:4">
      <c r="D1947" s="204"/>
    </row>
    <row r="1948" spans="4:4">
      <c r="D1948" s="204"/>
    </row>
    <row r="1949" spans="4:4">
      <c r="D1949" s="204"/>
    </row>
    <row r="1950" spans="4:4">
      <c r="D1950" s="204"/>
    </row>
    <row r="1951" spans="4:4">
      <c r="D1951" s="204"/>
    </row>
    <row r="1952" spans="4:4">
      <c r="D1952" s="204"/>
    </row>
    <row r="1953" spans="4:4">
      <c r="D1953" s="204"/>
    </row>
    <row r="1954" spans="4:4">
      <c r="D1954" s="204"/>
    </row>
    <row r="1955" spans="4:4">
      <c r="D1955" s="204"/>
    </row>
    <row r="1956" spans="4:4">
      <c r="D1956" s="204"/>
    </row>
    <row r="1957" spans="4:4">
      <c r="D1957" s="204"/>
    </row>
    <row r="1958" spans="4:4">
      <c r="D1958" s="204"/>
    </row>
    <row r="1959" spans="4:4">
      <c r="D1959" s="204"/>
    </row>
    <row r="1960" spans="4:4">
      <c r="D1960" s="204"/>
    </row>
    <row r="1961" spans="4:4">
      <c r="D1961" s="204"/>
    </row>
    <row r="1962" spans="4:4">
      <c r="D1962" s="204"/>
    </row>
    <row r="1963" spans="4:4">
      <c r="D1963" s="204"/>
    </row>
    <row r="1964" spans="4:4">
      <c r="D1964" s="204"/>
    </row>
    <row r="1965" spans="4:4">
      <c r="D1965" s="204"/>
    </row>
    <row r="1966" spans="4:4">
      <c r="D1966" s="204"/>
    </row>
    <row r="1967" spans="4:4">
      <c r="D1967" s="204"/>
    </row>
    <row r="1968" spans="4:4">
      <c r="D1968" s="204"/>
    </row>
    <row r="1969" spans="4:4">
      <c r="D1969" s="204"/>
    </row>
    <row r="1970" spans="4:4">
      <c r="D1970" s="204"/>
    </row>
    <row r="1971" spans="4:4">
      <c r="D1971" s="204"/>
    </row>
    <row r="1972" spans="4:4">
      <c r="D1972" s="204"/>
    </row>
    <row r="1973" spans="4:4">
      <c r="D1973" s="204"/>
    </row>
    <row r="1974" spans="4:4">
      <c r="D1974" s="204"/>
    </row>
    <row r="1975" spans="4:4">
      <c r="D1975" s="204"/>
    </row>
    <row r="1976" spans="4:4">
      <c r="D1976" s="204"/>
    </row>
    <row r="1977" spans="4:4">
      <c r="D1977" s="204"/>
    </row>
    <row r="1978" spans="4:4">
      <c r="D1978" s="204"/>
    </row>
    <row r="1979" spans="4:4">
      <c r="D1979" s="204"/>
    </row>
    <row r="1980" spans="4:4">
      <c r="D1980" s="204"/>
    </row>
    <row r="1981" spans="4:4">
      <c r="D1981" s="204"/>
    </row>
    <row r="1982" spans="4:4">
      <c r="D1982" s="204"/>
    </row>
    <row r="1983" spans="4:4">
      <c r="D1983" s="204"/>
    </row>
    <row r="1984" spans="4:4">
      <c r="D1984" s="204"/>
    </row>
    <row r="1985" spans="4:4">
      <c r="D1985" s="204"/>
    </row>
    <row r="1986" spans="4:4">
      <c r="D1986" s="204"/>
    </row>
    <row r="1987" spans="4:4">
      <c r="D1987" s="204"/>
    </row>
    <row r="1988" spans="4:4">
      <c r="D1988" s="204"/>
    </row>
    <row r="1989" spans="4:4">
      <c r="D1989" s="204"/>
    </row>
    <row r="1990" spans="4:4">
      <c r="D1990" s="204"/>
    </row>
    <row r="1991" spans="4:4">
      <c r="D1991" s="204"/>
    </row>
    <row r="1992" spans="4:4">
      <c r="D1992" s="204"/>
    </row>
    <row r="1993" spans="4:4">
      <c r="D1993" s="204"/>
    </row>
    <row r="1994" spans="4:4">
      <c r="D1994" s="204"/>
    </row>
    <row r="1995" spans="4:4">
      <c r="D1995" s="204"/>
    </row>
    <row r="1996" spans="4:4">
      <c r="D1996" s="204"/>
    </row>
    <row r="1997" spans="4:4">
      <c r="D1997" s="204"/>
    </row>
    <row r="1998" spans="4:4">
      <c r="D1998" s="204"/>
    </row>
    <row r="1999" spans="4:4">
      <c r="D1999" s="204"/>
    </row>
    <row r="2000" spans="4:4">
      <c r="D2000" s="204"/>
    </row>
    <row r="2001" spans="4:4">
      <c r="D2001" s="204"/>
    </row>
    <row r="2002" spans="4:4">
      <c r="D2002" s="204"/>
    </row>
    <row r="2003" spans="4:4">
      <c r="D2003" s="204"/>
    </row>
    <row r="2004" spans="4:4">
      <c r="D2004" s="204"/>
    </row>
    <row r="2005" spans="4:4">
      <c r="D2005" s="204"/>
    </row>
    <row r="2006" spans="4:4">
      <c r="D2006" s="204"/>
    </row>
    <row r="2007" spans="4:4">
      <c r="D2007" s="204"/>
    </row>
    <row r="2008" spans="4:4">
      <c r="D2008" s="204"/>
    </row>
    <row r="2009" spans="4:4">
      <c r="D2009" s="204"/>
    </row>
    <row r="2010" spans="4:4">
      <c r="D2010" s="204"/>
    </row>
    <row r="2011" spans="4:4">
      <c r="D2011" s="204"/>
    </row>
    <row r="2012" spans="4:4">
      <c r="D2012" s="204"/>
    </row>
    <row r="2013" spans="4:4">
      <c r="D2013" s="204"/>
    </row>
    <row r="2014" spans="4:4">
      <c r="D2014" s="204"/>
    </row>
    <row r="2015" spans="4:4">
      <c r="D2015" s="204"/>
    </row>
    <row r="2016" spans="4:4">
      <c r="D2016" s="204"/>
    </row>
    <row r="2017" spans="4:4">
      <c r="D2017" s="204"/>
    </row>
    <row r="2018" spans="4:4">
      <c r="D2018" s="204"/>
    </row>
    <row r="2019" spans="4:4">
      <c r="D2019" s="204"/>
    </row>
    <row r="2020" spans="4:4">
      <c r="D2020" s="204"/>
    </row>
    <row r="2021" spans="4:4">
      <c r="D2021" s="204"/>
    </row>
    <row r="2022" spans="4:4">
      <c r="D2022" s="204"/>
    </row>
    <row r="2023" spans="4:4">
      <c r="D2023" s="204"/>
    </row>
    <row r="2024" spans="4:4">
      <c r="D2024" s="204"/>
    </row>
    <row r="2025" spans="4:4">
      <c r="D2025" s="204"/>
    </row>
    <row r="2026" spans="4:4">
      <c r="D2026" s="204"/>
    </row>
    <row r="2027" spans="4:4">
      <c r="D2027" s="204"/>
    </row>
    <row r="2028" spans="4:4">
      <c r="D2028" s="204"/>
    </row>
    <row r="2029" spans="4:4">
      <c r="D2029" s="204"/>
    </row>
    <row r="2030" spans="4:4">
      <c r="D2030" s="204"/>
    </row>
    <row r="2031" spans="4:4">
      <c r="D2031" s="204"/>
    </row>
    <row r="2032" spans="4:4">
      <c r="D2032" s="204"/>
    </row>
    <row r="2033" spans="4:4">
      <c r="D2033" s="204"/>
    </row>
    <row r="2034" spans="4:4">
      <c r="D2034" s="204"/>
    </row>
    <row r="2035" spans="4:4">
      <c r="D2035" s="204"/>
    </row>
    <row r="2036" spans="4:4">
      <c r="D2036" s="204"/>
    </row>
    <row r="2037" spans="4:4">
      <c r="D2037" s="204"/>
    </row>
    <row r="2038" spans="4:4">
      <c r="D2038" s="204"/>
    </row>
    <row r="2039" spans="4:4">
      <c r="D2039" s="204"/>
    </row>
    <row r="2040" spans="4:4">
      <c r="D2040" s="204"/>
    </row>
    <row r="2041" spans="4:4">
      <c r="D2041" s="204"/>
    </row>
    <row r="2042" spans="4:4">
      <c r="D2042" s="204"/>
    </row>
    <row r="2043" spans="4:4">
      <c r="D2043" s="204"/>
    </row>
    <row r="2044" spans="4:4">
      <c r="D2044" s="204"/>
    </row>
    <row r="2045" spans="4:4">
      <c r="D2045" s="204"/>
    </row>
    <row r="2046" spans="4:4">
      <c r="D2046" s="204"/>
    </row>
    <row r="2047" spans="4:4">
      <c r="D2047" s="204"/>
    </row>
    <row r="2048" spans="4:4">
      <c r="D2048" s="204"/>
    </row>
    <row r="2049" spans="4:4">
      <c r="D2049" s="204"/>
    </row>
    <row r="2050" spans="4:4">
      <c r="D2050" s="204"/>
    </row>
    <row r="2051" spans="4:4">
      <c r="D2051" s="204"/>
    </row>
    <row r="2052" spans="4:4">
      <c r="D2052" s="204"/>
    </row>
    <row r="2053" spans="4:4">
      <c r="D2053" s="204"/>
    </row>
    <row r="2054" spans="4:4">
      <c r="D2054" s="204"/>
    </row>
    <row r="2055" spans="4:4">
      <c r="D2055" s="204"/>
    </row>
    <row r="2056" spans="4:4">
      <c r="D2056" s="204"/>
    </row>
    <row r="2057" spans="4:4">
      <c r="D2057" s="204"/>
    </row>
    <row r="2058" spans="4:4">
      <c r="D2058" s="204"/>
    </row>
    <row r="2059" spans="4:4">
      <c r="D2059" s="204"/>
    </row>
    <row r="2060" spans="4:4">
      <c r="D2060" s="204"/>
    </row>
    <row r="2061" spans="4:4">
      <c r="D2061" s="204"/>
    </row>
    <row r="2062" spans="4:4">
      <c r="D2062" s="204"/>
    </row>
    <row r="2063" spans="4:4">
      <c r="D2063" s="204"/>
    </row>
    <row r="2064" spans="4:4">
      <c r="D2064" s="204"/>
    </row>
    <row r="2065" spans="4:4">
      <c r="D2065" s="204"/>
    </row>
    <row r="2066" spans="4:4">
      <c r="D2066" s="204"/>
    </row>
    <row r="2067" spans="4:4">
      <c r="D2067" s="204"/>
    </row>
    <row r="2068" spans="4:4">
      <c r="D2068" s="204"/>
    </row>
    <row r="2069" spans="4:4">
      <c r="D2069" s="204"/>
    </row>
    <row r="2070" spans="4:4">
      <c r="D2070" s="204"/>
    </row>
    <row r="2071" spans="4:4">
      <c r="D2071" s="204"/>
    </row>
    <row r="2072" spans="4:4">
      <c r="D2072" s="204"/>
    </row>
    <row r="2073" spans="4:4">
      <c r="D2073" s="204"/>
    </row>
    <row r="2074" spans="4:4">
      <c r="D2074" s="204"/>
    </row>
    <row r="2075" spans="4:4">
      <c r="D2075" s="204"/>
    </row>
    <row r="2076" spans="4:4">
      <c r="D2076" s="204"/>
    </row>
    <row r="2077" spans="4:4">
      <c r="D2077" s="204"/>
    </row>
    <row r="2078" spans="4:4">
      <c r="D2078" s="204"/>
    </row>
    <row r="2079" spans="4:4">
      <c r="D2079" s="204"/>
    </row>
    <row r="2080" spans="4:4">
      <c r="D2080" s="204"/>
    </row>
    <row r="2081" spans="4:4">
      <c r="D2081" s="204"/>
    </row>
    <row r="2082" spans="4:4">
      <c r="D2082" s="204"/>
    </row>
    <row r="2083" spans="4:4">
      <c r="D2083" s="204"/>
    </row>
    <row r="2084" spans="4:4">
      <c r="D2084" s="204"/>
    </row>
    <row r="2085" spans="4:4">
      <c r="D2085" s="204"/>
    </row>
    <row r="2086" spans="4:4">
      <c r="D2086" s="204"/>
    </row>
    <row r="2087" spans="4:4">
      <c r="D2087" s="204"/>
    </row>
    <row r="2088" spans="4:4">
      <c r="D2088" s="204"/>
    </row>
    <row r="2089" spans="4:4">
      <c r="D2089" s="204"/>
    </row>
    <row r="2090" spans="4:4">
      <c r="D2090" s="204"/>
    </row>
    <row r="2091" spans="4:4">
      <c r="D2091" s="204"/>
    </row>
    <row r="2092" spans="4:4">
      <c r="D2092" s="204"/>
    </row>
    <row r="2093" spans="4:4">
      <c r="D2093" s="204"/>
    </row>
    <row r="2094" spans="4:4">
      <c r="D2094" s="204"/>
    </row>
    <row r="2095" spans="4:4">
      <c r="D2095" s="204"/>
    </row>
    <row r="2096" spans="4:4">
      <c r="D2096" s="204"/>
    </row>
    <row r="2097" spans="4:4">
      <c r="D2097" s="204"/>
    </row>
    <row r="2098" spans="4:4">
      <c r="D2098" s="204"/>
    </row>
    <row r="2099" spans="4:4">
      <c r="D2099" s="204"/>
    </row>
    <row r="2100" spans="4:4">
      <c r="D2100" s="204"/>
    </row>
    <row r="2101" spans="4:4">
      <c r="D2101" s="204"/>
    </row>
    <row r="2102" spans="4:4">
      <c r="D2102" s="204"/>
    </row>
    <row r="2103" spans="4:4">
      <c r="D2103" s="204"/>
    </row>
    <row r="2104" spans="4:4">
      <c r="D2104" s="204"/>
    </row>
    <row r="2105" spans="4:4">
      <c r="D2105" s="204"/>
    </row>
    <row r="2106" spans="4:4">
      <c r="D2106" s="204"/>
    </row>
    <row r="2107" spans="4:4">
      <c r="D2107" s="204"/>
    </row>
    <row r="2108" spans="4:4">
      <c r="D2108" s="204"/>
    </row>
    <row r="2109" spans="4:4">
      <c r="D2109" s="204"/>
    </row>
    <row r="2110" spans="4:4">
      <c r="D2110" s="204"/>
    </row>
    <row r="2111" spans="4:4">
      <c r="D2111" s="204"/>
    </row>
    <row r="2112" spans="4:4">
      <c r="D2112" s="204"/>
    </row>
    <row r="2113" spans="4:4">
      <c r="D2113" s="204"/>
    </row>
    <row r="2114" spans="4:4">
      <c r="D2114" s="204"/>
    </row>
    <row r="2115" spans="4:4">
      <c r="D2115" s="204"/>
    </row>
    <row r="2116" spans="4:4">
      <c r="D2116" s="204"/>
    </row>
    <row r="2117" spans="4:4">
      <c r="D2117" s="204"/>
    </row>
    <row r="2118" spans="4:4">
      <c r="D2118" s="204"/>
    </row>
    <row r="2119" spans="4:4">
      <c r="D2119" s="204"/>
    </row>
    <row r="2120" spans="4:4">
      <c r="D2120" s="204"/>
    </row>
    <row r="2121" spans="4:4">
      <c r="D2121" s="204"/>
    </row>
    <row r="2122" spans="4:4">
      <c r="D2122" s="204"/>
    </row>
    <row r="2123" spans="4:4">
      <c r="D2123" s="204"/>
    </row>
    <row r="2124" spans="4:4">
      <c r="D2124" s="204"/>
    </row>
    <row r="2125" spans="4:4">
      <c r="D2125" s="204"/>
    </row>
    <row r="2126" spans="4:4">
      <c r="D2126" s="204"/>
    </row>
    <row r="2127" spans="4:4">
      <c r="D2127" s="204"/>
    </row>
    <row r="2128" spans="4:4">
      <c r="D2128" s="204"/>
    </row>
    <row r="2129" spans="4:4">
      <c r="D2129" s="204"/>
    </row>
    <row r="2130" spans="4:4">
      <c r="D2130" s="204"/>
    </row>
    <row r="2131" spans="4:4">
      <c r="D2131" s="204"/>
    </row>
    <row r="2132" spans="4:4">
      <c r="D2132" s="204"/>
    </row>
    <row r="2133" spans="4:4">
      <c r="D2133" s="204"/>
    </row>
    <row r="2134" spans="4:4">
      <c r="D2134" s="204"/>
    </row>
    <row r="2135" spans="4:4">
      <c r="D2135" s="204"/>
    </row>
    <row r="2136" spans="4:4">
      <c r="D2136" s="204"/>
    </row>
    <row r="2137" spans="4:4">
      <c r="D2137" s="204"/>
    </row>
    <row r="2138" spans="4:4">
      <c r="D2138" s="204"/>
    </row>
    <row r="2139" spans="4:4">
      <c r="D2139" s="204"/>
    </row>
    <row r="2140" spans="4:4">
      <c r="D2140" s="204"/>
    </row>
    <row r="2141" spans="4:4">
      <c r="D2141" s="204"/>
    </row>
    <row r="2142" spans="4:4">
      <c r="D2142" s="204"/>
    </row>
    <row r="2143" spans="4:4">
      <c r="D2143" s="204"/>
    </row>
    <row r="2144" spans="4:4">
      <c r="D2144" s="204"/>
    </row>
    <row r="2145" spans="4:4">
      <c r="D2145" s="204"/>
    </row>
    <row r="2146" spans="4:4">
      <c r="D2146" s="204"/>
    </row>
    <row r="2147" spans="4:4">
      <c r="D2147" s="204"/>
    </row>
    <row r="2148" spans="4:4">
      <c r="D2148" s="204"/>
    </row>
    <row r="2149" spans="4:4">
      <c r="D2149" s="204"/>
    </row>
    <row r="2150" spans="4:4">
      <c r="D2150" s="204"/>
    </row>
    <row r="2151" spans="4:4">
      <c r="D2151" s="204"/>
    </row>
    <row r="2152" spans="4:4">
      <c r="D2152" s="204"/>
    </row>
    <row r="2153" spans="4:4">
      <c r="D2153" s="204"/>
    </row>
    <row r="2154" spans="4:4">
      <c r="D2154" s="204"/>
    </row>
    <row r="2155" spans="4:4">
      <c r="D2155" s="204"/>
    </row>
    <row r="2156" spans="4:4">
      <c r="D2156" s="204"/>
    </row>
    <row r="2157" spans="4:4">
      <c r="D2157" s="204"/>
    </row>
    <row r="2158" spans="4:4">
      <c r="D2158" s="204"/>
    </row>
    <row r="2159" spans="4:4">
      <c r="D2159" s="204"/>
    </row>
    <row r="2160" spans="4:4">
      <c r="D2160" s="204"/>
    </row>
    <row r="2161" spans="4:4">
      <c r="D2161" s="204"/>
    </row>
    <row r="2162" spans="4:4">
      <c r="D2162" s="204"/>
    </row>
    <row r="2163" spans="4:4">
      <c r="D2163" s="204"/>
    </row>
    <row r="2164" spans="4:4">
      <c r="D2164" s="204"/>
    </row>
    <row r="2165" spans="4:4">
      <c r="D2165" s="204"/>
    </row>
    <row r="2166" spans="4:4">
      <c r="D2166" s="204"/>
    </row>
    <row r="2167" spans="4:4">
      <c r="D2167" s="204"/>
    </row>
    <row r="2168" spans="4:4">
      <c r="D2168" s="204"/>
    </row>
    <row r="2169" spans="4:4">
      <c r="D2169" s="204"/>
    </row>
    <row r="2170" spans="4:4">
      <c r="D2170" s="204"/>
    </row>
    <row r="2171" spans="4:4">
      <c r="D2171" s="204"/>
    </row>
    <row r="2172" spans="4:4">
      <c r="D2172" s="204"/>
    </row>
    <row r="2173" spans="4:4">
      <c r="D2173" s="204"/>
    </row>
    <row r="2174" spans="4:4">
      <c r="D2174" s="204"/>
    </row>
    <row r="2175" spans="4:4">
      <c r="D2175" s="204"/>
    </row>
    <row r="2176" spans="4:4">
      <c r="D2176" s="204"/>
    </row>
    <row r="2177" spans="4:4">
      <c r="D2177" s="204"/>
    </row>
    <row r="2178" spans="4:4">
      <c r="D2178" s="204"/>
    </row>
    <row r="2179" spans="4:4">
      <c r="D2179" s="204"/>
    </row>
    <row r="2180" spans="4:4">
      <c r="D2180" s="204"/>
    </row>
    <row r="2181" spans="4:4">
      <c r="D2181" s="204"/>
    </row>
    <row r="2182" spans="4:4">
      <c r="D2182" s="204"/>
    </row>
    <row r="2183" spans="4:4">
      <c r="D2183" s="204"/>
    </row>
    <row r="2184" spans="4:4">
      <c r="D2184" s="204"/>
    </row>
    <row r="2185" spans="4:4">
      <c r="D2185" s="204"/>
    </row>
    <row r="2186" spans="4:4">
      <c r="D2186" s="204"/>
    </row>
    <row r="2187" spans="4:4">
      <c r="D2187" s="204"/>
    </row>
    <row r="2188" spans="4:4">
      <c r="D2188" s="204"/>
    </row>
    <row r="2189" spans="4:4">
      <c r="D2189" s="204"/>
    </row>
    <row r="2190" spans="4:4">
      <c r="D2190" s="204"/>
    </row>
    <row r="2191" spans="4:4">
      <c r="D2191" s="204"/>
    </row>
    <row r="2192" spans="4:4">
      <c r="D2192" s="204"/>
    </row>
    <row r="2193" spans="4:4">
      <c r="D2193" s="204"/>
    </row>
    <row r="2194" spans="4:4">
      <c r="D2194" s="204"/>
    </row>
    <row r="2195" spans="4:4">
      <c r="D2195" s="204"/>
    </row>
    <row r="2196" spans="4:4">
      <c r="D2196" s="204"/>
    </row>
    <row r="2197" spans="4:4">
      <c r="D2197" s="204"/>
    </row>
    <row r="2198" spans="4:4">
      <c r="D2198" s="204"/>
    </row>
    <row r="2199" spans="4:4">
      <c r="D2199" s="204"/>
    </row>
    <row r="2200" spans="4:4">
      <c r="D2200" s="204"/>
    </row>
    <row r="2201" spans="4:4">
      <c r="D2201" s="204"/>
    </row>
    <row r="2202" spans="4:4">
      <c r="D2202" s="204"/>
    </row>
    <row r="2203" spans="4:4">
      <c r="D2203" s="204"/>
    </row>
    <row r="2204" spans="4:4">
      <c r="D2204" s="204"/>
    </row>
    <row r="2205" spans="4:4">
      <c r="D2205" s="204"/>
    </row>
    <row r="2206" spans="4:4">
      <c r="D2206" s="204"/>
    </row>
    <row r="2207" spans="4:4">
      <c r="D2207" s="204"/>
    </row>
    <row r="2208" spans="4:4">
      <c r="D2208" s="204"/>
    </row>
    <row r="2209" spans="4:4">
      <c r="D2209" s="204"/>
    </row>
    <row r="2210" spans="4:4">
      <c r="D2210" s="204"/>
    </row>
    <row r="2211" spans="4:4">
      <c r="D2211" s="204"/>
    </row>
    <row r="2212" spans="4:4">
      <c r="D2212" s="204"/>
    </row>
    <row r="2213" spans="4:4">
      <c r="D2213" s="204"/>
    </row>
    <row r="2214" spans="4:4">
      <c r="D2214" s="204"/>
    </row>
    <row r="2215" spans="4:4">
      <c r="D2215" s="204"/>
    </row>
    <row r="2216" spans="4:4">
      <c r="D2216" s="204"/>
    </row>
    <row r="2217" spans="4:4">
      <c r="D2217" s="204"/>
    </row>
    <row r="2218" spans="4:4">
      <c r="D2218" s="204"/>
    </row>
    <row r="2219" spans="4:4">
      <c r="D2219" s="204"/>
    </row>
    <row r="2220" spans="4:4">
      <c r="D2220" s="204"/>
    </row>
    <row r="2221" spans="4:4">
      <c r="D2221" s="204"/>
    </row>
    <row r="2222" spans="4:4">
      <c r="D2222" s="204"/>
    </row>
    <row r="2223" spans="4:4">
      <c r="D2223" s="204"/>
    </row>
    <row r="2224" spans="4:4">
      <c r="D2224" s="204"/>
    </row>
    <row r="2225" spans="4:4">
      <c r="D2225" s="204"/>
    </row>
    <row r="2226" spans="4:4">
      <c r="D2226" s="204"/>
    </row>
    <row r="2227" spans="4:4">
      <c r="D2227" s="204"/>
    </row>
    <row r="2228" spans="4:4">
      <c r="D2228" s="204"/>
    </row>
    <row r="2229" spans="4:4">
      <c r="D2229" s="204"/>
    </row>
    <row r="2230" spans="4:4">
      <c r="D2230" s="204"/>
    </row>
    <row r="2231" spans="4:4">
      <c r="D2231" s="204"/>
    </row>
    <row r="2232" spans="4:4">
      <c r="D2232" s="204"/>
    </row>
    <row r="2233" spans="4:4">
      <c r="D2233" s="204"/>
    </row>
    <row r="2234" spans="4:4">
      <c r="D2234" s="204"/>
    </row>
    <row r="2235" spans="4:4">
      <c r="D2235" s="204"/>
    </row>
    <row r="2236" spans="4:4">
      <c r="D2236" s="204"/>
    </row>
    <row r="2237" spans="4:4">
      <c r="D2237" s="204"/>
    </row>
    <row r="2238" spans="4:4">
      <c r="D2238" s="204"/>
    </row>
    <row r="2239" spans="4:4">
      <c r="D2239" s="204"/>
    </row>
    <row r="2240" spans="4:4">
      <c r="D2240" s="204"/>
    </row>
    <row r="2241" spans="4:4">
      <c r="D2241" s="204"/>
    </row>
    <row r="2242" spans="4:4">
      <c r="D2242" s="204"/>
    </row>
    <row r="2243" spans="4:4">
      <c r="D2243" s="204"/>
    </row>
    <row r="2244" spans="4:4">
      <c r="D2244" s="204"/>
    </row>
    <row r="2245" spans="4:4">
      <c r="D2245" s="204"/>
    </row>
    <row r="2246" spans="4:4">
      <c r="D2246" s="204"/>
    </row>
    <row r="2247" spans="4:4">
      <c r="D2247" s="204"/>
    </row>
    <row r="2248" spans="4:4">
      <c r="D2248" s="204"/>
    </row>
    <row r="2249" spans="4:4">
      <c r="D2249" s="204"/>
    </row>
    <row r="2250" spans="4:4">
      <c r="D2250" s="204"/>
    </row>
    <row r="2251" spans="4:4">
      <c r="D2251" s="204"/>
    </row>
    <row r="2252" spans="4:4">
      <c r="D2252" s="204"/>
    </row>
    <row r="2253" spans="4:4">
      <c r="D2253" s="204"/>
    </row>
    <row r="2254" spans="4:4">
      <c r="D2254" s="204"/>
    </row>
    <row r="2255" spans="4:4">
      <c r="D2255" s="204"/>
    </row>
    <row r="2256" spans="4:4">
      <c r="D2256" s="204"/>
    </row>
    <row r="2257" spans="4:4">
      <c r="D2257" s="204"/>
    </row>
    <row r="2258" spans="4:4">
      <c r="D2258" s="204"/>
    </row>
    <row r="2259" spans="4:4">
      <c r="D2259" s="204"/>
    </row>
    <row r="2260" spans="4:4">
      <c r="D2260" s="204"/>
    </row>
    <row r="2261" spans="4:4">
      <c r="D2261" s="204"/>
    </row>
    <row r="2262" spans="4:4">
      <c r="D2262" s="204"/>
    </row>
    <row r="2263" spans="4:4">
      <c r="D2263" s="204"/>
    </row>
    <row r="2264" spans="4:4">
      <c r="D2264" s="204"/>
    </row>
    <row r="2265" spans="4:4">
      <c r="D2265" s="204"/>
    </row>
    <row r="2266" spans="4:4">
      <c r="D2266" s="204"/>
    </row>
    <row r="2267" spans="4:4">
      <c r="D2267" s="204"/>
    </row>
    <row r="2268" spans="4:4">
      <c r="D2268" s="204"/>
    </row>
    <row r="2269" spans="4:4">
      <c r="D2269" s="204"/>
    </row>
    <row r="2270" spans="4:4">
      <c r="D2270" s="204"/>
    </row>
    <row r="2271" spans="4:4">
      <c r="D2271" s="204"/>
    </row>
    <row r="2272" spans="4:4">
      <c r="D2272" s="204"/>
    </row>
    <row r="2273" spans="4:4">
      <c r="D2273" s="204"/>
    </row>
    <row r="2274" spans="4:4">
      <c r="D2274" s="204"/>
    </row>
    <row r="2275" spans="4:4">
      <c r="D2275" s="204"/>
    </row>
    <row r="2276" spans="4:4">
      <c r="D2276" s="204"/>
    </row>
    <row r="2277" spans="4:4">
      <c r="D2277" s="204"/>
    </row>
    <row r="2278" spans="4:4">
      <c r="D2278" s="204"/>
    </row>
    <row r="2279" spans="4:4">
      <c r="D2279" s="204"/>
    </row>
    <row r="2280" spans="4:4">
      <c r="D2280" s="204"/>
    </row>
    <row r="2281" spans="4:4">
      <c r="D2281" s="204"/>
    </row>
    <row r="2282" spans="4:4">
      <c r="D2282" s="204"/>
    </row>
    <row r="2283" spans="4:4">
      <c r="D2283" s="204"/>
    </row>
    <row r="2284" spans="4:4">
      <c r="D2284" s="204"/>
    </row>
    <row r="2285" spans="4:4">
      <c r="D2285" s="204"/>
    </row>
    <row r="2286" spans="4:4">
      <c r="D2286" s="204"/>
    </row>
    <row r="2287" spans="4:4">
      <c r="D2287" s="204"/>
    </row>
    <row r="2288" spans="4:4">
      <c r="D2288" s="204"/>
    </row>
    <row r="2289" spans="4:4">
      <c r="D2289" s="204"/>
    </row>
    <row r="2290" spans="4:4">
      <c r="D2290" s="204"/>
    </row>
    <row r="2291" spans="4:4">
      <c r="D2291" s="204"/>
    </row>
    <row r="2292" spans="4:4">
      <c r="D2292" s="204"/>
    </row>
    <row r="2293" spans="4:4">
      <c r="D2293" s="204"/>
    </row>
    <row r="2294" spans="4:4">
      <c r="D2294" s="204"/>
    </row>
    <row r="2295" spans="4:4">
      <c r="D2295" s="204"/>
    </row>
    <row r="2296" spans="4:4">
      <c r="D2296" s="204"/>
    </row>
    <row r="2297" spans="4:4">
      <c r="D2297" s="204"/>
    </row>
    <row r="2298" spans="4:4">
      <c r="D2298" s="204"/>
    </row>
    <row r="2299" spans="4:4">
      <c r="D2299" s="204"/>
    </row>
    <row r="2300" spans="4:4">
      <c r="D2300" s="204"/>
    </row>
    <row r="2301" spans="4:4">
      <c r="D2301" s="204"/>
    </row>
    <row r="2302" spans="4:4">
      <c r="D2302" s="204"/>
    </row>
    <row r="2303" spans="4:4">
      <c r="D2303" s="204"/>
    </row>
    <row r="2304" spans="4:4">
      <c r="D2304" s="204"/>
    </row>
    <row r="2305" spans="4:4">
      <c r="D2305" s="204"/>
    </row>
    <row r="2306" spans="4:4">
      <c r="D2306" s="204"/>
    </row>
    <row r="2307" spans="4:4">
      <c r="D2307" s="204"/>
    </row>
    <row r="2308" spans="4:4">
      <c r="D2308" s="204"/>
    </row>
    <row r="2309" spans="4:4">
      <c r="D2309" s="204"/>
    </row>
    <row r="2310" spans="4:4">
      <c r="D2310" s="204"/>
    </row>
    <row r="2311" spans="4:4">
      <c r="D2311" s="204"/>
    </row>
    <row r="2312" spans="4:4">
      <c r="D2312" s="204"/>
    </row>
    <row r="2313" spans="4:4">
      <c r="D2313" s="204"/>
    </row>
    <row r="2314" spans="4:4">
      <c r="D2314" s="204"/>
    </row>
    <row r="2315" spans="4:4">
      <c r="D2315" s="204"/>
    </row>
    <row r="2316" spans="4:4">
      <c r="D2316" s="204"/>
    </row>
    <row r="2317" spans="4:4">
      <c r="D2317" s="204"/>
    </row>
    <row r="2318" spans="4:4">
      <c r="D2318" s="204"/>
    </row>
    <row r="2319" spans="4:4">
      <c r="D2319" s="204"/>
    </row>
    <row r="2320" spans="4:4">
      <c r="D2320" s="204"/>
    </row>
    <row r="2321" spans="4:4">
      <c r="D2321" s="204"/>
    </row>
    <row r="2322" spans="4:4">
      <c r="D2322" s="204"/>
    </row>
    <row r="2323" spans="4:4">
      <c r="D2323" s="204"/>
    </row>
    <row r="2324" spans="4:4">
      <c r="D2324" s="204"/>
    </row>
    <row r="2325" spans="4:4">
      <c r="D2325" s="204"/>
    </row>
    <row r="2326" spans="4:4">
      <c r="D2326" s="204"/>
    </row>
    <row r="2327" spans="4:4">
      <c r="D2327" s="204"/>
    </row>
    <row r="2328" spans="4:4">
      <c r="D2328" s="204"/>
    </row>
    <row r="2329" spans="4:4">
      <c r="D2329" s="204"/>
    </row>
    <row r="2330" spans="4:4">
      <c r="D2330" s="204"/>
    </row>
    <row r="2331" spans="4:4">
      <c r="D2331" s="204"/>
    </row>
    <row r="2332" spans="4:4">
      <c r="D2332" s="204"/>
    </row>
    <row r="2333" spans="4:4">
      <c r="D2333" s="204"/>
    </row>
    <row r="2334" spans="4:4">
      <c r="D2334" s="204"/>
    </row>
    <row r="2335" spans="4:4">
      <c r="D2335" s="204"/>
    </row>
    <row r="2336" spans="4:4">
      <c r="D2336" s="204"/>
    </row>
    <row r="2337" spans="4:4">
      <c r="D2337" s="204"/>
    </row>
    <row r="2338" spans="4:4">
      <c r="D2338" s="204"/>
    </row>
    <row r="2339" spans="4:4">
      <c r="D2339" s="204"/>
    </row>
    <row r="2340" spans="4:4">
      <c r="D2340" s="204"/>
    </row>
    <row r="2341" spans="4:4">
      <c r="D2341" s="204"/>
    </row>
    <row r="2342" spans="4:4">
      <c r="D2342" s="204"/>
    </row>
    <row r="2343" spans="4:4">
      <c r="D2343" s="204"/>
    </row>
    <row r="2344" spans="4:4">
      <c r="D2344" s="204"/>
    </row>
    <row r="2345" spans="4:4">
      <c r="D2345" s="204"/>
    </row>
    <row r="2346" spans="4:4">
      <c r="D2346" s="204"/>
    </row>
    <row r="2347" spans="4:4">
      <c r="D2347" s="204"/>
    </row>
    <row r="2348" spans="4:4">
      <c r="D2348" s="204"/>
    </row>
    <row r="2349" spans="4:4">
      <c r="D2349" s="204"/>
    </row>
    <row r="2350" spans="4:4">
      <c r="D2350" s="204"/>
    </row>
    <row r="2351" spans="4:4">
      <c r="D2351" s="204"/>
    </row>
    <row r="2352" spans="4:4">
      <c r="D2352" s="204"/>
    </row>
    <row r="2353" spans="4:4">
      <c r="D2353" s="204"/>
    </row>
    <row r="2354" spans="4:4">
      <c r="D2354" s="204"/>
    </row>
    <row r="2355" spans="4:4">
      <c r="D2355" s="204"/>
    </row>
    <row r="2356" spans="4:4">
      <c r="D2356" s="204"/>
    </row>
    <row r="2357" spans="4:4">
      <c r="D2357" s="204"/>
    </row>
    <row r="2358" spans="4:4">
      <c r="D2358" s="204"/>
    </row>
    <row r="2359" spans="4:4">
      <c r="D2359" s="204"/>
    </row>
    <row r="2360" spans="4:4">
      <c r="D2360" s="204"/>
    </row>
    <row r="2361" spans="4:4">
      <c r="D2361" s="204"/>
    </row>
    <row r="2362" spans="4:4">
      <c r="D2362" s="204"/>
    </row>
    <row r="2363" spans="4:4">
      <c r="D2363" s="204"/>
    </row>
    <row r="2364" spans="4:4">
      <c r="D2364" s="204"/>
    </row>
    <row r="2365" spans="4:4">
      <c r="D2365" s="204"/>
    </row>
    <row r="2366" spans="4:4">
      <c r="D2366" s="204"/>
    </row>
    <row r="2367" spans="4:4">
      <c r="D2367" s="204"/>
    </row>
    <row r="2368" spans="4:4">
      <c r="D2368" s="204"/>
    </row>
    <row r="2369" spans="4:4">
      <c r="D2369" s="204"/>
    </row>
    <row r="2370" spans="4:4">
      <c r="D2370" s="204"/>
    </row>
    <row r="2371" spans="4:4">
      <c r="D2371" s="204"/>
    </row>
    <row r="2372" spans="4:4">
      <c r="D2372" s="204"/>
    </row>
    <row r="2373" spans="4:4">
      <c r="D2373" s="204"/>
    </row>
    <row r="2374" spans="4:4">
      <c r="D2374" s="204"/>
    </row>
    <row r="2375" spans="4:4">
      <c r="D2375" s="204"/>
    </row>
    <row r="2376" spans="4:4">
      <c r="D2376" s="204"/>
    </row>
    <row r="2377" spans="4:4">
      <c r="D2377" s="204"/>
    </row>
    <row r="2378" spans="4:4">
      <c r="D2378" s="204"/>
    </row>
    <row r="2379" spans="4:4">
      <c r="D2379" s="204"/>
    </row>
    <row r="2380" spans="4:4">
      <c r="D2380" s="204"/>
    </row>
    <row r="2381" spans="4:4">
      <c r="D2381" s="204"/>
    </row>
    <row r="2382" spans="4:4">
      <c r="D2382" s="204"/>
    </row>
    <row r="2383" spans="4:4">
      <c r="D2383" s="204"/>
    </row>
    <row r="2384" spans="4:4">
      <c r="D2384" s="204"/>
    </row>
    <row r="2385" spans="4:4">
      <c r="D2385" s="204"/>
    </row>
    <row r="2386" spans="4:4">
      <c r="D2386" s="204"/>
    </row>
    <row r="2387" spans="4:4">
      <c r="D2387" s="204"/>
    </row>
    <row r="2388" spans="4:4">
      <c r="D2388" s="204"/>
    </row>
    <row r="2389" spans="4:4">
      <c r="D2389" s="204"/>
    </row>
    <row r="2390" spans="4:4">
      <c r="D2390" s="204"/>
    </row>
    <row r="2391" spans="4:4">
      <c r="D2391" s="204"/>
    </row>
    <row r="2392" spans="4:4">
      <c r="D2392" s="204"/>
    </row>
    <row r="2393" spans="4:4">
      <c r="D2393" s="204"/>
    </row>
    <row r="2394" spans="4:4">
      <c r="D2394" s="204"/>
    </row>
    <row r="2395" spans="4:4">
      <c r="D2395" s="204"/>
    </row>
    <row r="2396" spans="4:4">
      <c r="D2396" s="204"/>
    </row>
    <row r="2397" spans="4:4">
      <c r="D2397" s="204"/>
    </row>
    <row r="2398" spans="4:4">
      <c r="D2398" s="204"/>
    </row>
    <row r="2399" spans="4:4">
      <c r="D2399" s="204"/>
    </row>
    <row r="2400" spans="4:4">
      <c r="D2400" s="204"/>
    </row>
    <row r="2401" spans="4:4">
      <c r="D2401" s="204"/>
    </row>
    <row r="2402" spans="4:4">
      <c r="D2402" s="204"/>
    </row>
    <row r="2403" spans="4:4">
      <c r="D2403" s="204"/>
    </row>
    <row r="2404" spans="4:4">
      <c r="D2404" s="204"/>
    </row>
    <row r="2405" spans="4:4">
      <c r="D2405" s="204"/>
    </row>
    <row r="2406" spans="4:4">
      <c r="D2406" s="204"/>
    </row>
    <row r="2407" spans="4:4">
      <c r="D2407" s="204"/>
    </row>
    <row r="2408" spans="4:4">
      <c r="D2408" s="204"/>
    </row>
    <row r="2409" spans="4:4">
      <c r="D2409" s="204"/>
    </row>
    <row r="2410" spans="4:4">
      <c r="D2410" s="204"/>
    </row>
    <row r="2411" spans="4:4">
      <c r="D2411" s="204"/>
    </row>
    <row r="2412" spans="4:4">
      <c r="D2412" s="204"/>
    </row>
    <row r="2413" spans="4:4">
      <c r="D2413" s="204"/>
    </row>
    <row r="2414" spans="4:4">
      <c r="D2414" s="204"/>
    </row>
    <row r="2415" spans="4:4">
      <c r="D2415" s="204"/>
    </row>
    <row r="2416" spans="4:4">
      <c r="D2416" s="204"/>
    </row>
    <row r="2417" spans="4:4">
      <c r="D2417" s="204"/>
    </row>
    <row r="2418" spans="4:4">
      <c r="D2418" s="204"/>
    </row>
    <row r="2419" spans="4:4">
      <c r="D2419" s="204"/>
    </row>
    <row r="2420" spans="4:4">
      <c r="D2420" s="204"/>
    </row>
    <row r="2421" spans="4:4">
      <c r="D2421" s="204"/>
    </row>
    <row r="2422" spans="4:4">
      <c r="D2422" s="204"/>
    </row>
    <row r="2423" spans="4:4">
      <c r="D2423" s="204"/>
    </row>
    <row r="2424" spans="4:4">
      <c r="D2424" s="204"/>
    </row>
    <row r="2425" spans="4:4">
      <c r="D2425" s="204"/>
    </row>
    <row r="2426" spans="4:4">
      <c r="D2426" s="204"/>
    </row>
    <row r="2427" spans="4:4">
      <c r="D2427" s="204"/>
    </row>
    <row r="2428" spans="4:4">
      <c r="D2428" s="204"/>
    </row>
    <row r="2429" spans="4:4">
      <c r="D2429" s="204"/>
    </row>
    <row r="2430" spans="4:4">
      <c r="D2430" s="204"/>
    </row>
    <row r="2431" spans="4:4">
      <c r="D2431" s="204"/>
    </row>
    <row r="2432" spans="4:4">
      <c r="D2432" s="204"/>
    </row>
    <row r="2433" spans="4:4">
      <c r="D2433" s="204"/>
    </row>
    <row r="2434" spans="4:4">
      <c r="D2434" s="204"/>
    </row>
    <row r="2435" spans="4:4">
      <c r="D2435" s="204"/>
    </row>
    <row r="2436" spans="4:4">
      <c r="D2436" s="204"/>
    </row>
    <row r="2437" spans="4:4">
      <c r="D2437" s="204"/>
    </row>
    <row r="2438" spans="4:4">
      <c r="D2438" s="204"/>
    </row>
    <row r="2439" spans="4:4">
      <c r="D2439" s="204"/>
    </row>
    <row r="2440" spans="4:4">
      <c r="D2440" s="204"/>
    </row>
    <row r="2441" spans="4:4">
      <c r="D2441" s="204"/>
    </row>
    <row r="2442" spans="4:4">
      <c r="D2442" s="204"/>
    </row>
    <row r="2443" spans="4:4">
      <c r="D2443" s="204"/>
    </row>
    <row r="2444" spans="4:4">
      <c r="D2444" s="204"/>
    </row>
    <row r="2445" spans="4:4">
      <c r="D2445" s="204"/>
    </row>
    <row r="2446" spans="4:4">
      <c r="D2446" s="204"/>
    </row>
    <row r="2447" spans="4:4">
      <c r="D2447" s="204"/>
    </row>
    <row r="2448" spans="4:4">
      <c r="D2448" s="204"/>
    </row>
    <row r="2449" spans="4:4">
      <c r="D2449" s="204"/>
    </row>
    <row r="2450" spans="4:4">
      <c r="D2450" s="204"/>
    </row>
    <row r="2451" spans="4:4">
      <c r="D2451" s="204"/>
    </row>
    <row r="2452" spans="4:4">
      <c r="D2452" s="204"/>
    </row>
    <row r="2453" spans="4:4">
      <c r="D2453" s="204"/>
    </row>
    <row r="2454" spans="4:4">
      <c r="D2454" s="204"/>
    </row>
    <row r="2455" spans="4:4">
      <c r="D2455" s="204"/>
    </row>
    <row r="2456" spans="4:4">
      <c r="D2456" s="204"/>
    </row>
    <row r="2457" spans="4:4">
      <c r="D2457" s="204"/>
    </row>
    <row r="2458" spans="4:4">
      <c r="D2458" s="204"/>
    </row>
    <row r="2459" spans="4:4">
      <c r="D2459" s="204"/>
    </row>
    <row r="2460" spans="4:4">
      <c r="D2460" s="204"/>
    </row>
    <row r="2461" spans="4:4">
      <c r="D2461" s="204"/>
    </row>
    <row r="2462" spans="4:4">
      <c r="D2462" s="204"/>
    </row>
    <row r="2463" spans="4:4">
      <c r="D2463" s="204"/>
    </row>
    <row r="2464" spans="4:4">
      <c r="D2464" s="204"/>
    </row>
    <row r="2465" spans="4:4">
      <c r="D2465" s="204"/>
    </row>
    <row r="2466" spans="4:4">
      <c r="D2466" s="204"/>
    </row>
    <row r="2467" spans="4:4">
      <c r="D2467" s="204"/>
    </row>
    <row r="2468" spans="4:4">
      <c r="D2468" s="204"/>
    </row>
    <row r="2469" spans="4:4">
      <c r="D2469" s="204"/>
    </row>
    <row r="2470" spans="4:4">
      <c r="D2470" s="204"/>
    </row>
    <row r="2471" spans="4:4">
      <c r="D2471" s="204"/>
    </row>
    <row r="2472" spans="4:4">
      <c r="D2472" s="204"/>
    </row>
    <row r="2473" spans="4:4">
      <c r="D2473" s="204"/>
    </row>
    <row r="2474" spans="4:4">
      <c r="D2474" s="204"/>
    </row>
    <row r="2475" spans="4:4">
      <c r="D2475" s="204"/>
    </row>
    <row r="2476" spans="4:4">
      <c r="D2476" s="204"/>
    </row>
    <row r="2477" spans="4:4">
      <c r="D2477" s="204"/>
    </row>
    <row r="2478" spans="4:4">
      <c r="D2478" s="204"/>
    </row>
    <row r="2479" spans="4:4">
      <c r="D2479" s="204"/>
    </row>
    <row r="2480" spans="4:4">
      <c r="D2480" s="204"/>
    </row>
    <row r="2481" spans="4:4">
      <c r="D2481" s="204"/>
    </row>
    <row r="2482" spans="4:4">
      <c r="D2482" s="204"/>
    </row>
    <row r="2483" spans="4:4">
      <c r="D2483" s="204"/>
    </row>
    <row r="2484" spans="4:4">
      <c r="D2484" s="204"/>
    </row>
    <row r="2485" spans="4:4">
      <c r="D2485" s="204"/>
    </row>
    <row r="2486" spans="4:4">
      <c r="D2486" s="204"/>
    </row>
    <row r="2487" spans="4:4">
      <c r="D2487" s="204"/>
    </row>
    <row r="2488" spans="4:4">
      <c r="D2488" s="204"/>
    </row>
    <row r="2489" spans="4:4">
      <c r="D2489" s="204"/>
    </row>
    <row r="2490" spans="4:4">
      <c r="D2490" s="204"/>
    </row>
    <row r="2491" spans="4:4">
      <c r="D2491" s="204"/>
    </row>
    <row r="2492" spans="4:4">
      <c r="D2492" s="204"/>
    </row>
    <row r="2493" spans="4:4">
      <c r="D2493" s="204"/>
    </row>
    <row r="2494" spans="4:4">
      <c r="D2494" s="204"/>
    </row>
    <row r="2495" spans="4:4">
      <c r="D2495" s="204"/>
    </row>
    <row r="2496" spans="4:4">
      <c r="D2496" s="204"/>
    </row>
    <row r="2497" spans="4:4">
      <c r="D2497" s="204"/>
    </row>
    <row r="2498" spans="4:4">
      <c r="D2498" s="204"/>
    </row>
    <row r="2499" spans="4:4">
      <c r="D2499" s="204"/>
    </row>
    <row r="2500" spans="4:4">
      <c r="D2500" s="204"/>
    </row>
    <row r="2501" spans="4:4">
      <c r="D2501" s="204"/>
    </row>
    <row r="2502" spans="4:4">
      <c r="D2502" s="204"/>
    </row>
    <row r="2503" spans="4:4">
      <c r="D2503" s="204"/>
    </row>
    <row r="2504" spans="4:4">
      <c r="D2504" s="204"/>
    </row>
    <row r="2505" spans="4:4">
      <c r="D2505" s="204"/>
    </row>
    <row r="2506" spans="4:4">
      <c r="D2506" s="204"/>
    </row>
    <row r="2507" spans="4:4">
      <c r="D2507" s="204"/>
    </row>
    <row r="2508" spans="4:4">
      <c r="D2508" s="204"/>
    </row>
    <row r="2509" spans="4:4">
      <c r="D2509" s="204"/>
    </row>
    <row r="2510" spans="4:4">
      <c r="D2510" s="204"/>
    </row>
    <row r="2511" spans="4:4">
      <c r="D2511" s="204"/>
    </row>
    <row r="2512" spans="4:4">
      <c r="D2512" s="204"/>
    </row>
    <row r="2513" spans="4:4">
      <c r="D2513" s="204"/>
    </row>
    <row r="2514" spans="4:4">
      <c r="D2514" s="204"/>
    </row>
    <row r="2515" spans="4:4">
      <c r="D2515" s="204"/>
    </row>
    <row r="2516" spans="4:4">
      <c r="D2516" s="204"/>
    </row>
    <row r="2517" spans="4:4">
      <c r="D2517" s="204"/>
    </row>
    <row r="2518" spans="4:4">
      <c r="D2518" s="204"/>
    </row>
    <row r="2519" spans="4:4">
      <c r="D2519" s="204"/>
    </row>
    <row r="2520" spans="4:4">
      <c r="D2520" s="204"/>
    </row>
    <row r="2521" spans="4:4">
      <c r="D2521" s="204"/>
    </row>
    <row r="2522" spans="4:4">
      <c r="D2522" s="204"/>
    </row>
    <row r="2523" spans="4:4">
      <c r="D2523" s="204"/>
    </row>
    <row r="2524" spans="4:4">
      <c r="D2524" s="204"/>
    </row>
    <row r="2525" spans="4:4">
      <c r="D2525" s="204"/>
    </row>
    <row r="2526" spans="4:4">
      <c r="D2526" s="204"/>
    </row>
    <row r="2527" spans="4:4">
      <c r="D2527" s="204"/>
    </row>
    <row r="2528" spans="4:4">
      <c r="D2528" s="204"/>
    </row>
    <row r="2529" spans="4:4">
      <c r="D2529" s="204"/>
    </row>
    <row r="2530" spans="4:4">
      <c r="D2530" s="204"/>
    </row>
    <row r="2531" spans="4:4">
      <c r="D2531" s="204"/>
    </row>
    <row r="2532" spans="4:4">
      <c r="D2532" s="204"/>
    </row>
    <row r="2533" spans="4:4">
      <c r="D2533" s="204"/>
    </row>
    <row r="2534" spans="4:4">
      <c r="D2534" s="204"/>
    </row>
    <row r="2535" spans="4:4">
      <c r="D2535" s="204"/>
    </row>
    <row r="2536" spans="4:4">
      <c r="D2536" s="204"/>
    </row>
    <row r="2537" spans="4:4">
      <c r="D2537" s="204"/>
    </row>
    <row r="2538" spans="4:4">
      <c r="D2538" s="204"/>
    </row>
    <row r="2539" spans="4:4">
      <c r="D2539" s="204"/>
    </row>
    <row r="2540" spans="4:4">
      <c r="D2540" s="204"/>
    </row>
    <row r="2541" spans="4:4">
      <c r="D2541" s="204"/>
    </row>
    <row r="2542" spans="4:4">
      <c r="D2542" s="204"/>
    </row>
    <row r="2543" spans="4:4">
      <c r="D2543" s="204"/>
    </row>
    <row r="2544" spans="4:4">
      <c r="D2544" s="204"/>
    </row>
    <row r="2545" spans="4:4">
      <c r="D2545" s="204"/>
    </row>
    <row r="2546" spans="4:4">
      <c r="D2546" s="204"/>
    </row>
    <row r="2547" spans="4:4">
      <c r="D2547" s="204"/>
    </row>
    <row r="2548" spans="4:4">
      <c r="D2548" s="204"/>
    </row>
    <row r="2549" spans="4:4">
      <c r="D2549" s="204"/>
    </row>
    <row r="2550" spans="4:4">
      <c r="D2550" s="204"/>
    </row>
    <row r="2551" spans="4:4">
      <c r="D2551" s="204"/>
    </row>
    <row r="2552" spans="4:4">
      <c r="D2552" s="204"/>
    </row>
    <row r="2553" spans="4:4">
      <c r="D2553" s="204"/>
    </row>
    <row r="2554" spans="4:4">
      <c r="D2554" s="204"/>
    </row>
    <row r="2555" spans="4:4">
      <c r="D2555" s="204"/>
    </row>
    <row r="2556" spans="4:4">
      <c r="D2556" s="204"/>
    </row>
    <row r="2557" spans="4:4">
      <c r="D2557" s="204"/>
    </row>
    <row r="2558" spans="4:4">
      <c r="D2558" s="204"/>
    </row>
    <row r="2559" spans="4:4">
      <c r="D2559" s="204"/>
    </row>
    <row r="2560" spans="4:4">
      <c r="D2560" s="204"/>
    </row>
    <row r="2561" spans="4:4">
      <c r="D2561" s="204"/>
    </row>
    <row r="2562" spans="4:4">
      <c r="D2562" s="204"/>
    </row>
    <row r="2563" spans="4:4">
      <c r="D2563" s="204"/>
    </row>
    <row r="2564" spans="4:4">
      <c r="D2564" s="204"/>
    </row>
    <row r="2565" spans="4:4">
      <c r="D2565" s="204"/>
    </row>
    <row r="2566" spans="4:4">
      <c r="D2566" s="204"/>
    </row>
    <row r="2567" spans="4:4">
      <c r="D2567" s="204"/>
    </row>
    <row r="2568" spans="4:4">
      <c r="D2568" s="204"/>
    </row>
    <row r="2569" spans="4:4">
      <c r="D2569" s="204"/>
    </row>
    <row r="2570" spans="4:4">
      <c r="D2570" s="204"/>
    </row>
    <row r="2571" spans="4:4">
      <c r="D2571" s="204"/>
    </row>
    <row r="2572" spans="4:4">
      <c r="D2572" s="204"/>
    </row>
    <row r="2573" spans="4:4">
      <c r="D2573" s="204"/>
    </row>
    <row r="2574" spans="4:4">
      <c r="D2574" s="204"/>
    </row>
    <row r="2575" spans="4:4">
      <c r="D2575" s="204"/>
    </row>
    <row r="2576" spans="4:4">
      <c r="D2576" s="204"/>
    </row>
    <row r="2577" spans="4:4">
      <c r="D2577" s="204"/>
    </row>
    <row r="2578" spans="4:4">
      <c r="D2578" s="204"/>
    </row>
    <row r="2579" spans="4:4">
      <c r="D2579" s="204"/>
    </row>
    <row r="2580" spans="4:4">
      <c r="D2580" s="204"/>
    </row>
    <row r="2581" spans="4:4">
      <c r="D2581" s="204"/>
    </row>
    <row r="2582" spans="4:4">
      <c r="D2582" s="204"/>
    </row>
    <row r="2583" spans="4:4">
      <c r="D2583" s="204"/>
    </row>
    <row r="2584" spans="4:4">
      <c r="D2584" s="204"/>
    </row>
    <row r="2585" spans="4:4">
      <c r="D2585" s="204"/>
    </row>
    <row r="2586" spans="4:4">
      <c r="D2586" s="204"/>
    </row>
    <row r="2587" spans="4:4">
      <c r="D2587" s="204"/>
    </row>
    <row r="2588" spans="4:4">
      <c r="D2588" s="204"/>
    </row>
    <row r="2589" spans="4:4">
      <c r="D2589" s="204"/>
    </row>
    <row r="2590" spans="4:4">
      <c r="D2590" s="204"/>
    </row>
    <row r="2591" spans="4:4">
      <c r="D2591" s="204"/>
    </row>
    <row r="2592" spans="4:4">
      <c r="D2592" s="204"/>
    </row>
    <row r="2593" spans="4:4">
      <c r="D2593" s="204"/>
    </row>
    <row r="2594" spans="4:4">
      <c r="D2594" s="204"/>
    </row>
    <row r="2595" spans="4:4">
      <c r="D2595" s="204"/>
    </row>
    <row r="2596" spans="4:4">
      <c r="D2596" s="204"/>
    </row>
    <row r="2597" spans="4:4">
      <c r="D2597" s="204"/>
    </row>
    <row r="2598" spans="4:4">
      <c r="D2598" s="204"/>
    </row>
    <row r="2599" spans="4:4">
      <c r="D2599" s="204"/>
    </row>
    <row r="2600" spans="4:4">
      <c r="D2600" s="204"/>
    </row>
    <row r="2601" spans="4:4">
      <c r="D2601" s="204"/>
    </row>
    <row r="2602" spans="4:4">
      <c r="D2602" s="204"/>
    </row>
    <row r="2603" spans="4:4">
      <c r="D2603" s="204"/>
    </row>
    <row r="2604" spans="4:4">
      <c r="D2604" s="204"/>
    </row>
    <row r="2605" spans="4:4">
      <c r="D2605" s="204"/>
    </row>
    <row r="2606" spans="4:4">
      <c r="D2606" s="204"/>
    </row>
    <row r="2607" spans="4:4">
      <c r="D2607" s="204"/>
    </row>
    <row r="2608" spans="4:4">
      <c r="D2608" s="204"/>
    </row>
    <row r="2609" spans="4:4">
      <c r="D2609" s="204"/>
    </row>
    <row r="2610" spans="4:4">
      <c r="D2610" s="204"/>
    </row>
    <row r="2611" spans="4:4">
      <c r="D2611" s="204"/>
    </row>
    <row r="2612" spans="4:4">
      <c r="D2612" s="204"/>
    </row>
    <row r="2613" spans="4:4">
      <c r="D2613" s="204"/>
    </row>
    <row r="2614" spans="4:4">
      <c r="D2614" s="204"/>
    </row>
    <row r="2615" spans="4:4">
      <c r="D2615" s="204"/>
    </row>
    <row r="2616" spans="4:4">
      <c r="D2616" s="204"/>
    </row>
    <row r="2617" spans="4:4">
      <c r="D2617" s="204"/>
    </row>
    <row r="2618" spans="4:4">
      <c r="D2618" s="204"/>
    </row>
    <row r="2619" spans="4:4">
      <c r="D2619" s="204"/>
    </row>
    <row r="2620" spans="4:4">
      <c r="D2620" s="204"/>
    </row>
    <row r="2621" spans="4:4">
      <c r="D2621" s="204"/>
    </row>
    <row r="2622" spans="4:4">
      <c r="D2622" s="204"/>
    </row>
    <row r="2623" spans="4:4">
      <c r="D2623" s="204"/>
    </row>
    <row r="2624" spans="4:4">
      <c r="D2624" s="204"/>
    </row>
    <row r="2625" spans="4:4">
      <c r="D2625" s="204"/>
    </row>
    <row r="2626" spans="4:4">
      <c r="D2626" s="204"/>
    </row>
    <row r="2627" spans="4:4">
      <c r="D2627" s="204"/>
    </row>
    <row r="2628" spans="4:4">
      <c r="D2628" s="204"/>
    </row>
    <row r="2629" spans="4:4">
      <c r="D2629" s="204"/>
    </row>
    <row r="2630" spans="4:4">
      <c r="D2630" s="204"/>
    </row>
    <row r="2631" spans="4:4">
      <c r="D2631" s="204"/>
    </row>
    <row r="2632" spans="4:4">
      <c r="D2632" s="204"/>
    </row>
    <row r="2633" spans="4:4">
      <c r="D2633" s="204"/>
    </row>
    <row r="2634" spans="4:4">
      <c r="D2634" s="204"/>
    </row>
    <row r="2635" spans="4:4">
      <c r="D2635" s="204"/>
    </row>
    <row r="2636" spans="4:4">
      <c r="D2636" s="204"/>
    </row>
    <row r="2637" spans="4:4">
      <c r="D2637" s="204"/>
    </row>
    <row r="2638" spans="4:4">
      <c r="D2638" s="204"/>
    </row>
    <row r="2639" spans="4:4">
      <c r="D2639" s="204"/>
    </row>
    <row r="2640" spans="4:4">
      <c r="D2640" s="204"/>
    </row>
    <row r="2641" spans="4:4">
      <c r="D2641" s="204"/>
    </row>
    <row r="2642" spans="4:4">
      <c r="D2642" s="204"/>
    </row>
    <row r="2643" spans="4:4">
      <c r="D2643" s="204"/>
    </row>
    <row r="2644" spans="4:4">
      <c r="D2644" s="204"/>
    </row>
    <row r="2645" spans="4:4">
      <c r="D2645" s="204"/>
    </row>
    <row r="2646" spans="4:4">
      <c r="D2646" s="204"/>
    </row>
    <row r="2647" spans="4:4">
      <c r="D2647" s="204"/>
    </row>
    <row r="2648" spans="4:4">
      <c r="D2648" s="204"/>
    </row>
    <row r="2649" spans="4:4">
      <c r="D2649" s="204"/>
    </row>
    <row r="2650" spans="4:4">
      <c r="D2650" s="204"/>
    </row>
    <row r="2651" spans="4:4">
      <c r="D2651" s="204"/>
    </row>
    <row r="2652" spans="4:4">
      <c r="D2652" s="204"/>
    </row>
    <row r="2653" spans="4:4">
      <c r="D2653" s="204"/>
    </row>
    <row r="2654" spans="4:4">
      <c r="D2654" s="204"/>
    </row>
    <row r="2655" spans="4:4">
      <c r="D2655" s="204"/>
    </row>
    <row r="2656" spans="4:4">
      <c r="D2656" s="204"/>
    </row>
    <row r="2657" spans="4:4">
      <c r="D2657" s="204"/>
    </row>
    <row r="2658" spans="4:4">
      <c r="D2658" s="204"/>
    </row>
    <row r="2659" spans="4:4">
      <c r="D2659" s="204"/>
    </row>
    <row r="2660" spans="4:4">
      <c r="D2660" s="204"/>
    </row>
    <row r="2661" spans="4:4">
      <c r="D2661" s="204"/>
    </row>
    <row r="2662" spans="4:4">
      <c r="D2662" s="204"/>
    </row>
    <row r="2663" spans="4:4">
      <c r="D2663" s="204"/>
    </row>
    <row r="2664" spans="4:4">
      <c r="D2664" s="204"/>
    </row>
    <row r="2665" spans="4:4">
      <c r="D2665" s="204"/>
    </row>
    <row r="2666" spans="4:4">
      <c r="D2666" s="204"/>
    </row>
    <row r="2667" spans="4:4">
      <c r="D2667" s="204"/>
    </row>
    <row r="2668" spans="4:4">
      <c r="D2668" s="204"/>
    </row>
    <row r="2669" spans="4:4">
      <c r="D2669" s="204"/>
    </row>
    <row r="2670" spans="4:4">
      <c r="D2670" s="204"/>
    </row>
    <row r="2671" spans="4:4">
      <c r="D2671" s="204"/>
    </row>
    <row r="2672" spans="4:4">
      <c r="D2672" s="204"/>
    </row>
    <row r="2673" spans="4:4">
      <c r="D2673" s="204"/>
    </row>
    <row r="2674" spans="4:4">
      <c r="D2674" s="204"/>
    </row>
    <row r="2675" spans="4:4">
      <c r="D2675" s="204"/>
    </row>
    <row r="2676" spans="4:4">
      <c r="D2676" s="204"/>
    </row>
    <row r="2677" spans="4:4">
      <c r="D2677" s="204"/>
    </row>
    <row r="2678" spans="4:4">
      <c r="D2678" s="204"/>
    </row>
    <row r="2679" spans="4:4">
      <c r="D2679" s="204"/>
    </row>
    <row r="2680" spans="4:4">
      <c r="D2680" s="204"/>
    </row>
    <row r="2681" spans="4:4">
      <c r="D2681" s="204"/>
    </row>
    <row r="2682" spans="4:4">
      <c r="D2682" s="204"/>
    </row>
    <row r="2683" spans="4:4">
      <c r="D2683" s="204"/>
    </row>
    <row r="2684" spans="4:4">
      <c r="D2684" s="204"/>
    </row>
    <row r="2685" spans="4:4">
      <c r="D2685" s="204"/>
    </row>
    <row r="2686" spans="4:4">
      <c r="D2686" s="204"/>
    </row>
    <row r="2687" spans="4:4">
      <c r="D2687" s="204"/>
    </row>
    <row r="2688" spans="4:4">
      <c r="D2688" s="204"/>
    </row>
    <row r="2689" spans="4:4">
      <c r="D2689" s="204"/>
    </row>
    <row r="2690" spans="4:4">
      <c r="D2690" s="204"/>
    </row>
    <row r="2691" spans="4:4">
      <c r="D2691" s="204"/>
    </row>
    <row r="2692" spans="4:4">
      <c r="D2692" s="204"/>
    </row>
    <row r="2693" spans="4:4">
      <c r="D2693" s="204"/>
    </row>
    <row r="2694" spans="4:4">
      <c r="D2694" s="204"/>
    </row>
    <row r="2695" spans="4:4">
      <c r="D2695" s="204"/>
    </row>
    <row r="2696" spans="4:4">
      <c r="D2696" s="204"/>
    </row>
    <row r="2697" spans="4:4">
      <c r="D2697" s="204"/>
    </row>
    <row r="2698" spans="4:4">
      <c r="D2698" s="204"/>
    </row>
    <row r="2699" spans="4:4">
      <c r="D2699" s="204"/>
    </row>
    <row r="2700" spans="4:4">
      <c r="D2700" s="204"/>
    </row>
    <row r="2701" spans="4:4">
      <c r="D2701" s="204"/>
    </row>
    <row r="2702" spans="4:4">
      <c r="D2702" s="204"/>
    </row>
    <row r="2703" spans="4:4">
      <c r="D2703" s="204"/>
    </row>
    <row r="2704" spans="4:4">
      <c r="D2704" s="204"/>
    </row>
    <row r="2705" spans="4:4">
      <c r="D2705" s="204"/>
    </row>
    <row r="2706" spans="4:4">
      <c r="D2706" s="204"/>
    </row>
    <row r="2707" spans="4:4">
      <c r="D2707" s="204"/>
    </row>
    <row r="2708" spans="4:4">
      <c r="D2708" s="204"/>
    </row>
    <row r="2709" spans="4:4">
      <c r="D2709" s="204"/>
    </row>
    <row r="2710" spans="4:4">
      <c r="D2710" s="204"/>
    </row>
    <row r="2711" spans="4:4">
      <c r="D2711" s="204"/>
    </row>
    <row r="2712" spans="4:4">
      <c r="D2712" s="204"/>
    </row>
    <row r="2713" spans="4:4">
      <c r="D2713" s="204"/>
    </row>
    <row r="2714" spans="4:4">
      <c r="D2714" s="204"/>
    </row>
    <row r="2715" spans="4:4">
      <c r="D2715" s="204"/>
    </row>
    <row r="2716" spans="4:4">
      <c r="D2716" s="204"/>
    </row>
    <row r="2717" spans="4:4">
      <c r="D2717" s="204"/>
    </row>
    <row r="2718" spans="4:4">
      <c r="D2718" s="204"/>
    </row>
    <row r="2719" spans="4:4">
      <c r="D2719" s="204"/>
    </row>
    <row r="2720" spans="4:4">
      <c r="D2720" s="204"/>
    </row>
    <row r="2721" spans="4:4">
      <c r="D2721" s="204"/>
    </row>
    <row r="2722" spans="4:4">
      <c r="D2722" s="204"/>
    </row>
    <row r="2723" spans="4:4">
      <c r="D2723" s="204"/>
    </row>
    <row r="2724" spans="4:4">
      <c r="D2724" s="204"/>
    </row>
    <row r="2725" spans="4:4">
      <c r="D2725" s="204"/>
    </row>
    <row r="2726" spans="4:4">
      <c r="D2726" s="204"/>
    </row>
    <row r="2727" spans="4:4">
      <c r="D2727" s="204"/>
    </row>
    <row r="2728" spans="4:4">
      <c r="D2728" s="204"/>
    </row>
    <row r="2729" spans="4:4">
      <c r="D2729" s="204"/>
    </row>
    <row r="2730" spans="4:4">
      <c r="D2730" s="204"/>
    </row>
    <row r="2731" spans="4:4">
      <c r="D2731" s="204"/>
    </row>
    <row r="2732" spans="4:4">
      <c r="D2732" s="204"/>
    </row>
    <row r="2733" spans="4:4">
      <c r="D2733" s="204"/>
    </row>
    <row r="2734" spans="4:4">
      <c r="D2734" s="204"/>
    </row>
    <row r="2735" spans="4:4">
      <c r="D2735" s="204"/>
    </row>
    <row r="2736" spans="4:4">
      <c r="D2736" s="204"/>
    </row>
    <row r="2737" spans="4:4">
      <c r="D2737" s="204"/>
    </row>
    <row r="2738" spans="4:4">
      <c r="D2738" s="204"/>
    </row>
    <row r="2739" spans="4:4">
      <c r="D2739" s="204"/>
    </row>
    <row r="2740" spans="4:4">
      <c r="D2740" s="204"/>
    </row>
    <row r="2741" spans="4:4">
      <c r="D2741" s="204"/>
    </row>
    <row r="2742" spans="4:4">
      <c r="D2742" s="204"/>
    </row>
    <row r="2743" spans="4:4">
      <c r="D2743" s="204"/>
    </row>
    <row r="2744" spans="4:4">
      <c r="D2744" s="204"/>
    </row>
    <row r="2745" spans="4:4">
      <c r="D2745" s="204"/>
    </row>
    <row r="2746" spans="4:4">
      <c r="D2746" s="204"/>
    </row>
    <row r="2747" spans="4:4">
      <c r="D2747" s="204"/>
    </row>
    <row r="2748" spans="4:4">
      <c r="D2748" s="204"/>
    </row>
    <row r="2749" spans="4:4">
      <c r="D2749" s="204"/>
    </row>
    <row r="2750" spans="4:4">
      <c r="D2750" s="204"/>
    </row>
    <row r="2751" spans="4:4">
      <c r="D2751" s="204"/>
    </row>
    <row r="2752" spans="4:4">
      <c r="D2752" s="204"/>
    </row>
    <row r="2753" spans="4:4">
      <c r="D2753" s="204"/>
    </row>
    <row r="2754" spans="4:4">
      <c r="D2754" s="204"/>
    </row>
    <row r="2755" spans="4:4">
      <c r="D2755" s="204"/>
    </row>
    <row r="2756" spans="4:4">
      <c r="D2756" s="204"/>
    </row>
    <row r="2757" spans="4:4">
      <c r="D2757" s="204"/>
    </row>
    <row r="2758" spans="4:4">
      <c r="D2758" s="204"/>
    </row>
    <row r="2759" spans="4:4">
      <c r="D2759" s="204"/>
    </row>
    <row r="2760" spans="4:4">
      <c r="D2760" s="204"/>
    </row>
    <row r="2761" spans="4:4">
      <c r="D2761" s="204"/>
    </row>
    <row r="2762" spans="4:4">
      <c r="D2762" s="204"/>
    </row>
    <row r="2763" spans="4:4">
      <c r="D2763" s="204"/>
    </row>
    <row r="2764" spans="4:4">
      <c r="D2764" s="204"/>
    </row>
    <row r="2765" spans="4:4">
      <c r="D2765" s="204"/>
    </row>
    <row r="2766" spans="4:4">
      <c r="D2766" s="204"/>
    </row>
    <row r="2767" spans="4:4">
      <c r="D2767" s="204"/>
    </row>
    <row r="2768" spans="4:4">
      <c r="D2768" s="204"/>
    </row>
    <row r="2769" spans="4:4">
      <c r="D2769" s="204"/>
    </row>
    <row r="2770" spans="4:4">
      <c r="D2770" s="204"/>
    </row>
    <row r="2771" spans="4:4">
      <c r="D2771" s="204"/>
    </row>
    <row r="2772" spans="4:4">
      <c r="D2772" s="204"/>
    </row>
    <row r="2773" spans="4:4">
      <c r="D2773" s="204"/>
    </row>
    <row r="2774" spans="4:4">
      <c r="D2774" s="204"/>
    </row>
    <row r="2775" spans="4:4">
      <c r="D2775" s="204"/>
    </row>
    <row r="2776" spans="4:4">
      <c r="D2776" s="204"/>
    </row>
    <row r="2777" spans="4:4">
      <c r="D2777" s="204"/>
    </row>
    <row r="2778" spans="4:4">
      <c r="D2778" s="204"/>
    </row>
    <row r="2779" spans="4:4">
      <c r="D2779" s="204"/>
    </row>
    <row r="2780" spans="4:4">
      <c r="D2780" s="204"/>
    </row>
    <row r="2781" spans="4:4">
      <c r="D2781" s="204"/>
    </row>
    <row r="2782" spans="4:4">
      <c r="D2782" s="204"/>
    </row>
    <row r="2783" spans="4:4">
      <c r="D2783" s="204"/>
    </row>
    <row r="2784" spans="4:4">
      <c r="D2784" s="204"/>
    </row>
    <row r="2785" spans="4:4">
      <c r="D2785" s="204"/>
    </row>
    <row r="2786" spans="4:4">
      <c r="D2786" s="204"/>
    </row>
    <row r="2787" spans="4:4">
      <c r="D2787" s="204"/>
    </row>
    <row r="2788" spans="4:4">
      <c r="D2788" s="204"/>
    </row>
    <row r="2789" spans="4:4">
      <c r="D2789" s="204"/>
    </row>
    <row r="2790" spans="4:4">
      <c r="D2790" s="204"/>
    </row>
    <row r="2791" spans="4:4">
      <c r="D2791" s="204"/>
    </row>
    <row r="2792" spans="4:4">
      <c r="D2792" s="204"/>
    </row>
    <row r="2793" spans="4:4">
      <c r="D2793" s="204"/>
    </row>
    <row r="2794" spans="4:4">
      <c r="D2794" s="204"/>
    </row>
    <row r="2795" spans="4:4">
      <c r="D2795" s="204"/>
    </row>
    <row r="2796" spans="4:4">
      <c r="D2796" s="204"/>
    </row>
    <row r="2797" spans="4:4">
      <c r="D2797" s="204"/>
    </row>
    <row r="2798" spans="4:4">
      <c r="D2798" s="204"/>
    </row>
    <row r="2799" spans="4:4">
      <c r="D2799" s="204"/>
    </row>
    <row r="2800" spans="4:4">
      <c r="D2800" s="204"/>
    </row>
    <row r="2801" spans="4:4">
      <c r="D2801" s="204"/>
    </row>
    <row r="2802" spans="4:4">
      <c r="D2802" s="204"/>
    </row>
    <row r="2803" spans="4:4">
      <c r="D2803" s="204"/>
    </row>
    <row r="2804" spans="4:4">
      <c r="D2804" s="204"/>
    </row>
    <row r="2805" spans="4:4">
      <c r="D2805" s="204"/>
    </row>
    <row r="2806" spans="4:4">
      <c r="D2806" s="204"/>
    </row>
    <row r="2807" spans="4:4">
      <c r="D2807" s="204"/>
    </row>
    <row r="2808" spans="4:4">
      <c r="D2808" s="204"/>
    </row>
    <row r="2809" spans="4:4">
      <c r="D2809" s="204"/>
    </row>
    <row r="2810" spans="4:4">
      <c r="D2810" s="204"/>
    </row>
    <row r="2811" spans="4:4">
      <c r="D2811" s="204"/>
    </row>
    <row r="2812" spans="4:4">
      <c r="D2812" s="204"/>
    </row>
    <row r="2813" spans="4:4">
      <c r="D2813" s="204"/>
    </row>
    <row r="2814" spans="4:4">
      <c r="D2814" s="204"/>
    </row>
    <row r="2815" spans="4:4">
      <c r="D2815" s="204"/>
    </row>
    <row r="2816" spans="4:4">
      <c r="D2816" s="204"/>
    </row>
    <row r="2817" spans="4:4">
      <c r="D2817" s="204"/>
    </row>
    <row r="2818" spans="4:4">
      <c r="D2818" s="204"/>
    </row>
    <row r="2819" spans="4:4">
      <c r="D2819" s="204"/>
    </row>
    <row r="2820" spans="4:4">
      <c r="D2820" s="204"/>
    </row>
    <row r="2821" spans="4:4">
      <c r="D2821" s="204"/>
    </row>
    <row r="2822" spans="4:4">
      <c r="D2822" s="204"/>
    </row>
    <row r="2823" spans="4:4">
      <c r="D2823" s="204"/>
    </row>
    <row r="2824" spans="4:4">
      <c r="D2824" s="204"/>
    </row>
    <row r="2825" spans="4:4">
      <c r="D2825" s="204"/>
    </row>
    <row r="2826" spans="4:4">
      <c r="D2826" s="204"/>
    </row>
    <row r="2827" spans="4:4">
      <c r="D2827" s="204"/>
    </row>
    <row r="2828" spans="4:4">
      <c r="D2828" s="204"/>
    </row>
    <row r="2829" spans="4:4">
      <c r="D2829" s="204"/>
    </row>
    <row r="2830" spans="4:4">
      <c r="D2830" s="204"/>
    </row>
    <row r="2831" spans="4:4">
      <c r="D2831" s="204"/>
    </row>
    <row r="2832" spans="4:4">
      <c r="D2832" s="204"/>
    </row>
    <row r="2833" spans="4:4">
      <c r="D2833" s="204"/>
    </row>
    <row r="2834" spans="4:4">
      <c r="D2834" s="204"/>
    </row>
    <row r="2835" spans="4:4">
      <c r="D2835" s="204"/>
    </row>
    <row r="2836" spans="4:4">
      <c r="D2836" s="204"/>
    </row>
    <row r="2837" spans="4:4">
      <c r="D2837" s="204"/>
    </row>
    <row r="2838" spans="4:4">
      <c r="D2838" s="204"/>
    </row>
    <row r="2839" spans="4:4">
      <c r="D2839" s="204"/>
    </row>
    <row r="2840" spans="4:4">
      <c r="D2840" s="204"/>
    </row>
    <row r="2841" spans="4:4">
      <c r="D2841" s="204"/>
    </row>
    <row r="2842" spans="4:4">
      <c r="D2842" s="204"/>
    </row>
    <row r="2843" spans="4:4">
      <c r="D2843" s="204"/>
    </row>
    <row r="2844" spans="4:4">
      <c r="D2844" s="204"/>
    </row>
    <row r="2845" spans="4:4">
      <c r="D2845" s="204"/>
    </row>
    <row r="2846" spans="4:4">
      <c r="D2846" s="204"/>
    </row>
    <row r="2847" spans="4:4">
      <c r="D2847" s="204"/>
    </row>
    <row r="2848" spans="4:4">
      <c r="D2848" s="204"/>
    </row>
    <row r="2849" spans="4:4">
      <c r="D2849" s="204"/>
    </row>
    <row r="2850" spans="4:4">
      <c r="D2850" s="204"/>
    </row>
    <row r="2851" spans="4:4">
      <c r="D2851" s="204"/>
    </row>
    <row r="2852" spans="4:4">
      <c r="D2852" s="204"/>
    </row>
    <row r="2853" spans="4:4">
      <c r="D2853" s="204"/>
    </row>
    <row r="2854" spans="4:4">
      <c r="D2854" s="204"/>
    </row>
    <row r="2855" spans="4:4">
      <c r="D2855" s="204"/>
    </row>
    <row r="2856" spans="4:4">
      <c r="D2856" s="204"/>
    </row>
    <row r="2857" spans="4:4">
      <c r="D2857" s="204"/>
    </row>
    <row r="2858" spans="4:4">
      <c r="D2858" s="204"/>
    </row>
    <row r="2859" spans="4:4">
      <c r="D2859" s="204"/>
    </row>
    <row r="2860" spans="4:4">
      <c r="D2860" s="204"/>
    </row>
    <row r="2861" spans="4:4">
      <c r="D2861" s="204"/>
    </row>
    <row r="2862" spans="4:4">
      <c r="D2862" s="204"/>
    </row>
    <row r="2863" spans="4:4">
      <c r="D2863" s="204"/>
    </row>
    <row r="2864" spans="4:4">
      <c r="D2864" s="204"/>
    </row>
    <row r="2865" spans="4:4">
      <c r="D2865" s="204"/>
    </row>
    <row r="2866" spans="4:4">
      <c r="D2866" s="204"/>
    </row>
    <row r="2867" spans="4:4">
      <c r="D2867" s="204"/>
    </row>
    <row r="2868" spans="4:4">
      <c r="D2868" s="204"/>
    </row>
    <row r="2869" spans="4:4">
      <c r="D2869" s="204"/>
    </row>
    <row r="2870" spans="4:4">
      <c r="D2870" s="204"/>
    </row>
    <row r="2871" spans="4:4">
      <c r="D2871" s="204"/>
    </row>
    <row r="2872" spans="4:4">
      <c r="D2872" s="204"/>
    </row>
    <row r="2873" spans="4:4">
      <c r="D2873" s="204"/>
    </row>
    <row r="2874" spans="4:4">
      <c r="D2874" s="204"/>
    </row>
    <row r="2875" spans="4:4">
      <c r="D2875" s="204"/>
    </row>
    <row r="2876" spans="4:4">
      <c r="D2876" s="204"/>
    </row>
    <row r="2877" spans="4:4">
      <c r="D2877" s="204"/>
    </row>
    <row r="2878" spans="4:4">
      <c r="D2878" s="204"/>
    </row>
    <row r="2879" spans="4:4">
      <c r="D2879" s="204"/>
    </row>
    <row r="2880" spans="4:4">
      <c r="D2880" s="204"/>
    </row>
    <row r="2881" spans="4:4">
      <c r="D2881" s="204"/>
    </row>
    <row r="2882" spans="4:4">
      <c r="D2882" s="204"/>
    </row>
    <row r="2883" spans="4:4">
      <c r="D2883" s="204"/>
    </row>
    <row r="2884" spans="4:4">
      <c r="D2884" s="204"/>
    </row>
    <row r="2885" spans="4:4">
      <c r="D2885" s="204"/>
    </row>
    <row r="2886" spans="4:4">
      <c r="D2886" s="204"/>
    </row>
    <row r="2887" spans="4:4">
      <c r="D2887" s="204"/>
    </row>
    <row r="2888" spans="4:4">
      <c r="D2888" s="204"/>
    </row>
    <row r="2889" spans="4:4">
      <c r="D2889" s="204"/>
    </row>
    <row r="2890" spans="4:4">
      <c r="D2890" s="204"/>
    </row>
    <row r="2891" spans="4:4">
      <c r="D2891" s="204"/>
    </row>
    <row r="2892" spans="4:4">
      <c r="D2892" s="204"/>
    </row>
    <row r="2893" spans="4:4">
      <c r="D2893" s="204"/>
    </row>
    <row r="2894" spans="4:4">
      <c r="D2894" s="204"/>
    </row>
    <row r="2895" spans="4:4">
      <c r="D2895" s="204"/>
    </row>
    <row r="2896" spans="4:4">
      <c r="D2896" s="204"/>
    </row>
    <row r="2897" spans="4:4">
      <c r="D2897" s="204"/>
    </row>
    <row r="2898" spans="4:4">
      <c r="D2898" s="204"/>
    </row>
    <row r="2899" spans="4:4">
      <c r="D2899" s="204"/>
    </row>
    <row r="2900" spans="4:4">
      <c r="D2900" s="204"/>
    </row>
    <row r="2901" spans="4:4">
      <c r="D2901" s="204"/>
    </row>
    <row r="2902" spans="4:4">
      <c r="D2902" s="204"/>
    </row>
    <row r="2903" spans="4:4">
      <c r="D2903" s="204"/>
    </row>
    <row r="2904" spans="4:4">
      <c r="D2904" s="204"/>
    </row>
    <row r="2905" spans="4:4">
      <c r="D2905" s="204"/>
    </row>
    <row r="2906" spans="4:4">
      <c r="D2906" s="204"/>
    </row>
    <row r="2907" spans="4:4">
      <c r="D2907" s="204"/>
    </row>
    <row r="2908" spans="4:4">
      <c r="D2908" s="204"/>
    </row>
    <row r="2909" spans="4:4">
      <c r="D2909" s="204"/>
    </row>
    <row r="2910" spans="4:4">
      <c r="D2910" s="204"/>
    </row>
    <row r="2911" spans="4:4">
      <c r="D2911" s="204"/>
    </row>
    <row r="2912" spans="4:4">
      <c r="D2912" s="204"/>
    </row>
    <row r="2913" spans="4:4">
      <c r="D2913" s="204"/>
    </row>
    <row r="2914" spans="4:4">
      <c r="D2914" s="204"/>
    </row>
    <row r="2915" spans="4:4">
      <c r="D2915" s="204"/>
    </row>
    <row r="2916" spans="4:4">
      <c r="D2916" s="204"/>
    </row>
    <row r="2917" spans="4:4">
      <c r="D2917" s="204"/>
    </row>
    <row r="2918" spans="4:4">
      <c r="D2918" s="204"/>
    </row>
    <row r="2919" spans="4:4">
      <c r="D2919" s="204"/>
    </row>
    <row r="2920" spans="4:4">
      <c r="D2920" s="204"/>
    </row>
    <row r="2921" spans="4:4">
      <c r="D2921" s="204"/>
    </row>
    <row r="2922" spans="4:4">
      <c r="D2922" s="204"/>
    </row>
    <row r="2923" spans="4:4">
      <c r="D2923" s="204"/>
    </row>
    <row r="2924" spans="4:4">
      <c r="D2924" s="204"/>
    </row>
    <row r="2925" spans="4:4">
      <c r="D2925" s="204"/>
    </row>
    <row r="2926" spans="4:4">
      <c r="D2926" s="204"/>
    </row>
    <row r="2927" spans="4:4">
      <c r="D2927" s="204"/>
    </row>
    <row r="2928" spans="4:4">
      <c r="D2928" s="204"/>
    </row>
    <row r="2929" spans="4:4">
      <c r="D2929" s="204"/>
    </row>
    <row r="2930" spans="4:4">
      <c r="D2930" s="204"/>
    </row>
    <row r="2931" spans="4:4">
      <c r="D2931" s="204"/>
    </row>
    <row r="2932" spans="4:4">
      <c r="D2932" s="204"/>
    </row>
    <row r="2933" spans="4:4">
      <c r="D2933" s="204"/>
    </row>
    <row r="2934" spans="4:4">
      <c r="D2934" s="204"/>
    </row>
    <row r="2935" spans="4:4">
      <c r="D2935" s="204"/>
    </row>
    <row r="2936" spans="4:4">
      <c r="D2936" s="204"/>
    </row>
    <row r="2937" spans="4:4">
      <c r="D2937" s="204"/>
    </row>
    <row r="2938" spans="4:4">
      <c r="D2938" s="204"/>
    </row>
    <row r="2939" spans="4:4">
      <c r="D2939" s="204"/>
    </row>
    <row r="2940" spans="4:4">
      <c r="D2940" s="204"/>
    </row>
    <row r="2941" spans="4:4">
      <c r="D2941" s="204"/>
    </row>
    <row r="2942" spans="4:4">
      <c r="D2942" s="204"/>
    </row>
    <row r="2943" spans="4:4">
      <c r="D2943" s="204"/>
    </row>
    <row r="2944" spans="4:4">
      <c r="D2944" s="204"/>
    </row>
    <row r="2945" spans="4:4">
      <c r="D2945" s="204"/>
    </row>
    <row r="2946" spans="4:4">
      <c r="D2946" s="204"/>
    </row>
    <row r="2947" spans="4:4">
      <c r="D2947" s="204"/>
    </row>
    <row r="2948" spans="4:4">
      <c r="D2948" s="204"/>
    </row>
    <row r="2949" spans="4:4">
      <c r="D2949" s="204"/>
    </row>
    <row r="2950" spans="4:4">
      <c r="D2950" s="204"/>
    </row>
    <row r="2951" spans="4:4">
      <c r="D2951" s="204"/>
    </row>
    <row r="2952" spans="4:4">
      <c r="D2952" s="204"/>
    </row>
    <row r="2953" spans="4:4">
      <c r="D2953" s="204"/>
    </row>
    <row r="2954" spans="4:4">
      <c r="D2954" s="204"/>
    </row>
    <row r="2955" spans="4:4">
      <c r="D2955" s="204"/>
    </row>
    <row r="2956" spans="4:4">
      <c r="D2956" s="204"/>
    </row>
    <row r="2957" spans="4:4">
      <c r="D2957" s="204"/>
    </row>
    <row r="2958" spans="4:4">
      <c r="D2958" s="204"/>
    </row>
    <row r="2959" spans="4:4">
      <c r="D2959" s="204"/>
    </row>
    <row r="2960" spans="4:4">
      <c r="D2960" s="204"/>
    </row>
    <row r="2961" spans="4:4">
      <c r="D2961" s="204"/>
    </row>
    <row r="2962" spans="4:4">
      <c r="D2962" s="204"/>
    </row>
    <row r="2963" spans="4:4">
      <c r="D2963" s="204"/>
    </row>
    <row r="2964" spans="4:4">
      <c r="D2964" s="204"/>
    </row>
    <row r="2965" spans="4:4">
      <c r="D2965" s="204"/>
    </row>
    <row r="2966" spans="4:4">
      <c r="D2966" s="204"/>
    </row>
    <row r="2967" spans="4:4">
      <c r="D2967" s="204"/>
    </row>
    <row r="2968" spans="4:4">
      <c r="D2968" s="204"/>
    </row>
    <row r="2969" spans="4:4">
      <c r="D2969" s="204"/>
    </row>
    <row r="2970" spans="4:4">
      <c r="D2970" s="204"/>
    </row>
    <row r="2971" spans="4:4">
      <c r="D2971" s="204"/>
    </row>
    <row r="2972" spans="4:4">
      <c r="D2972" s="204"/>
    </row>
    <row r="2973" spans="4:4">
      <c r="D2973" s="204"/>
    </row>
    <row r="2974" spans="4:4">
      <c r="D2974" s="204"/>
    </row>
    <row r="2975" spans="4:4">
      <c r="D2975" s="204"/>
    </row>
    <row r="2976" spans="4:4">
      <c r="D2976" s="204"/>
    </row>
    <row r="2977" spans="4:4">
      <c r="D2977" s="204"/>
    </row>
    <row r="2978" spans="4:4">
      <c r="D2978" s="204"/>
    </row>
    <row r="2979" spans="4:4">
      <c r="D2979" s="204"/>
    </row>
    <row r="2980" spans="4:4">
      <c r="D2980" s="204"/>
    </row>
    <row r="2981" spans="4:4">
      <c r="D2981" s="204"/>
    </row>
    <row r="2982" spans="4:4">
      <c r="D2982" s="204"/>
    </row>
    <row r="2983" spans="4:4">
      <c r="D2983" s="204"/>
    </row>
    <row r="2984" spans="4:4">
      <c r="D2984" s="204"/>
    </row>
    <row r="2985" spans="4:4">
      <c r="D2985" s="204"/>
    </row>
    <row r="2986" spans="4:4">
      <c r="D2986" s="204"/>
    </row>
    <row r="2987" spans="4:4">
      <c r="D2987" s="204"/>
    </row>
    <row r="2988" spans="4:4">
      <c r="D2988" s="204"/>
    </row>
    <row r="2989" spans="4:4">
      <c r="D2989" s="204"/>
    </row>
    <row r="2990" spans="4:4">
      <c r="D2990" s="204"/>
    </row>
    <row r="2991" spans="4:4">
      <c r="D2991" s="204"/>
    </row>
    <row r="2992" spans="4:4">
      <c r="D2992" s="204"/>
    </row>
    <row r="2993" spans="4:4">
      <c r="D2993" s="204"/>
    </row>
    <row r="2994" spans="4:4">
      <c r="D2994" s="204"/>
    </row>
    <row r="2995" spans="4:4">
      <c r="D2995" s="204"/>
    </row>
    <row r="2996" spans="4:4">
      <c r="D2996" s="204"/>
    </row>
    <row r="2997" spans="4:4">
      <c r="D2997" s="204"/>
    </row>
    <row r="2998" spans="4:4">
      <c r="D2998" s="204"/>
    </row>
    <row r="2999" spans="4:4">
      <c r="D2999" s="204"/>
    </row>
    <row r="3000" spans="4:4">
      <c r="D3000" s="204"/>
    </row>
    <row r="3001" spans="4:4">
      <c r="D3001" s="204"/>
    </row>
    <row r="3002" spans="4:4">
      <c r="D3002" s="204"/>
    </row>
    <row r="3003" spans="4:4">
      <c r="D3003" s="204"/>
    </row>
    <row r="3004" spans="4:4">
      <c r="D3004" s="204"/>
    </row>
    <row r="3005" spans="4:4">
      <c r="D3005" s="204"/>
    </row>
    <row r="3006" spans="4:4">
      <c r="D3006" s="204"/>
    </row>
    <row r="3007" spans="4:4">
      <c r="D3007" s="204"/>
    </row>
    <row r="3008" spans="4:4">
      <c r="D3008" s="204"/>
    </row>
    <row r="3009" spans="4:4">
      <c r="D3009" s="204"/>
    </row>
    <row r="3010" spans="4:4">
      <c r="D3010" s="204"/>
    </row>
    <row r="3011" spans="4:4">
      <c r="D3011" s="204"/>
    </row>
    <row r="3012" spans="4:4">
      <c r="D3012" s="204"/>
    </row>
    <row r="3013" spans="4:4">
      <c r="D3013" s="204"/>
    </row>
    <row r="3014" spans="4:4">
      <c r="D3014" s="204"/>
    </row>
    <row r="3015" spans="4:4">
      <c r="D3015" s="204"/>
    </row>
    <row r="3016" spans="4:4">
      <c r="D3016" s="204"/>
    </row>
    <row r="3017" spans="4:4">
      <c r="D3017" s="204"/>
    </row>
    <row r="3018" spans="4:4">
      <c r="D3018" s="204"/>
    </row>
    <row r="3019" spans="4:4">
      <c r="D3019" s="204"/>
    </row>
    <row r="3020" spans="4:4">
      <c r="D3020" s="204"/>
    </row>
    <row r="3021" spans="4:4">
      <c r="D3021" s="204"/>
    </row>
    <row r="3022" spans="4:4">
      <c r="D3022" s="204"/>
    </row>
    <row r="3023" spans="4:4">
      <c r="D3023" s="204"/>
    </row>
    <row r="3024" spans="4:4">
      <c r="D3024" s="204"/>
    </row>
    <row r="3025" spans="4:4">
      <c r="D3025" s="204"/>
    </row>
    <row r="3026" spans="4:4">
      <c r="D3026" s="204"/>
    </row>
    <row r="3027" spans="4:4">
      <c r="D3027" s="204"/>
    </row>
    <row r="3028" spans="4:4">
      <c r="D3028" s="204"/>
    </row>
    <row r="3029" spans="4:4">
      <c r="D3029" s="204"/>
    </row>
    <row r="3030" spans="4:4">
      <c r="D3030" s="204"/>
    </row>
    <row r="3031" spans="4:4">
      <c r="D3031" s="204"/>
    </row>
    <row r="3032" spans="4:4">
      <c r="D3032" s="204"/>
    </row>
    <row r="3033" spans="4:4">
      <c r="D3033" s="204"/>
    </row>
    <row r="3034" spans="4:4">
      <c r="D3034" s="204"/>
    </row>
    <row r="3035" spans="4:4">
      <c r="D3035" s="204"/>
    </row>
    <row r="3036" spans="4:4">
      <c r="D3036" s="204"/>
    </row>
    <row r="3037" spans="4:4">
      <c r="D3037" s="204"/>
    </row>
    <row r="3038" spans="4:4">
      <c r="D3038" s="204"/>
    </row>
    <row r="3039" spans="4:4">
      <c r="D3039" s="204"/>
    </row>
    <row r="3040" spans="4:4">
      <c r="D3040" s="204"/>
    </row>
    <row r="3041" spans="4:4">
      <c r="D3041" s="204"/>
    </row>
    <row r="3042" spans="4:4">
      <c r="D3042" s="204"/>
    </row>
    <row r="3043" spans="4:4">
      <c r="D3043" s="204"/>
    </row>
    <row r="3044" spans="4:4">
      <c r="D3044" s="204"/>
    </row>
    <row r="3045" spans="4:4">
      <c r="D3045" s="204"/>
    </row>
    <row r="3046" spans="4:4">
      <c r="D3046" s="204"/>
    </row>
    <row r="3047" spans="4:4">
      <c r="D3047" s="204"/>
    </row>
    <row r="3048" spans="4:4">
      <c r="D3048" s="204"/>
    </row>
    <row r="3049" spans="4:4">
      <c r="D3049" s="204"/>
    </row>
    <row r="3050" spans="4:4">
      <c r="D3050" s="204"/>
    </row>
    <row r="3051" spans="4:4">
      <c r="D3051" s="204"/>
    </row>
    <row r="3052" spans="4:4">
      <c r="D3052" s="204"/>
    </row>
    <row r="3053" spans="4:4">
      <c r="D3053" s="204"/>
    </row>
    <row r="3054" spans="4:4">
      <c r="D3054" s="204"/>
    </row>
    <row r="3055" spans="4:4">
      <c r="D3055" s="204"/>
    </row>
    <row r="3056" spans="4:4">
      <c r="D3056" s="204"/>
    </row>
    <row r="3057" spans="4:4">
      <c r="D3057" s="204"/>
    </row>
    <row r="3058" spans="4:4">
      <c r="D3058" s="204"/>
    </row>
    <row r="3059" spans="4:4">
      <c r="D3059" s="204"/>
    </row>
    <row r="3060" spans="4:4">
      <c r="D3060" s="204"/>
    </row>
    <row r="3061" spans="4:4">
      <c r="D3061" s="204"/>
    </row>
    <row r="3062" spans="4:4">
      <c r="D3062" s="204"/>
    </row>
    <row r="3063" spans="4:4">
      <c r="D3063" s="204"/>
    </row>
    <row r="3064" spans="4:4">
      <c r="D3064" s="204"/>
    </row>
    <row r="3065" spans="4:4">
      <c r="D3065" s="204"/>
    </row>
    <row r="3066" spans="4:4">
      <c r="D3066" s="204"/>
    </row>
    <row r="3067" spans="4:4">
      <c r="D3067" s="204"/>
    </row>
    <row r="3068" spans="4:4">
      <c r="D3068" s="204"/>
    </row>
    <row r="3069" spans="4:4">
      <c r="D3069" s="204"/>
    </row>
    <row r="3070" spans="4:4">
      <c r="D3070" s="204"/>
    </row>
    <row r="3071" spans="4:4">
      <c r="D3071" s="204"/>
    </row>
    <row r="3072" spans="4:4">
      <c r="D3072" s="204"/>
    </row>
    <row r="3073" spans="4:4">
      <c r="D3073" s="204"/>
    </row>
    <row r="3074" spans="4:4">
      <c r="D3074" s="204"/>
    </row>
    <row r="3075" spans="4:4">
      <c r="D3075" s="204"/>
    </row>
    <row r="3076" spans="4:4">
      <c r="D3076" s="204"/>
    </row>
    <row r="3077" spans="4:4">
      <c r="D3077" s="204"/>
    </row>
    <row r="3078" spans="4:4">
      <c r="D3078" s="204"/>
    </row>
    <row r="3079" spans="4:4">
      <c r="D3079" s="204"/>
    </row>
    <row r="3080" spans="4:4">
      <c r="D3080" s="204"/>
    </row>
    <row r="3081" spans="4:4">
      <c r="D3081" s="204"/>
    </row>
    <row r="3082" spans="4:4">
      <c r="D3082" s="204"/>
    </row>
    <row r="3083" spans="4:4">
      <c r="D3083" s="204"/>
    </row>
    <row r="3084" spans="4:4">
      <c r="D3084" s="204"/>
    </row>
    <row r="3085" spans="4:4">
      <c r="D3085" s="204"/>
    </row>
    <row r="3086" spans="4:4">
      <c r="D3086" s="204"/>
    </row>
    <row r="3087" spans="4:4">
      <c r="D3087" s="204"/>
    </row>
    <row r="3088" spans="4:4">
      <c r="D3088" s="204"/>
    </row>
    <row r="3089" spans="4:4">
      <c r="D3089" s="204"/>
    </row>
    <row r="3090" spans="4:4">
      <c r="D3090" s="204"/>
    </row>
    <row r="3091" spans="4:4">
      <c r="D3091" s="204"/>
    </row>
    <row r="3092" spans="4:4">
      <c r="D3092" s="204"/>
    </row>
    <row r="3093" spans="4:4">
      <c r="D3093" s="204"/>
    </row>
    <row r="3094" spans="4:4">
      <c r="D3094" s="204"/>
    </row>
    <row r="3095" spans="4:4">
      <c r="D3095" s="204"/>
    </row>
    <row r="3096" spans="4:4">
      <c r="D3096" s="204"/>
    </row>
    <row r="3097" spans="4:4">
      <c r="D3097" s="204"/>
    </row>
    <row r="3098" spans="4:4">
      <c r="D3098" s="204"/>
    </row>
    <row r="3099" spans="4:4">
      <c r="D3099" s="204"/>
    </row>
    <row r="3100" spans="4:4">
      <c r="D3100" s="204"/>
    </row>
    <row r="3101" spans="4:4">
      <c r="D3101" s="204"/>
    </row>
    <row r="3102" spans="4:4">
      <c r="D3102" s="204"/>
    </row>
    <row r="3103" spans="4:4">
      <c r="D3103" s="204"/>
    </row>
    <row r="3104" spans="4:4">
      <c r="D3104" s="204"/>
    </row>
    <row r="3105" spans="4:4">
      <c r="D3105" s="204"/>
    </row>
    <row r="3106" spans="4:4">
      <c r="D3106" s="204"/>
    </row>
    <row r="3107" spans="4:4">
      <c r="D3107" s="204"/>
    </row>
    <row r="3108" spans="4:4">
      <c r="D3108" s="204"/>
    </row>
    <row r="3109" spans="4:4">
      <c r="D3109" s="204"/>
    </row>
    <row r="3110" spans="4:4">
      <c r="D3110" s="204"/>
    </row>
    <row r="3111" spans="4:4">
      <c r="D3111" s="204"/>
    </row>
    <row r="3112" spans="4:4">
      <c r="D3112" s="204"/>
    </row>
    <row r="3113" spans="4:4">
      <c r="D3113" s="204"/>
    </row>
    <row r="3114" spans="4:4">
      <c r="D3114" s="204"/>
    </row>
    <row r="3115" spans="4:4">
      <c r="D3115" s="204"/>
    </row>
    <row r="3116" spans="4:4">
      <c r="D3116" s="204"/>
    </row>
    <row r="3117" spans="4:4">
      <c r="D3117" s="204"/>
    </row>
    <row r="3118" spans="4:4">
      <c r="D3118" s="204"/>
    </row>
    <row r="3119" spans="4:4">
      <c r="D3119" s="204"/>
    </row>
    <row r="3120" spans="4:4">
      <c r="D3120" s="204"/>
    </row>
    <row r="3121" spans="4:4">
      <c r="D3121" s="204"/>
    </row>
    <row r="3122" spans="4:4">
      <c r="D3122" s="204"/>
    </row>
    <row r="3123" spans="4:4">
      <c r="D3123" s="204"/>
    </row>
    <row r="3124" spans="4:4">
      <c r="D3124" s="204"/>
    </row>
    <row r="3125" spans="4:4">
      <c r="D3125" s="204"/>
    </row>
    <row r="3126" spans="4:4">
      <c r="D3126" s="204"/>
    </row>
    <row r="3127" spans="4:4">
      <c r="D3127" s="204"/>
    </row>
    <row r="3128" spans="4:4">
      <c r="D3128" s="204"/>
    </row>
    <row r="3129" spans="4:4">
      <c r="D3129" s="204"/>
    </row>
    <row r="3130" spans="4:4">
      <c r="D3130" s="204"/>
    </row>
    <row r="3131" spans="4:4">
      <c r="D3131" s="204"/>
    </row>
    <row r="3132" spans="4:4">
      <c r="D3132" s="204"/>
    </row>
    <row r="3133" spans="4:4">
      <c r="D3133" s="204"/>
    </row>
    <row r="3134" spans="4:4">
      <c r="D3134" s="204"/>
    </row>
    <row r="3135" spans="4:4">
      <c r="D3135" s="204"/>
    </row>
    <row r="3136" spans="4:4">
      <c r="D3136" s="204"/>
    </row>
    <row r="3137" spans="4:4">
      <c r="D3137" s="204"/>
    </row>
    <row r="3138" spans="4:4">
      <c r="D3138" s="204"/>
    </row>
    <row r="3139" spans="4:4">
      <c r="D3139" s="204"/>
    </row>
    <row r="3140" spans="4:4">
      <c r="D3140" s="204"/>
    </row>
    <row r="3141" spans="4:4">
      <c r="D3141" s="204"/>
    </row>
    <row r="3142" spans="4:4">
      <c r="D3142" s="204"/>
    </row>
    <row r="3143" spans="4:4">
      <c r="D3143" s="204"/>
    </row>
    <row r="3144" spans="4:4">
      <c r="D3144" s="204"/>
    </row>
    <row r="3145" spans="4:4">
      <c r="D3145" s="204"/>
    </row>
    <row r="3146" spans="4:4">
      <c r="D3146" s="204"/>
    </row>
    <row r="3147" spans="4:4">
      <c r="D3147" s="204"/>
    </row>
    <row r="3148" spans="4:4">
      <c r="D3148" s="204"/>
    </row>
    <row r="3149" spans="4:4">
      <c r="D3149" s="204"/>
    </row>
    <row r="3150" spans="4:4">
      <c r="D3150" s="204"/>
    </row>
    <row r="3151" spans="4:4">
      <c r="D3151" s="204"/>
    </row>
    <row r="3152" spans="4:4">
      <c r="D3152" s="204"/>
    </row>
    <row r="3153" spans="4:4">
      <c r="D3153" s="204"/>
    </row>
    <row r="3154" spans="4:4">
      <c r="D3154" s="204"/>
    </row>
    <row r="3155" spans="4:4">
      <c r="D3155" s="204"/>
    </row>
    <row r="3156" spans="4:4">
      <c r="D3156" s="204"/>
    </row>
    <row r="3157" spans="4:4">
      <c r="D3157" s="204"/>
    </row>
    <row r="3158" spans="4:4">
      <c r="D3158" s="204"/>
    </row>
    <row r="3159" spans="4:4">
      <c r="D3159" s="204"/>
    </row>
    <row r="3160" spans="4:4">
      <c r="D3160" s="204"/>
    </row>
    <row r="3161" spans="4:4">
      <c r="D3161" s="204"/>
    </row>
    <row r="3162" spans="4:4">
      <c r="D3162" s="204"/>
    </row>
    <row r="3163" spans="4:4">
      <c r="D3163" s="204"/>
    </row>
    <row r="3164" spans="4:4">
      <c r="D3164" s="204"/>
    </row>
    <row r="3165" spans="4:4">
      <c r="D3165" s="204"/>
    </row>
    <row r="3166" spans="4:4">
      <c r="D3166" s="204"/>
    </row>
    <row r="3167" spans="4:4">
      <c r="D3167" s="204"/>
    </row>
    <row r="3168" spans="4:4">
      <c r="D3168" s="204"/>
    </row>
    <row r="3169" spans="4:4">
      <c r="D3169" s="204"/>
    </row>
    <row r="3170" spans="4:4">
      <c r="D3170" s="204"/>
    </row>
    <row r="3171" spans="4:4">
      <c r="D3171" s="204"/>
    </row>
    <row r="3172" spans="4:4">
      <c r="D3172" s="204"/>
    </row>
    <row r="3173" spans="4:4">
      <c r="D3173" s="204"/>
    </row>
    <row r="3174" spans="4:4">
      <c r="D3174" s="204"/>
    </row>
    <row r="3175" spans="4:4">
      <c r="D3175" s="204"/>
    </row>
    <row r="3176" spans="4:4">
      <c r="D3176" s="204"/>
    </row>
    <row r="3177" spans="4:4">
      <c r="D3177" s="204"/>
    </row>
    <row r="3178" spans="4:4">
      <c r="D3178" s="204"/>
    </row>
    <row r="3179" spans="4:4">
      <c r="D3179" s="204"/>
    </row>
    <row r="3180" spans="4:4">
      <c r="D3180" s="204"/>
    </row>
    <row r="3181" spans="4:4">
      <c r="D3181" s="204"/>
    </row>
    <row r="3182" spans="4:4">
      <c r="D3182" s="204"/>
    </row>
    <row r="3183" spans="4:4">
      <c r="D3183" s="204"/>
    </row>
    <row r="3184" spans="4:4">
      <c r="D3184" s="204"/>
    </row>
    <row r="3185" spans="4:4">
      <c r="D3185" s="204"/>
    </row>
    <row r="3186" spans="4:4">
      <c r="D3186" s="204"/>
    </row>
    <row r="3187" spans="4:4">
      <c r="D3187" s="204"/>
    </row>
    <row r="3188" spans="4:4">
      <c r="D3188" s="204"/>
    </row>
    <row r="3189" spans="4:4">
      <c r="D3189" s="204"/>
    </row>
    <row r="3190" spans="4:4">
      <c r="D3190" s="204"/>
    </row>
    <row r="3191" spans="4:4">
      <c r="D3191" s="204"/>
    </row>
    <row r="3192" spans="4:4">
      <c r="D3192" s="204"/>
    </row>
    <row r="3193" spans="4:4">
      <c r="D3193" s="204"/>
    </row>
    <row r="3194" spans="4:4">
      <c r="D3194" s="204"/>
    </row>
    <row r="3195" spans="4:4">
      <c r="D3195" s="204"/>
    </row>
    <row r="3196" spans="4:4">
      <c r="D3196" s="204"/>
    </row>
    <row r="3197" spans="4:4">
      <c r="D3197" s="204"/>
    </row>
    <row r="3198" spans="4:4">
      <c r="D3198" s="204"/>
    </row>
    <row r="3199" spans="4:4">
      <c r="D3199" s="204"/>
    </row>
    <row r="3200" spans="4:4">
      <c r="D3200" s="204"/>
    </row>
    <row r="3201" spans="4:4">
      <c r="D3201" s="204"/>
    </row>
    <row r="3202" spans="4:4">
      <c r="D3202" s="204"/>
    </row>
    <row r="3203" spans="4:4">
      <c r="D3203" s="204"/>
    </row>
    <row r="3204" spans="4:4">
      <c r="D3204" s="204"/>
    </row>
    <row r="3205" spans="4:4">
      <c r="D3205" s="204"/>
    </row>
    <row r="3206" spans="4:4">
      <c r="D3206" s="204"/>
    </row>
    <row r="3207" spans="4:4">
      <c r="D3207" s="204"/>
    </row>
    <row r="3208" spans="4:4">
      <c r="D3208" s="204"/>
    </row>
    <row r="3209" spans="4:4">
      <c r="D3209" s="204"/>
    </row>
    <row r="3210" spans="4:4">
      <c r="D3210" s="204"/>
    </row>
    <row r="3211" spans="4:4">
      <c r="D3211" s="204"/>
    </row>
    <row r="3212" spans="4:4">
      <c r="D3212" s="204"/>
    </row>
    <row r="3213" spans="4:4">
      <c r="D3213" s="204"/>
    </row>
    <row r="3214" spans="4:4">
      <c r="D3214" s="204"/>
    </row>
    <row r="3215" spans="4:4">
      <c r="D3215" s="204"/>
    </row>
    <row r="3216" spans="4:4">
      <c r="D3216" s="204"/>
    </row>
    <row r="3217" spans="4:4">
      <c r="D3217" s="204"/>
    </row>
    <row r="3218" spans="4:4">
      <c r="D3218" s="204"/>
    </row>
    <row r="3219" spans="4:4">
      <c r="D3219" s="204"/>
    </row>
    <row r="3220" spans="4:4">
      <c r="D3220" s="204"/>
    </row>
    <row r="3221" spans="4:4">
      <c r="D3221" s="204"/>
    </row>
    <row r="3222" spans="4:4">
      <c r="D3222" s="204"/>
    </row>
    <row r="3223" spans="4:4">
      <c r="D3223" s="204"/>
    </row>
    <row r="3224" spans="4:4">
      <c r="D3224" s="204"/>
    </row>
    <row r="3225" spans="4:4">
      <c r="D3225" s="204"/>
    </row>
    <row r="3226" spans="4:4">
      <c r="D3226" s="204"/>
    </row>
    <row r="3227" spans="4:4">
      <c r="D3227" s="204"/>
    </row>
    <row r="3228" spans="4:4">
      <c r="D3228" s="204"/>
    </row>
    <row r="3229" spans="4:4">
      <c r="D3229" s="204"/>
    </row>
    <row r="3230" spans="4:4">
      <c r="D3230" s="204"/>
    </row>
    <row r="3231" spans="4:4">
      <c r="D3231" s="204"/>
    </row>
    <row r="3232" spans="4:4">
      <c r="D3232" s="204"/>
    </row>
    <row r="3233" spans="4:4">
      <c r="D3233" s="204"/>
    </row>
    <row r="3234" spans="4:4">
      <c r="D3234" s="204"/>
    </row>
    <row r="3235" spans="4:4">
      <c r="D3235" s="204"/>
    </row>
    <row r="3236" spans="4:4">
      <c r="D3236" s="204"/>
    </row>
    <row r="3237" spans="4:4">
      <c r="D3237" s="204"/>
    </row>
    <row r="3238" spans="4:4">
      <c r="D3238" s="204"/>
    </row>
    <row r="3239" spans="4:4">
      <c r="D3239" s="204"/>
    </row>
    <row r="3240" spans="4:4">
      <c r="D3240" s="204"/>
    </row>
    <row r="3241" spans="4:4">
      <c r="D3241" s="204"/>
    </row>
    <row r="3242" spans="4:4">
      <c r="D3242" s="204"/>
    </row>
    <row r="3243" spans="4:4">
      <c r="D3243" s="204"/>
    </row>
    <row r="3244" spans="4:4">
      <c r="D3244" s="204"/>
    </row>
    <row r="3245" spans="4:4">
      <c r="D3245" s="204"/>
    </row>
    <row r="3246" spans="4:4">
      <c r="D3246" s="204"/>
    </row>
    <row r="3247" spans="4:4">
      <c r="D3247" s="204"/>
    </row>
    <row r="3248" spans="4:4">
      <c r="D3248" s="204"/>
    </row>
    <row r="3249" spans="4:4">
      <c r="D3249" s="204"/>
    </row>
    <row r="3250" spans="4:4">
      <c r="D3250" s="204"/>
    </row>
    <row r="3251" spans="4:4">
      <c r="D3251" s="204"/>
    </row>
    <row r="3252" spans="4:4">
      <c r="D3252" s="204"/>
    </row>
    <row r="3253" spans="4:4">
      <c r="D3253" s="204"/>
    </row>
    <row r="3254" spans="4:4">
      <c r="D3254" s="204"/>
    </row>
    <row r="3255" spans="4:4">
      <c r="D3255" s="204"/>
    </row>
    <row r="3256" spans="4:4">
      <c r="D3256" s="204"/>
    </row>
    <row r="3257" spans="4:4">
      <c r="D3257" s="204"/>
    </row>
    <row r="3258" spans="4:4">
      <c r="D3258" s="204"/>
    </row>
    <row r="3259" spans="4:4">
      <c r="D3259" s="204"/>
    </row>
    <row r="3260" spans="4:4">
      <c r="D3260" s="204"/>
    </row>
    <row r="3261" spans="4:4">
      <c r="D3261" s="204"/>
    </row>
    <row r="3262" spans="4:4">
      <c r="D3262" s="204"/>
    </row>
    <row r="3263" spans="4:4">
      <c r="D3263" s="204"/>
    </row>
    <row r="3264" spans="4:4">
      <c r="D3264" s="204"/>
    </row>
    <row r="3265" spans="4:4">
      <c r="D3265" s="204"/>
    </row>
    <row r="3266" spans="4:4">
      <c r="D3266" s="204"/>
    </row>
    <row r="3267" spans="4:4">
      <c r="D3267" s="204"/>
    </row>
    <row r="3268" spans="4:4">
      <c r="D3268" s="204"/>
    </row>
    <row r="3269" spans="4:4">
      <c r="D3269" s="204"/>
    </row>
    <row r="3270" spans="4:4">
      <c r="D3270" s="204"/>
    </row>
    <row r="3271" spans="4:4">
      <c r="D3271" s="204"/>
    </row>
    <row r="3272" spans="4:4">
      <c r="D3272" s="204"/>
    </row>
    <row r="3273" spans="4:4">
      <c r="D3273" s="204"/>
    </row>
    <row r="3274" spans="4:4">
      <c r="D3274" s="204"/>
    </row>
    <row r="3275" spans="4:4">
      <c r="D3275" s="204"/>
    </row>
    <row r="3276" spans="4:4">
      <c r="D3276" s="204"/>
    </row>
    <row r="3277" spans="4:4">
      <c r="D3277" s="204"/>
    </row>
    <row r="3278" spans="4:4">
      <c r="D3278" s="204"/>
    </row>
    <row r="3279" spans="4:4">
      <c r="D3279" s="204"/>
    </row>
    <row r="3280" spans="4:4">
      <c r="D3280" s="204"/>
    </row>
    <row r="3281" spans="4:4">
      <c r="D3281" s="204"/>
    </row>
    <row r="3282" spans="4:4">
      <c r="D3282" s="204"/>
    </row>
    <row r="3283" spans="4:4">
      <c r="D3283" s="204"/>
    </row>
    <row r="3284" spans="4:4">
      <c r="D3284" s="204"/>
    </row>
    <row r="3285" spans="4:4">
      <c r="D3285" s="204"/>
    </row>
    <row r="3286" spans="4:4">
      <c r="D3286" s="204"/>
    </row>
    <row r="3287" spans="4:4">
      <c r="D3287" s="204"/>
    </row>
    <row r="3288" spans="4:4">
      <c r="D3288" s="204"/>
    </row>
    <row r="3289" spans="4:4">
      <c r="D3289" s="204"/>
    </row>
    <row r="3290" spans="4:4">
      <c r="D3290" s="204"/>
    </row>
    <row r="3291" spans="4:4">
      <c r="D3291" s="204"/>
    </row>
    <row r="3292" spans="4:4">
      <c r="D3292" s="204"/>
    </row>
    <row r="3293" spans="4:4">
      <c r="D3293" s="204"/>
    </row>
    <row r="3294" spans="4:4">
      <c r="D3294" s="204"/>
    </row>
    <row r="3295" spans="4:4">
      <c r="D3295" s="204"/>
    </row>
    <row r="3296" spans="4:4">
      <c r="D3296" s="204"/>
    </row>
    <row r="3297" spans="4:4">
      <c r="D3297" s="204"/>
    </row>
    <row r="3298" spans="4:4">
      <c r="D3298" s="204"/>
    </row>
    <row r="3299" spans="4:4">
      <c r="D3299" s="204"/>
    </row>
    <row r="3300" spans="4:4">
      <c r="D3300" s="204"/>
    </row>
    <row r="3301" spans="4:4">
      <c r="D3301" s="204"/>
    </row>
    <row r="3302" spans="4:4">
      <c r="D3302" s="204"/>
    </row>
    <row r="3303" spans="4:4">
      <c r="D3303" s="204"/>
    </row>
    <row r="3304" spans="4:4">
      <c r="D3304" s="204"/>
    </row>
    <row r="3305" spans="4:4">
      <c r="D3305" s="204"/>
    </row>
    <row r="3306" spans="4:4">
      <c r="D3306" s="204"/>
    </row>
    <row r="3307" spans="4:4">
      <c r="D3307" s="204"/>
    </row>
    <row r="3308" spans="4:4">
      <c r="D3308" s="204"/>
    </row>
    <row r="3309" spans="4:4">
      <c r="D3309" s="204"/>
    </row>
    <row r="3310" spans="4:4">
      <c r="D3310" s="204"/>
    </row>
    <row r="3311" spans="4:4">
      <c r="D3311" s="204"/>
    </row>
    <row r="3312" spans="4:4">
      <c r="D3312" s="204"/>
    </row>
    <row r="3313" spans="4:4">
      <c r="D3313" s="204"/>
    </row>
    <row r="3314" spans="4:4">
      <c r="D3314" s="204"/>
    </row>
    <row r="3315" spans="4:4">
      <c r="D3315" s="204"/>
    </row>
    <row r="3316" spans="4:4">
      <c r="D3316" s="204"/>
    </row>
    <row r="3317" spans="4:4">
      <c r="D3317" s="204"/>
    </row>
    <row r="3318" spans="4:4">
      <c r="D3318" s="204"/>
    </row>
    <row r="3319" spans="4:4">
      <c r="D3319" s="204"/>
    </row>
    <row r="3320" spans="4:4">
      <c r="D3320" s="204"/>
    </row>
    <row r="3321" spans="4:4">
      <c r="D3321" s="204"/>
    </row>
    <row r="3322" spans="4:4">
      <c r="D3322" s="204"/>
    </row>
    <row r="3323" spans="4:4">
      <c r="D3323" s="204"/>
    </row>
    <row r="3324" spans="4:4">
      <c r="D3324" s="204"/>
    </row>
    <row r="3325" spans="4:4">
      <c r="D3325" s="204"/>
    </row>
    <row r="3326" spans="4:4">
      <c r="D3326" s="204"/>
    </row>
    <row r="3327" spans="4:4">
      <c r="D3327" s="204"/>
    </row>
    <row r="3328" spans="4:4">
      <c r="D3328" s="204"/>
    </row>
    <row r="3329" spans="4:4">
      <c r="D3329" s="204"/>
    </row>
    <row r="3330" spans="4:4">
      <c r="D3330" s="204"/>
    </row>
    <row r="3331" spans="4:4">
      <c r="D3331" s="204"/>
    </row>
    <row r="3332" spans="4:4">
      <c r="D3332" s="204"/>
    </row>
    <row r="3333" spans="4:4">
      <c r="D3333" s="204"/>
    </row>
    <row r="3334" spans="4:4">
      <c r="D3334" s="204"/>
    </row>
    <row r="3335" spans="4:4">
      <c r="D3335" s="204"/>
    </row>
    <row r="3336" spans="4:4">
      <c r="D3336" s="204"/>
    </row>
    <row r="3337" spans="4:4">
      <c r="D3337" s="204"/>
    </row>
    <row r="3338" spans="4:4">
      <c r="D3338" s="204"/>
    </row>
    <row r="3339" spans="4:4">
      <c r="D3339" s="204"/>
    </row>
    <row r="3340" spans="4:4">
      <c r="D3340" s="204"/>
    </row>
    <row r="3341" spans="4:4">
      <c r="D3341" s="204"/>
    </row>
    <row r="3342" spans="4:4">
      <c r="D3342" s="204"/>
    </row>
    <row r="3343" spans="4:4">
      <c r="D3343" s="204"/>
    </row>
    <row r="3344" spans="4:4">
      <c r="D3344" s="204"/>
    </row>
    <row r="3345" spans="4:4">
      <c r="D3345" s="204"/>
    </row>
    <row r="3346" spans="4:4">
      <c r="D3346" s="204"/>
    </row>
    <row r="3347" spans="4:4">
      <c r="D3347" s="204"/>
    </row>
    <row r="3348" spans="4:4">
      <c r="D3348" s="204"/>
    </row>
    <row r="3349" spans="4:4">
      <c r="D3349" s="204"/>
    </row>
    <row r="3350" spans="4:4">
      <c r="D3350" s="204"/>
    </row>
    <row r="3351" spans="4:4">
      <c r="D3351" s="204"/>
    </row>
    <row r="3352" spans="4:4">
      <c r="D3352" s="204"/>
    </row>
    <row r="3353" spans="4:4">
      <c r="D3353" s="204"/>
    </row>
    <row r="3354" spans="4:4">
      <c r="D3354" s="204"/>
    </row>
    <row r="3355" spans="4:4">
      <c r="D3355" s="204"/>
    </row>
    <row r="3356" spans="4:4">
      <c r="D3356" s="204"/>
    </row>
    <row r="3357" spans="4:4">
      <c r="D3357" s="204"/>
    </row>
    <row r="3358" spans="4:4">
      <c r="D3358" s="204"/>
    </row>
    <row r="3359" spans="4:4">
      <c r="D3359" s="204"/>
    </row>
    <row r="3360" spans="4:4">
      <c r="D3360" s="204"/>
    </row>
    <row r="3361" spans="4:4">
      <c r="D3361" s="204"/>
    </row>
    <row r="3362" spans="4:4">
      <c r="D3362" s="204"/>
    </row>
    <row r="3363" spans="4:4">
      <c r="D3363" s="204"/>
    </row>
    <row r="3364" spans="4:4">
      <c r="D3364" s="204"/>
    </row>
    <row r="3365" spans="4:4">
      <c r="D3365" s="204"/>
    </row>
    <row r="3366" spans="4:4">
      <c r="D3366" s="204"/>
    </row>
    <row r="3367" spans="4:4">
      <c r="D3367" s="204"/>
    </row>
    <row r="3368" spans="4:4">
      <c r="D3368" s="204"/>
    </row>
    <row r="3369" spans="4:4">
      <c r="D3369" s="204"/>
    </row>
    <row r="3370" spans="4:4">
      <c r="D3370" s="204"/>
    </row>
    <row r="3371" spans="4:4">
      <c r="D3371" s="204"/>
    </row>
    <row r="3372" spans="4:4">
      <c r="D3372" s="204"/>
    </row>
    <row r="3373" spans="4:4">
      <c r="D3373" s="204"/>
    </row>
    <row r="3374" spans="4:4">
      <c r="D3374" s="204"/>
    </row>
    <row r="3375" spans="4:4">
      <c r="D3375" s="204"/>
    </row>
    <row r="3376" spans="4:4">
      <c r="D3376" s="204"/>
    </row>
    <row r="3377" spans="4:4">
      <c r="D3377" s="204"/>
    </row>
    <row r="3378" spans="4:4">
      <c r="D3378" s="204"/>
    </row>
    <row r="3379" spans="4:4">
      <c r="D3379" s="204"/>
    </row>
    <row r="3380" spans="4:4">
      <c r="D3380" s="204"/>
    </row>
    <row r="3381" spans="4:4">
      <c r="D3381" s="204"/>
    </row>
    <row r="3382" spans="4:4">
      <c r="D3382" s="204"/>
    </row>
    <row r="3383" spans="4:4">
      <c r="D3383" s="204"/>
    </row>
    <row r="3384" spans="4:4">
      <c r="D3384" s="204"/>
    </row>
    <row r="3385" spans="4:4">
      <c r="D3385" s="204"/>
    </row>
    <row r="3386" spans="4:4">
      <c r="D3386" s="204"/>
    </row>
    <row r="3387" spans="4:4">
      <c r="D3387" s="204"/>
    </row>
    <row r="3388" spans="4:4">
      <c r="D3388" s="204"/>
    </row>
    <row r="3389" spans="4:4">
      <c r="D3389" s="204"/>
    </row>
    <row r="3390" spans="4:4">
      <c r="D3390" s="204"/>
    </row>
    <row r="3391" spans="4:4">
      <c r="D3391" s="204"/>
    </row>
    <row r="3392" spans="4:4">
      <c r="D3392" s="204"/>
    </row>
    <row r="3393" spans="4:4">
      <c r="D3393" s="204"/>
    </row>
    <row r="3394" spans="4:4">
      <c r="D3394" s="204"/>
    </row>
    <row r="3395" spans="4:4">
      <c r="D3395" s="204"/>
    </row>
    <row r="3396" spans="4:4">
      <c r="D3396" s="204"/>
    </row>
    <row r="3397" spans="4:4">
      <c r="D3397" s="204"/>
    </row>
    <row r="3398" spans="4:4">
      <c r="D3398" s="204"/>
    </row>
    <row r="3399" spans="4:4">
      <c r="D3399" s="204"/>
    </row>
    <row r="3400" spans="4:4">
      <c r="D3400" s="204"/>
    </row>
    <row r="3401" spans="4:4">
      <c r="D3401" s="204"/>
    </row>
    <row r="3402" spans="4:4">
      <c r="D3402" s="204"/>
    </row>
    <row r="3403" spans="4:4">
      <c r="D3403" s="204"/>
    </row>
    <row r="3404" spans="4:4">
      <c r="D3404" s="204"/>
    </row>
    <row r="3405" spans="4:4">
      <c r="D3405" s="204"/>
    </row>
    <row r="3406" spans="4:4">
      <c r="D3406" s="204"/>
    </row>
    <row r="3407" spans="4:4">
      <c r="D3407" s="204"/>
    </row>
    <row r="3408" spans="4:4">
      <c r="D3408" s="204"/>
    </row>
    <row r="3409" spans="4:4">
      <c r="D3409" s="204"/>
    </row>
    <row r="3410" spans="4:4">
      <c r="D3410" s="204"/>
    </row>
    <row r="3411" spans="4:4">
      <c r="D3411" s="204"/>
    </row>
    <row r="3412" spans="4:4">
      <c r="D3412" s="204"/>
    </row>
    <row r="3413" spans="4:4">
      <c r="D3413" s="204"/>
    </row>
    <row r="3414" spans="4:4">
      <c r="D3414" s="204"/>
    </row>
    <row r="3415" spans="4:4">
      <c r="D3415" s="204"/>
    </row>
    <row r="3416" spans="4:4">
      <c r="D3416" s="204"/>
    </row>
    <row r="3417" spans="4:4">
      <c r="D3417" s="204"/>
    </row>
    <row r="3418" spans="4:4">
      <c r="D3418" s="204"/>
    </row>
    <row r="3419" spans="4:4">
      <c r="D3419" s="204"/>
    </row>
    <row r="3420" spans="4:4">
      <c r="D3420" s="204"/>
    </row>
    <row r="3421" spans="4:4">
      <c r="D3421" s="204"/>
    </row>
    <row r="3422" spans="4:4">
      <c r="D3422" s="204"/>
    </row>
    <row r="3423" spans="4:4">
      <c r="D3423" s="204"/>
    </row>
    <row r="3424" spans="4:4">
      <c r="D3424" s="204"/>
    </row>
    <row r="3425" spans="4:4">
      <c r="D3425" s="204"/>
    </row>
    <row r="3426" spans="4:4">
      <c r="D3426" s="204"/>
    </row>
    <row r="3427" spans="4:4">
      <c r="D3427" s="204"/>
    </row>
    <row r="3428" spans="4:4">
      <c r="D3428" s="204"/>
    </row>
    <row r="3429" spans="4:4">
      <c r="D3429" s="204"/>
    </row>
    <row r="3430" spans="4:4">
      <c r="D3430" s="204"/>
    </row>
    <row r="3431" spans="4:4">
      <c r="D3431" s="204"/>
    </row>
    <row r="3432" spans="4:4">
      <c r="D3432" s="204"/>
    </row>
    <row r="3433" spans="4:4">
      <c r="D3433" s="204"/>
    </row>
    <row r="3434" spans="4:4">
      <c r="D3434" s="204"/>
    </row>
    <row r="3435" spans="4:4">
      <c r="D3435" s="204"/>
    </row>
    <row r="3436" spans="4:4">
      <c r="D3436" s="204"/>
    </row>
    <row r="3437" spans="4:4">
      <c r="D3437" s="204"/>
    </row>
    <row r="3438" spans="4:4">
      <c r="D3438" s="204"/>
    </row>
    <row r="3439" spans="4:4">
      <c r="D3439" s="204"/>
    </row>
    <row r="3440" spans="4:4">
      <c r="D3440" s="204"/>
    </row>
    <row r="3441" spans="4:4">
      <c r="D3441" s="204"/>
    </row>
    <row r="3442" spans="4:4">
      <c r="D3442" s="204"/>
    </row>
    <row r="3443" spans="4:4">
      <c r="D3443" s="204"/>
    </row>
    <row r="3444" spans="4:4">
      <c r="D3444" s="204"/>
    </row>
    <row r="3445" spans="4:4">
      <c r="D3445" s="204"/>
    </row>
    <row r="3446" spans="4:4">
      <c r="D3446" s="204"/>
    </row>
    <row r="3447" spans="4:4">
      <c r="D3447" s="204"/>
    </row>
    <row r="3448" spans="4:4">
      <c r="D3448" s="204"/>
    </row>
    <row r="3449" spans="4:4">
      <c r="D3449" s="204"/>
    </row>
    <row r="3450" spans="4:4">
      <c r="D3450" s="204"/>
    </row>
    <row r="3451" spans="4:4">
      <c r="D3451" s="204"/>
    </row>
    <row r="3452" spans="4:4">
      <c r="D3452" s="204"/>
    </row>
    <row r="3453" spans="4:4">
      <c r="D3453" s="204"/>
    </row>
    <row r="3454" spans="4:4">
      <c r="D3454" s="204"/>
    </row>
    <row r="3455" spans="4:4">
      <c r="D3455" s="204"/>
    </row>
    <row r="3456" spans="4:4">
      <c r="D3456" s="204"/>
    </row>
    <row r="3457" spans="4:4">
      <c r="D3457" s="204"/>
    </row>
    <row r="3458" spans="4:4">
      <c r="D3458" s="204"/>
    </row>
    <row r="3459" spans="4:4">
      <c r="D3459" s="204"/>
    </row>
    <row r="3460" spans="4:4">
      <c r="D3460" s="204"/>
    </row>
    <row r="3461" spans="4:4">
      <c r="D3461" s="204"/>
    </row>
    <row r="3462" spans="4:4">
      <c r="D3462" s="204"/>
    </row>
    <row r="3463" spans="4:4">
      <c r="D3463" s="204"/>
    </row>
    <row r="3464" spans="4:4">
      <c r="D3464" s="204"/>
    </row>
    <row r="3465" spans="4:4">
      <c r="D3465" s="204"/>
    </row>
    <row r="3466" spans="4:4">
      <c r="D3466" s="204"/>
    </row>
    <row r="3467" spans="4:4">
      <c r="D3467" s="204"/>
    </row>
    <row r="3468" spans="4:4">
      <c r="D3468" s="204"/>
    </row>
    <row r="3469" spans="4:4">
      <c r="D3469" s="204"/>
    </row>
    <row r="3470" spans="4:4">
      <c r="D3470" s="204"/>
    </row>
    <row r="3471" spans="4:4">
      <c r="D3471" s="204"/>
    </row>
    <row r="3472" spans="4:4">
      <c r="D3472" s="204"/>
    </row>
    <row r="3473" spans="4:4">
      <c r="D3473" s="204"/>
    </row>
    <row r="3474" spans="4:4">
      <c r="D3474" s="204"/>
    </row>
    <row r="3475" spans="4:4">
      <c r="D3475" s="204"/>
    </row>
    <row r="3476" spans="4:4">
      <c r="D3476" s="204"/>
    </row>
    <row r="3477" spans="4:4">
      <c r="D3477" s="204"/>
    </row>
    <row r="3478" spans="4:4">
      <c r="D3478" s="204"/>
    </row>
    <row r="3479" spans="4:4">
      <c r="D3479" s="204"/>
    </row>
    <row r="3480" spans="4:4">
      <c r="D3480" s="204"/>
    </row>
    <row r="3481" spans="4:4">
      <c r="D3481" s="204"/>
    </row>
    <row r="3482" spans="4:4">
      <c r="D3482" s="204"/>
    </row>
    <row r="3483" spans="4:4">
      <c r="D3483" s="204"/>
    </row>
    <row r="3484" spans="4:4">
      <c r="D3484" s="204"/>
    </row>
    <row r="3485" spans="4:4">
      <c r="D3485" s="204"/>
    </row>
    <row r="3486" spans="4:4">
      <c r="D3486" s="204"/>
    </row>
    <row r="3487" spans="4:4">
      <c r="D3487" s="204"/>
    </row>
    <row r="3488" spans="4:4">
      <c r="D3488" s="204"/>
    </row>
    <row r="3489" spans="4:4">
      <c r="D3489" s="204"/>
    </row>
    <row r="3490" spans="4:4">
      <c r="D3490" s="204"/>
    </row>
    <row r="3491" spans="4:4">
      <c r="D3491" s="204"/>
    </row>
    <row r="3492" spans="4:4">
      <c r="D3492" s="204"/>
    </row>
    <row r="3493" spans="4:4">
      <c r="D3493" s="204"/>
    </row>
    <row r="3494" spans="4:4">
      <c r="D3494" s="204"/>
    </row>
    <row r="3495" spans="4:4">
      <c r="D3495" s="204"/>
    </row>
    <row r="3496" spans="4:4">
      <c r="D3496" s="204"/>
    </row>
    <row r="3497" spans="4:4">
      <c r="D3497" s="204"/>
    </row>
    <row r="3498" spans="4:4">
      <c r="D3498" s="204"/>
    </row>
    <row r="3499" spans="4:4">
      <c r="D3499" s="204"/>
    </row>
    <row r="3500" spans="4:4">
      <c r="D3500" s="204"/>
    </row>
    <row r="3501" spans="4:4">
      <c r="D3501" s="204"/>
    </row>
    <row r="3502" spans="4:4">
      <c r="D3502" s="204"/>
    </row>
    <row r="3503" spans="4:4">
      <c r="D3503" s="204"/>
    </row>
    <row r="3504" spans="4:4">
      <c r="D3504" s="204"/>
    </row>
    <row r="3505" spans="4:4">
      <c r="D3505" s="204"/>
    </row>
    <row r="3506" spans="4:4">
      <c r="D3506" s="204"/>
    </row>
    <row r="3507" spans="4:4">
      <c r="D3507" s="204"/>
    </row>
    <row r="3508" spans="4:4">
      <c r="D3508" s="204"/>
    </row>
    <row r="3509" spans="4:4">
      <c r="D3509" s="204"/>
    </row>
    <row r="3510" spans="4:4">
      <c r="D3510" s="204"/>
    </row>
    <row r="3511" spans="4:4">
      <c r="D3511" s="204"/>
    </row>
    <row r="3512" spans="4:4">
      <c r="D3512" s="204"/>
    </row>
    <row r="3513" spans="4:4">
      <c r="D3513" s="204"/>
    </row>
    <row r="3514" spans="4:4">
      <c r="D3514" s="204"/>
    </row>
    <row r="3515" spans="4:4">
      <c r="D3515" s="204"/>
    </row>
    <row r="3516" spans="4:4">
      <c r="D3516" s="204"/>
    </row>
    <row r="3517" spans="4:4">
      <c r="D3517" s="204"/>
    </row>
    <row r="3518" spans="4:4">
      <c r="D3518" s="204"/>
    </row>
    <row r="3519" spans="4:4">
      <c r="D3519" s="204"/>
    </row>
    <row r="3520" spans="4:4">
      <c r="D3520" s="204"/>
    </row>
    <row r="3521" spans="4:4">
      <c r="D3521" s="204"/>
    </row>
    <row r="3522" spans="4:4">
      <c r="D3522" s="204"/>
    </row>
    <row r="3523" spans="4:4">
      <c r="D3523" s="204"/>
    </row>
    <row r="3524" spans="4:4">
      <c r="D3524" s="204"/>
    </row>
    <row r="3525" spans="4:4">
      <c r="D3525" s="204"/>
    </row>
    <row r="3526" spans="4:4">
      <c r="D3526" s="204"/>
    </row>
    <row r="3527" spans="4:4">
      <c r="D3527" s="204"/>
    </row>
    <row r="3528" spans="4:4">
      <c r="D3528" s="204"/>
    </row>
    <row r="3529" spans="4:4">
      <c r="D3529" s="204"/>
    </row>
    <row r="3530" spans="4:4">
      <c r="D3530" s="204"/>
    </row>
    <row r="3531" spans="4:4">
      <c r="D3531" s="204"/>
    </row>
    <row r="3532" spans="4:4">
      <c r="D3532" s="204"/>
    </row>
    <row r="3533" spans="4:4">
      <c r="D3533" s="204"/>
    </row>
    <row r="3534" spans="4:4">
      <c r="D3534" s="204"/>
    </row>
    <row r="3535" spans="4:4">
      <c r="D3535" s="204"/>
    </row>
    <row r="3536" spans="4:4">
      <c r="D3536" s="204"/>
    </row>
    <row r="3537" spans="4:4">
      <c r="D3537" s="204"/>
    </row>
    <row r="3538" spans="4:4">
      <c r="D3538" s="204"/>
    </row>
    <row r="3539" spans="4:4">
      <c r="D3539" s="204"/>
    </row>
    <row r="3540" spans="4:4">
      <c r="D3540" s="204"/>
    </row>
    <row r="3541" spans="4:4">
      <c r="D3541" s="204"/>
    </row>
    <row r="3542" spans="4:4">
      <c r="D3542" s="204"/>
    </row>
    <row r="3543" spans="4:4">
      <c r="D3543" s="204"/>
    </row>
    <row r="3544" spans="4:4">
      <c r="D3544" s="204"/>
    </row>
    <row r="3545" spans="4:4">
      <c r="D3545" s="204"/>
    </row>
    <row r="3546" spans="4:4">
      <c r="D3546" s="204"/>
    </row>
    <row r="3547" spans="4:4">
      <c r="D3547" s="204"/>
    </row>
    <row r="3548" spans="4:4">
      <c r="D3548" s="204"/>
    </row>
    <row r="3549" spans="4:4">
      <c r="D3549" s="204"/>
    </row>
    <row r="3550" spans="4:4">
      <c r="D3550" s="204"/>
    </row>
    <row r="3551" spans="4:4">
      <c r="D3551" s="204"/>
    </row>
    <row r="3552" spans="4:4">
      <c r="D3552" s="204"/>
    </row>
    <row r="3553" spans="4:4">
      <c r="D3553" s="204"/>
    </row>
    <row r="3554" spans="4:4">
      <c r="D3554" s="204"/>
    </row>
    <row r="3555" spans="4:4">
      <c r="D3555" s="204"/>
    </row>
    <row r="3556" spans="4:4">
      <c r="D3556" s="204"/>
    </row>
    <row r="3557" spans="4:4">
      <c r="D3557" s="204"/>
    </row>
    <row r="3558" spans="4:4">
      <c r="D3558" s="204"/>
    </row>
    <row r="3559" spans="4:4">
      <c r="D3559" s="204"/>
    </row>
    <row r="3560" spans="4:4">
      <c r="D3560" s="204"/>
    </row>
    <row r="3561" spans="4:4">
      <c r="D3561" s="204"/>
    </row>
    <row r="3562" spans="4:4">
      <c r="D3562" s="204"/>
    </row>
    <row r="3563" spans="4:4">
      <c r="D3563" s="204"/>
    </row>
    <row r="3564" spans="4:4">
      <c r="D3564" s="204"/>
    </row>
    <row r="3565" spans="4:4">
      <c r="D3565" s="204"/>
    </row>
    <row r="3566" spans="4:4">
      <c r="D3566" s="204"/>
    </row>
    <row r="3567" spans="4:4">
      <c r="D3567" s="204"/>
    </row>
    <row r="3568" spans="4:4">
      <c r="D3568" s="204"/>
    </row>
    <row r="3569" spans="4:4">
      <c r="D3569" s="204"/>
    </row>
    <row r="3570" spans="4:4">
      <c r="D3570" s="204"/>
    </row>
    <row r="3571" spans="4:4">
      <c r="D3571" s="204"/>
    </row>
    <row r="3572" spans="4:4">
      <c r="D3572" s="204"/>
    </row>
    <row r="3573" spans="4:4">
      <c r="D3573" s="204"/>
    </row>
    <row r="3574" spans="4:4">
      <c r="D3574" s="204"/>
    </row>
    <row r="3575" spans="4:4">
      <c r="D3575" s="204"/>
    </row>
    <row r="3576" spans="4:4">
      <c r="D3576" s="204"/>
    </row>
    <row r="3577" spans="4:4">
      <c r="D3577" s="204"/>
    </row>
    <row r="3578" spans="4:4">
      <c r="D3578" s="204"/>
    </row>
    <row r="3579" spans="4:4">
      <c r="D3579" s="204"/>
    </row>
    <row r="3580" spans="4:4">
      <c r="D3580" s="204"/>
    </row>
    <row r="3581" spans="4:4">
      <c r="D3581" s="204"/>
    </row>
    <row r="3582" spans="4:4">
      <c r="D3582" s="204"/>
    </row>
    <row r="3583" spans="4:4">
      <c r="D3583" s="204"/>
    </row>
    <row r="3584" spans="4:4">
      <c r="D3584" s="204"/>
    </row>
    <row r="3585" spans="4:4">
      <c r="D3585" s="204"/>
    </row>
    <row r="3586" spans="4:4">
      <c r="D3586" s="204"/>
    </row>
    <row r="3587" spans="4:4">
      <c r="D3587" s="204"/>
    </row>
    <row r="3588" spans="4:4">
      <c r="D3588" s="204"/>
    </row>
    <row r="3589" spans="4:4">
      <c r="D3589" s="204"/>
    </row>
    <row r="3590" spans="4:4">
      <c r="D3590" s="204"/>
    </row>
    <row r="3591" spans="4:4">
      <c r="D3591" s="204"/>
    </row>
    <row r="3592" spans="4:4">
      <c r="D3592" s="204"/>
    </row>
    <row r="3593" spans="4:4">
      <c r="D3593" s="204"/>
    </row>
    <row r="3594" spans="4:4">
      <c r="D3594" s="204"/>
    </row>
    <row r="3595" spans="4:4">
      <c r="D3595" s="204"/>
    </row>
    <row r="3596" spans="4:4">
      <c r="D3596" s="204"/>
    </row>
    <row r="3597" spans="4:4">
      <c r="D3597" s="204"/>
    </row>
    <row r="3598" spans="4:4">
      <c r="D3598" s="204"/>
    </row>
    <row r="3599" spans="4:4">
      <c r="D3599" s="204"/>
    </row>
    <row r="3600" spans="4:4">
      <c r="D3600" s="204"/>
    </row>
    <row r="3601" spans="4:4">
      <c r="D3601" s="204"/>
    </row>
    <row r="3602" spans="4:4">
      <c r="D3602" s="204"/>
    </row>
    <row r="3603" spans="4:4">
      <c r="D3603" s="204"/>
    </row>
    <row r="3604" spans="4:4">
      <c r="D3604" s="204"/>
    </row>
    <row r="3605" spans="4:4">
      <c r="D3605" s="204"/>
    </row>
    <row r="3606" spans="4:4">
      <c r="D3606" s="204"/>
    </row>
    <row r="3607" spans="4:4">
      <c r="D3607" s="204"/>
    </row>
    <row r="3608" spans="4:4">
      <c r="D3608" s="204"/>
    </row>
    <row r="3609" spans="4:4">
      <c r="D3609" s="204"/>
    </row>
    <row r="3610" spans="4:4">
      <c r="D3610" s="204"/>
    </row>
    <row r="3611" spans="4:4">
      <c r="D3611" s="204"/>
    </row>
    <row r="3612" spans="4:4">
      <c r="D3612" s="204"/>
    </row>
    <row r="3613" spans="4:4">
      <c r="D3613" s="204"/>
    </row>
    <row r="3614" spans="4:4">
      <c r="D3614" s="204"/>
    </row>
    <row r="3615" spans="4:4">
      <c r="D3615" s="204"/>
    </row>
    <row r="3616" spans="4:4">
      <c r="D3616" s="204"/>
    </row>
    <row r="3617" spans="4:4">
      <c r="D3617" s="204"/>
    </row>
    <row r="3618" spans="4:4">
      <c r="D3618" s="204"/>
    </row>
    <row r="3619" spans="4:4">
      <c r="D3619" s="204"/>
    </row>
    <row r="3620" spans="4:4">
      <c r="D3620" s="204"/>
    </row>
    <row r="3621" spans="4:4">
      <c r="D3621" s="204"/>
    </row>
    <row r="3622" spans="4:4">
      <c r="D3622" s="204"/>
    </row>
    <row r="3623" spans="4:4">
      <c r="D3623" s="204"/>
    </row>
    <row r="3624" spans="4:4">
      <c r="D3624" s="204"/>
    </row>
    <row r="3625" spans="4:4">
      <c r="D3625" s="204"/>
    </row>
    <row r="3626" spans="4:4">
      <c r="D3626" s="204"/>
    </row>
    <row r="3627" spans="4:4">
      <c r="D3627" s="204"/>
    </row>
    <row r="3628" spans="4:4">
      <c r="D3628" s="204"/>
    </row>
    <row r="3629" spans="4:4">
      <c r="D3629" s="204"/>
    </row>
    <row r="3630" spans="4:4">
      <c r="D3630" s="204"/>
    </row>
    <row r="3631" spans="4:4">
      <c r="D3631" s="204"/>
    </row>
    <row r="3632" spans="4:4">
      <c r="D3632" s="204"/>
    </row>
    <row r="3633" spans="4:4">
      <c r="D3633" s="204"/>
    </row>
    <row r="3634" spans="4:4">
      <c r="D3634" s="204"/>
    </row>
    <row r="3635" spans="4:4">
      <c r="D3635" s="204"/>
    </row>
    <row r="3636" spans="4:4">
      <c r="D3636" s="204"/>
    </row>
    <row r="3637" spans="4:4">
      <c r="D3637" s="204"/>
    </row>
    <row r="3638" spans="4:4">
      <c r="D3638" s="204"/>
    </row>
    <row r="3639" spans="4:4">
      <c r="D3639" s="204"/>
    </row>
    <row r="3640" spans="4:4">
      <c r="D3640" s="204"/>
    </row>
    <row r="3641" spans="4:4">
      <c r="D3641" s="204"/>
    </row>
    <row r="3642" spans="4:4">
      <c r="D3642" s="204"/>
    </row>
    <row r="3643" spans="4:4">
      <c r="D3643" s="204"/>
    </row>
    <row r="3644" spans="4:4">
      <c r="D3644" s="204"/>
    </row>
    <row r="3645" spans="4:4">
      <c r="D3645" s="204"/>
    </row>
    <row r="3646" spans="4:4">
      <c r="D3646" s="204"/>
    </row>
    <row r="3647" spans="4:4">
      <c r="D3647" s="204"/>
    </row>
    <row r="3648" spans="4:4">
      <c r="D3648" s="204"/>
    </row>
    <row r="3649" spans="4:4">
      <c r="D3649" s="204"/>
    </row>
    <row r="3650" spans="4:4">
      <c r="D3650" s="204"/>
    </row>
    <row r="3651" spans="4:4">
      <c r="D3651" s="204"/>
    </row>
    <row r="3652" spans="4:4">
      <c r="D3652" s="204"/>
    </row>
    <row r="3653" spans="4:4">
      <c r="D3653" s="204"/>
    </row>
    <row r="3654" spans="4:4">
      <c r="D3654" s="204"/>
    </row>
    <row r="3655" spans="4:4">
      <c r="D3655" s="204"/>
    </row>
    <row r="3656" spans="4:4">
      <c r="D3656" s="204"/>
    </row>
    <row r="3657" spans="4:4">
      <c r="D3657" s="204"/>
    </row>
    <row r="3658" spans="4:4">
      <c r="D3658" s="204"/>
    </row>
    <row r="3659" spans="4:4">
      <c r="D3659" s="204"/>
    </row>
    <row r="3660" spans="4:4">
      <c r="D3660" s="204"/>
    </row>
    <row r="3661" spans="4:4">
      <c r="D3661" s="204"/>
    </row>
    <row r="3662" spans="4:4">
      <c r="D3662" s="204"/>
    </row>
    <row r="3663" spans="4:4">
      <c r="D3663" s="204"/>
    </row>
    <row r="3664" spans="4:4">
      <c r="D3664" s="204"/>
    </row>
    <row r="3665" spans="4:4">
      <c r="D3665" s="204"/>
    </row>
    <row r="3666" spans="4:4">
      <c r="D3666" s="204"/>
    </row>
    <row r="3667" spans="4:4">
      <c r="D3667" s="204"/>
    </row>
    <row r="3668" spans="4:4">
      <c r="D3668" s="204"/>
    </row>
    <row r="3669" spans="4:4">
      <c r="D3669" s="204"/>
    </row>
    <row r="3670" spans="4:4">
      <c r="D3670" s="204"/>
    </row>
    <row r="3671" spans="4:4">
      <c r="D3671" s="204"/>
    </row>
    <row r="3672" spans="4:4">
      <c r="D3672" s="204"/>
    </row>
    <row r="3673" spans="4:4">
      <c r="D3673" s="204"/>
    </row>
    <row r="3674" spans="4:4">
      <c r="D3674" s="204"/>
    </row>
    <row r="3675" spans="4:4">
      <c r="D3675" s="204"/>
    </row>
    <row r="3676" spans="4:4">
      <c r="D3676" s="204"/>
    </row>
    <row r="3677" spans="4:4">
      <c r="D3677" s="204"/>
    </row>
    <row r="3678" spans="4:4">
      <c r="D3678" s="204"/>
    </row>
    <row r="3679" spans="4:4">
      <c r="D3679" s="204"/>
    </row>
    <row r="3680" spans="4:4">
      <c r="D3680" s="204"/>
    </row>
    <row r="3681" spans="4:4">
      <c r="D3681" s="204"/>
    </row>
    <row r="3682" spans="4:4">
      <c r="D3682" s="204"/>
    </row>
    <row r="3683" spans="4:4">
      <c r="D3683" s="204"/>
    </row>
    <row r="3684" spans="4:4">
      <c r="D3684" s="204"/>
    </row>
    <row r="3685" spans="4:4">
      <c r="D3685" s="204"/>
    </row>
    <row r="3686" spans="4:4">
      <c r="D3686" s="204"/>
    </row>
    <row r="3687" spans="4:4">
      <c r="D3687" s="204"/>
    </row>
    <row r="3688" spans="4:4">
      <c r="D3688" s="204"/>
    </row>
    <row r="3689" spans="4:4">
      <c r="D3689" s="204"/>
    </row>
    <row r="3690" spans="4:4">
      <c r="D3690" s="204"/>
    </row>
    <row r="3691" spans="4:4">
      <c r="D3691" s="204"/>
    </row>
    <row r="3692" spans="4:4">
      <c r="D3692" s="204"/>
    </row>
    <row r="3693" spans="4:4">
      <c r="D3693" s="204"/>
    </row>
    <row r="3694" spans="4:4">
      <c r="D3694" s="204"/>
    </row>
    <row r="3695" spans="4:4">
      <c r="D3695" s="204"/>
    </row>
    <row r="3696" spans="4:4">
      <c r="D3696" s="204"/>
    </row>
    <row r="3697" spans="4:4">
      <c r="D3697" s="204"/>
    </row>
    <row r="3698" spans="4:4">
      <c r="D3698" s="204"/>
    </row>
    <row r="3699" spans="4:4">
      <c r="D3699" s="204"/>
    </row>
    <row r="3700" spans="4:4">
      <c r="D3700" s="204"/>
    </row>
    <row r="3701" spans="4:4">
      <c r="D3701" s="204"/>
    </row>
    <row r="3702" spans="4:4">
      <c r="D3702" s="204"/>
    </row>
    <row r="3703" spans="4:4">
      <c r="D3703" s="204"/>
    </row>
    <row r="3704" spans="4:4">
      <c r="D3704" s="204"/>
    </row>
    <row r="3705" spans="4:4">
      <c r="D3705" s="204"/>
    </row>
    <row r="3706" spans="4:4">
      <c r="D3706" s="204"/>
    </row>
    <row r="3707" spans="4:4">
      <c r="D3707" s="204"/>
    </row>
    <row r="3708" spans="4:4">
      <c r="D3708" s="204"/>
    </row>
    <row r="3709" spans="4:4">
      <c r="D3709" s="204"/>
    </row>
    <row r="3710" spans="4:4">
      <c r="D3710" s="204"/>
    </row>
    <row r="3711" spans="4:4">
      <c r="D3711" s="204"/>
    </row>
    <row r="3712" spans="4:4">
      <c r="D3712" s="204"/>
    </row>
    <row r="3713" spans="4:4">
      <c r="D3713" s="204"/>
    </row>
    <row r="3714" spans="4:4">
      <c r="D3714" s="204"/>
    </row>
    <row r="3715" spans="4:4">
      <c r="D3715" s="204"/>
    </row>
    <row r="3716" spans="4:4">
      <c r="D3716" s="204"/>
    </row>
    <row r="3717" spans="4:4">
      <c r="D3717" s="204"/>
    </row>
    <row r="3718" spans="4:4">
      <c r="D3718" s="204"/>
    </row>
    <row r="3719" spans="4:4">
      <c r="D3719" s="204"/>
    </row>
    <row r="3720" spans="4:4">
      <c r="D3720" s="204"/>
    </row>
    <row r="3721" spans="4:4">
      <c r="D3721" s="204"/>
    </row>
    <row r="3722" spans="4:4">
      <c r="D3722" s="204"/>
    </row>
    <row r="3723" spans="4:4">
      <c r="D3723" s="204"/>
    </row>
    <row r="3724" spans="4:4">
      <c r="D3724" s="204"/>
    </row>
    <row r="3725" spans="4:4">
      <c r="D3725" s="204"/>
    </row>
    <row r="3726" spans="4:4">
      <c r="D3726" s="204"/>
    </row>
    <row r="3727" spans="4:4">
      <c r="D3727" s="204"/>
    </row>
    <row r="3728" spans="4:4">
      <c r="D3728" s="204"/>
    </row>
    <row r="3729" spans="4:4">
      <c r="D3729" s="204"/>
    </row>
    <row r="3730" spans="4:4">
      <c r="D3730" s="204"/>
    </row>
    <row r="3731" spans="4:4">
      <c r="D3731" s="204"/>
    </row>
    <row r="3732" spans="4:4">
      <c r="D3732" s="204"/>
    </row>
    <row r="3733" spans="4:4">
      <c r="D3733" s="204"/>
    </row>
    <row r="3734" spans="4:4">
      <c r="D3734" s="204"/>
    </row>
    <row r="3735" spans="4:4">
      <c r="D3735" s="204"/>
    </row>
    <row r="3736" spans="4:4">
      <c r="D3736" s="204"/>
    </row>
    <row r="3737" spans="4:4">
      <c r="D3737" s="204"/>
    </row>
    <row r="3738" spans="4:4">
      <c r="D3738" s="204"/>
    </row>
    <row r="3739" spans="4:4">
      <c r="D3739" s="204"/>
    </row>
    <row r="3740" spans="4:4">
      <c r="D3740" s="204"/>
    </row>
    <row r="3741" spans="4:4">
      <c r="D3741" s="204"/>
    </row>
    <row r="3742" spans="4:4">
      <c r="D3742" s="204"/>
    </row>
    <row r="3743" spans="4:4">
      <c r="D3743" s="204"/>
    </row>
    <row r="3744" spans="4:4">
      <c r="D3744" s="204"/>
    </row>
    <row r="3745" spans="4:4">
      <c r="D3745" s="204"/>
    </row>
    <row r="3746" spans="4:4">
      <c r="D3746" s="204"/>
    </row>
    <row r="3747" spans="4:4">
      <c r="D3747" s="204"/>
    </row>
    <row r="3748" spans="4:4">
      <c r="D3748" s="204"/>
    </row>
    <row r="3749" spans="4:4">
      <c r="D3749" s="204"/>
    </row>
    <row r="3750" spans="4:4">
      <c r="D3750" s="204"/>
    </row>
    <row r="3751" spans="4:4">
      <c r="D3751" s="204"/>
    </row>
    <row r="3752" spans="4:4">
      <c r="D3752" s="204"/>
    </row>
    <row r="3753" spans="4:4">
      <c r="D3753" s="204"/>
    </row>
    <row r="3754" spans="4:4">
      <c r="D3754" s="204"/>
    </row>
    <row r="3755" spans="4:4">
      <c r="D3755" s="204"/>
    </row>
    <row r="3756" spans="4:4">
      <c r="D3756" s="204"/>
    </row>
    <row r="3757" spans="4:4">
      <c r="D3757" s="204"/>
    </row>
    <row r="3758" spans="4:4">
      <c r="D3758" s="204"/>
    </row>
    <row r="3759" spans="4:4">
      <c r="D3759" s="204"/>
    </row>
    <row r="3760" spans="4:4">
      <c r="D3760" s="204"/>
    </row>
    <row r="3761" spans="4:4">
      <c r="D3761" s="204"/>
    </row>
    <row r="3762" spans="4:4">
      <c r="D3762" s="204"/>
    </row>
    <row r="3763" spans="4:4">
      <c r="D3763" s="204"/>
    </row>
    <row r="3764" spans="4:4">
      <c r="D3764" s="204"/>
    </row>
    <row r="3765" spans="4:4">
      <c r="D3765" s="204"/>
    </row>
    <row r="3766" spans="4:4">
      <c r="D3766" s="204"/>
    </row>
    <row r="3767" spans="4:4">
      <c r="D3767" s="204"/>
    </row>
    <row r="3768" spans="4:4">
      <c r="D3768" s="204"/>
    </row>
    <row r="3769" spans="4:4">
      <c r="D3769" s="204"/>
    </row>
    <row r="3770" spans="4:4">
      <c r="D3770" s="204"/>
    </row>
    <row r="3771" spans="4:4">
      <c r="D3771" s="204"/>
    </row>
    <row r="3772" spans="4:4">
      <c r="D3772" s="204"/>
    </row>
    <row r="3773" spans="4:4">
      <c r="D3773" s="204"/>
    </row>
    <row r="3774" spans="4:4">
      <c r="D3774" s="204"/>
    </row>
    <row r="3775" spans="4:4">
      <c r="D3775" s="204"/>
    </row>
    <row r="3776" spans="4:4">
      <c r="D3776" s="204"/>
    </row>
    <row r="3777" spans="4:4">
      <c r="D3777" s="204"/>
    </row>
    <row r="3778" spans="4:4">
      <c r="D3778" s="204"/>
    </row>
    <row r="3779" spans="4:4">
      <c r="D3779" s="204"/>
    </row>
    <row r="3780" spans="4:4">
      <c r="D3780" s="204"/>
    </row>
    <row r="3781" spans="4:4">
      <c r="D3781" s="204"/>
    </row>
    <row r="3782" spans="4:4">
      <c r="D3782" s="204"/>
    </row>
    <row r="3783" spans="4:4">
      <c r="D3783" s="204"/>
    </row>
    <row r="3784" spans="4:4">
      <c r="D3784" s="204"/>
    </row>
    <row r="3785" spans="4:4">
      <c r="D3785" s="204"/>
    </row>
    <row r="3786" spans="4:4">
      <c r="D3786" s="204"/>
    </row>
    <row r="3787" spans="4:4">
      <c r="D3787" s="204"/>
    </row>
    <row r="3788" spans="4:4">
      <c r="D3788" s="204"/>
    </row>
    <row r="3789" spans="4:4">
      <c r="D3789" s="204"/>
    </row>
    <row r="3790" spans="4:4">
      <c r="D3790" s="204"/>
    </row>
    <row r="3791" spans="4:4">
      <c r="D3791" s="204"/>
    </row>
    <row r="3792" spans="4:4">
      <c r="D3792" s="204"/>
    </row>
    <row r="3793" spans="4:4">
      <c r="D3793" s="204"/>
    </row>
    <row r="3794" spans="4:4">
      <c r="D3794" s="204"/>
    </row>
    <row r="3795" spans="4:4">
      <c r="D3795" s="204"/>
    </row>
    <row r="3796" spans="4:4">
      <c r="D3796" s="204"/>
    </row>
    <row r="3797" spans="4:4">
      <c r="D3797" s="204"/>
    </row>
    <row r="3798" spans="4:4">
      <c r="D3798" s="204"/>
    </row>
    <row r="3799" spans="4:4">
      <c r="D3799" s="204"/>
    </row>
    <row r="3800" spans="4:4">
      <c r="D3800" s="204"/>
    </row>
    <row r="3801" spans="4:4">
      <c r="D3801" s="204"/>
    </row>
    <row r="3802" spans="4:4">
      <c r="D3802" s="204"/>
    </row>
    <row r="3803" spans="4:4">
      <c r="D3803" s="204"/>
    </row>
    <row r="3804" spans="4:4">
      <c r="D3804" s="204"/>
    </row>
    <row r="3805" spans="4:4">
      <c r="D3805" s="204"/>
    </row>
    <row r="3806" spans="4:4">
      <c r="D3806" s="204"/>
    </row>
    <row r="3807" spans="4:4">
      <c r="D3807" s="204"/>
    </row>
    <row r="3808" spans="4:4">
      <c r="D3808" s="204"/>
    </row>
    <row r="3809" spans="4:4">
      <c r="D3809" s="204"/>
    </row>
    <row r="3810" spans="4:4">
      <c r="D3810" s="204"/>
    </row>
    <row r="3811" spans="4:4">
      <c r="D3811" s="204"/>
    </row>
    <row r="3812" spans="4:4">
      <c r="D3812" s="204"/>
    </row>
    <row r="3813" spans="4:4">
      <c r="D3813" s="204"/>
    </row>
    <row r="3814" spans="4:4">
      <c r="D3814" s="204"/>
    </row>
    <row r="3815" spans="4:4">
      <c r="D3815" s="204"/>
    </row>
    <row r="3816" spans="4:4">
      <c r="D3816" s="204"/>
    </row>
    <row r="3817" spans="4:4">
      <c r="D3817" s="204"/>
    </row>
    <row r="3818" spans="4:4">
      <c r="D3818" s="204"/>
    </row>
    <row r="3819" spans="4:4">
      <c r="D3819" s="204"/>
    </row>
    <row r="3820" spans="4:4">
      <c r="D3820" s="204"/>
    </row>
    <row r="3821" spans="4:4">
      <c r="D3821" s="204"/>
    </row>
    <row r="3822" spans="4:4">
      <c r="D3822" s="204"/>
    </row>
    <row r="3823" spans="4:4">
      <c r="D3823" s="204"/>
    </row>
    <row r="3824" spans="4:4">
      <c r="D3824" s="204"/>
    </row>
    <row r="3825" spans="4:4">
      <c r="D3825" s="204"/>
    </row>
    <row r="3826" spans="4:4">
      <c r="D3826" s="204"/>
    </row>
    <row r="3827" spans="4:4">
      <c r="D3827" s="204"/>
    </row>
    <row r="3828" spans="4:4">
      <c r="D3828" s="204"/>
    </row>
    <row r="3829" spans="4:4">
      <c r="D3829" s="204"/>
    </row>
    <row r="3830" spans="4:4">
      <c r="D3830" s="204"/>
    </row>
    <row r="3831" spans="4:4">
      <c r="D3831" s="204"/>
    </row>
    <row r="3832" spans="4:4">
      <c r="D3832" s="204"/>
    </row>
    <row r="3833" spans="4:4">
      <c r="D3833" s="204"/>
    </row>
    <row r="3834" spans="4:4">
      <c r="D3834" s="204"/>
    </row>
    <row r="3835" spans="4:4">
      <c r="D3835" s="204"/>
    </row>
    <row r="3836" spans="4:4">
      <c r="D3836" s="204"/>
    </row>
    <row r="3837" spans="4:4">
      <c r="D3837" s="204"/>
    </row>
    <row r="3838" spans="4:4">
      <c r="D3838" s="204"/>
    </row>
    <row r="3839" spans="4:4">
      <c r="D3839" s="204"/>
    </row>
    <row r="3840" spans="4:4">
      <c r="D3840" s="204"/>
    </row>
    <row r="3841" spans="4:4">
      <c r="D3841" s="204"/>
    </row>
    <row r="3842" spans="4:4">
      <c r="D3842" s="204"/>
    </row>
    <row r="3843" spans="4:4">
      <c r="D3843" s="204"/>
    </row>
    <row r="3844" spans="4:4">
      <c r="D3844" s="204"/>
    </row>
    <row r="3845" spans="4:4">
      <c r="D3845" s="204"/>
    </row>
    <row r="3846" spans="4:4">
      <c r="D3846" s="204"/>
    </row>
    <row r="3847" spans="4:4">
      <c r="D3847" s="204"/>
    </row>
    <row r="3848" spans="4:4">
      <c r="D3848" s="204"/>
    </row>
    <row r="3849" spans="4:4">
      <c r="D3849" s="204"/>
    </row>
    <row r="3850" spans="4:4">
      <c r="D3850" s="204"/>
    </row>
    <row r="3851" spans="4:4">
      <c r="D3851" s="204"/>
    </row>
    <row r="3852" spans="4:4">
      <c r="D3852" s="204"/>
    </row>
    <row r="3853" spans="4:4">
      <c r="D3853" s="204"/>
    </row>
    <row r="3854" spans="4:4">
      <c r="D3854" s="204"/>
    </row>
    <row r="3855" spans="4:4">
      <c r="D3855" s="204"/>
    </row>
    <row r="3856" spans="4:4">
      <c r="D3856" s="204"/>
    </row>
    <row r="3857" spans="4:4">
      <c r="D3857" s="204"/>
    </row>
    <row r="3858" spans="4:4">
      <c r="D3858" s="204"/>
    </row>
    <row r="3859" spans="4:4">
      <c r="D3859" s="204"/>
    </row>
    <row r="3860" spans="4:4">
      <c r="D3860" s="204"/>
    </row>
    <row r="3861" spans="4:4">
      <c r="D3861" s="204"/>
    </row>
    <row r="3862" spans="4:4">
      <c r="D3862" s="204"/>
    </row>
    <row r="3863" spans="4:4">
      <c r="D3863" s="204"/>
    </row>
    <row r="3864" spans="4:4">
      <c r="D3864" s="204"/>
    </row>
    <row r="3865" spans="4:4">
      <c r="D3865" s="204"/>
    </row>
    <row r="3866" spans="4:4">
      <c r="D3866" s="204"/>
    </row>
    <row r="3867" spans="4:4">
      <c r="D3867" s="204"/>
    </row>
    <row r="3868" spans="4:4">
      <c r="D3868" s="204"/>
    </row>
    <row r="3869" spans="4:4">
      <c r="D3869" s="204"/>
    </row>
    <row r="3870" spans="4:4">
      <c r="D3870" s="204"/>
    </row>
    <row r="3871" spans="4:4">
      <c r="D3871" s="204"/>
    </row>
    <row r="3872" spans="4:4">
      <c r="D3872" s="204"/>
    </row>
    <row r="3873" spans="4:4">
      <c r="D3873" s="204"/>
    </row>
    <row r="3874" spans="4:4">
      <c r="D3874" s="204"/>
    </row>
    <row r="3875" spans="4:4">
      <c r="D3875" s="204"/>
    </row>
    <row r="3876" spans="4:4">
      <c r="D3876" s="204"/>
    </row>
    <row r="3877" spans="4:4">
      <c r="D3877" s="204"/>
    </row>
    <row r="3878" spans="4:4">
      <c r="D3878" s="204"/>
    </row>
    <row r="3879" spans="4:4">
      <c r="D3879" s="204"/>
    </row>
    <row r="3880" spans="4:4">
      <c r="D3880" s="204"/>
    </row>
    <row r="3881" spans="4:4">
      <c r="D3881" s="204"/>
    </row>
    <row r="3882" spans="4:4">
      <c r="D3882" s="204"/>
    </row>
    <row r="3883" spans="4:4">
      <c r="D3883" s="204"/>
    </row>
    <row r="3884" spans="4:4">
      <c r="D3884" s="204"/>
    </row>
    <row r="3885" spans="4:4">
      <c r="D3885" s="204"/>
    </row>
    <row r="3886" spans="4:4">
      <c r="D3886" s="204"/>
    </row>
    <row r="3887" spans="4:4">
      <c r="D3887" s="204"/>
    </row>
    <row r="3888" spans="4:4">
      <c r="D3888" s="204"/>
    </row>
    <row r="3889" spans="4:4">
      <c r="D3889" s="204"/>
    </row>
    <row r="3890" spans="4:4">
      <c r="D3890" s="204"/>
    </row>
    <row r="3891" spans="4:4">
      <c r="D3891" s="204"/>
    </row>
    <row r="3892" spans="4:4">
      <c r="D3892" s="204"/>
    </row>
    <row r="3893" spans="4:4">
      <c r="D3893" s="204"/>
    </row>
    <row r="3894" spans="4:4">
      <c r="D3894" s="204"/>
    </row>
    <row r="3895" spans="4:4">
      <c r="D3895" s="204"/>
    </row>
    <row r="3896" spans="4:4">
      <c r="D3896" s="204"/>
    </row>
    <row r="3897" spans="4:4">
      <c r="D3897" s="204"/>
    </row>
    <row r="3898" spans="4:4">
      <c r="D3898" s="204"/>
    </row>
    <row r="3899" spans="4:4">
      <c r="D3899" s="204"/>
    </row>
    <row r="3900" spans="4:4">
      <c r="D3900" s="204"/>
    </row>
    <row r="3901" spans="4:4">
      <c r="D3901" s="204"/>
    </row>
    <row r="3902" spans="4:4">
      <c r="D3902" s="204"/>
    </row>
    <row r="3903" spans="4:4">
      <c r="D3903" s="204"/>
    </row>
    <row r="3904" spans="4:4">
      <c r="D3904" s="204"/>
    </row>
    <row r="3905" spans="4:4">
      <c r="D3905" s="204"/>
    </row>
    <row r="3906" spans="4:4">
      <c r="D3906" s="204"/>
    </row>
    <row r="3907" spans="4:4">
      <c r="D3907" s="204"/>
    </row>
    <row r="3908" spans="4:4">
      <c r="D3908" s="204"/>
    </row>
    <row r="3909" spans="4:4">
      <c r="D3909" s="204"/>
    </row>
    <row r="3910" spans="4:4">
      <c r="D3910" s="204"/>
    </row>
    <row r="3911" spans="4:4">
      <c r="D3911" s="204"/>
    </row>
    <row r="3912" spans="4:4">
      <c r="D3912" s="204"/>
    </row>
    <row r="3913" spans="4:4">
      <c r="D3913" s="204"/>
    </row>
    <row r="3914" spans="4:4">
      <c r="D3914" s="204"/>
    </row>
    <row r="3915" spans="4:4">
      <c r="D3915" s="204"/>
    </row>
    <row r="3916" spans="4:4">
      <c r="D3916" s="204"/>
    </row>
    <row r="3917" spans="4:4">
      <c r="D3917" s="204"/>
    </row>
    <row r="3918" spans="4:4">
      <c r="D3918" s="204"/>
    </row>
    <row r="3919" spans="4:4">
      <c r="D3919" s="204"/>
    </row>
    <row r="3920" spans="4:4">
      <c r="D3920" s="204"/>
    </row>
    <row r="3921" spans="4:4">
      <c r="D3921" s="204"/>
    </row>
    <row r="3922" spans="4:4">
      <c r="D3922" s="204"/>
    </row>
    <row r="3923" spans="4:4">
      <c r="D3923" s="204"/>
    </row>
    <row r="3924" spans="4:4">
      <c r="D3924" s="204"/>
    </row>
    <row r="3925" spans="4:4">
      <c r="D3925" s="204"/>
    </row>
    <row r="3926" spans="4:4">
      <c r="D3926" s="204"/>
    </row>
    <row r="3927" spans="4:4">
      <c r="D3927" s="204"/>
    </row>
    <row r="3928" spans="4:4">
      <c r="D3928" s="204"/>
    </row>
    <row r="3929" spans="4:4">
      <c r="D3929" s="204"/>
    </row>
    <row r="3930" spans="4:4">
      <c r="D3930" s="204"/>
    </row>
    <row r="3931" spans="4:4">
      <c r="D3931" s="204"/>
    </row>
    <row r="3932" spans="4:4">
      <c r="D3932" s="204"/>
    </row>
    <row r="3933" spans="4:4">
      <c r="D3933" s="204"/>
    </row>
    <row r="3934" spans="4:4">
      <c r="D3934" s="204"/>
    </row>
    <row r="3935" spans="4:4">
      <c r="D3935" s="204"/>
    </row>
    <row r="3936" spans="4:4">
      <c r="D3936" s="204"/>
    </row>
    <row r="3937" spans="4:4">
      <c r="D3937" s="204"/>
    </row>
    <row r="3938" spans="4:4">
      <c r="D3938" s="204"/>
    </row>
    <row r="3939" spans="4:4">
      <c r="D3939" s="204"/>
    </row>
    <row r="3940" spans="4:4">
      <c r="D3940" s="204"/>
    </row>
    <row r="3941" spans="4:4">
      <c r="D3941" s="204"/>
    </row>
    <row r="3942" spans="4:4">
      <c r="D3942" s="204"/>
    </row>
    <row r="3943" spans="4:4">
      <c r="D3943" s="204"/>
    </row>
    <row r="3944" spans="4:4">
      <c r="D3944" s="204"/>
    </row>
    <row r="3945" spans="4:4">
      <c r="D3945" s="204"/>
    </row>
    <row r="3946" spans="4:4">
      <c r="D3946" s="204"/>
    </row>
    <row r="3947" spans="4:4">
      <c r="D3947" s="204"/>
    </row>
    <row r="3948" spans="4:4">
      <c r="D3948" s="204"/>
    </row>
    <row r="3949" spans="4:4">
      <c r="D3949" s="204"/>
    </row>
    <row r="3950" spans="4:4">
      <c r="D3950" s="204"/>
    </row>
    <row r="3951" spans="4:4">
      <c r="D3951" s="204"/>
    </row>
    <row r="3952" spans="4:4">
      <c r="D3952" s="204"/>
    </row>
    <row r="3953" spans="4:4">
      <c r="D3953" s="204"/>
    </row>
    <row r="3954" spans="4:4">
      <c r="D3954" s="204"/>
    </row>
    <row r="3955" spans="4:4">
      <c r="D3955" s="204"/>
    </row>
    <row r="3956" spans="4:4">
      <c r="D3956" s="204"/>
    </row>
    <row r="3957" spans="4:4">
      <c r="D3957" s="204"/>
    </row>
    <row r="3958" spans="4:4">
      <c r="D3958" s="204"/>
    </row>
    <row r="3959" spans="4:4">
      <c r="D3959" s="204"/>
    </row>
    <row r="3960" spans="4:4">
      <c r="D3960" s="204"/>
    </row>
    <row r="3961" spans="4:4">
      <c r="D3961" s="204"/>
    </row>
    <row r="3962" spans="4:4">
      <c r="D3962" s="204"/>
    </row>
    <row r="3963" spans="4:4">
      <c r="D3963" s="204"/>
    </row>
    <row r="3964" spans="4:4">
      <c r="D3964" s="204"/>
    </row>
    <row r="3965" spans="4:4">
      <c r="D3965" s="204"/>
    </row>
    <row r="3966" spans="4:4">
      <c r="D3966" s="204"/>
    </row>
    <row r="3967" spans="4:4">
      <c r="D3967" s="204"/>
    </row>
    <row r="3968" spans="4:4">
      <c r="D3968" s="204"/>
    </row>
    <row r="3969" spans="4:4">
      <c r="D3969" s="204"/>
    </row>
    <row r="3970" spans="4:4">
      <c r="D3970" s="204"/>
    </row>
    <row r="3971" spans="4:4">
      <c r="D3971" s="204"/>
    </row>
    <row r="3972" spans="4:4">
      <c r="D3972" s="204"/>
    </row>
    <row r="3973" spans="4:4">
      <c r="D3973" s="204"/>
    </row>
    <row r="3974" spans="4:4">
      <c r="D3974" s="204"/>
    </row>
    <row r="3975" spans="4:4">
      <c r="D3975" s="204"/>
    </row>
    <row r="3976" spans="4:4">
      <c r="D3976" s="204"/>
    </row>
    <row r="3977" spans="4:4">
      <c r="D3977" s="204"/>
    </row>
    <row r="3978" spans="4:4">
      <c r="D3978" s="204"/>
    </row>
    <row r="3979" spans="4:4">
      <c r="D3979" s="204"/>
    </row>
    <row r="3980" spans="4:4">
      <c r="D3980" s="204"/>
    </row>
    <row r="3981" spans="4:4">
      <c r="D3981" s="204"/>
    </row>
    <row r="3982" spans="4:4">
      <c r="D3982" s="204"/>
    </row>
    <row r="3983" spans="4:4">
      <c r="D3983" s="204"/>
    </row>
    <row r="3984" spans="4:4">
      <c r="D3984" s="204"/>
    </row>
    <row r="3985" spans="4:4">
      <c r="D3985" s="204"/>
    </row>
    <row r="3986" spans="4:4">
      <c r="D3986" s="204"/>
    </row>
    <row r="3987" spans="4:4">
      <c r="D3987" s="204"/>
    </row>
    <row r="3988" spans="4:4">
      <c r="D3988" s="204"/>
    </row>
    <row r="3989" spans="4:4">
      <c r="D3989" s="204"/>
    </row>
    <row r="3990" spans="4:4">
      <c r="D3990" s="204"/>
    </row>
    <row r="3991" spans="4:4">
      <c r="D3991" s="204"/>
    </row>
    <row r="3992" spans="4:4">
      <c r="D3992" s="204"/>
    </row>
    <row r="3993" spans="4:4">
      <c r="D3993" s="204"/>
    </row>
    <row r="3994" spans="4:4">
      <c r="D3994" s="204"/>
    </row>
    <row r="3995" spans="4:4">
      <c r="D3995" s="204"/>
    </row>
    <row r="3996" spans="4:4">
      <c r="D3996" s="204"/>
    </row>
    <row r="3997" spans="4:4">
      <c r="D3997" s="204"/>
    </row>
    <row r="3998" spans="4:4">
      <c r="D3998" s="204"/>
    </row>
    <row r="3999" spans="4:4">
      <c r="D3999" s="204"/>
    </row>
    <row r="4000" spans="4:4">
      <c r="D4000" s="204"/>
    </row>
    <row r="4001" spans="4:4">
      <c r="D4001" s="204"/>
    </row>
    <row r="4002" spans="4:4">
      <c r="D4002" s="204"/>
    </row>
    <row r="4003" spans="4:4">
      <c r="D4003" s="204"/>
    </row>
    <row r="4004" spans="4:4">
      <c r="D4004" s="204"/>
    </row>
    <row r="4005" spans="4:4">
      <c r="D4005" s="204"/>
    </row>
    <row r="4006" spans="4:4">
      <c r="D4006" s="204"/>
    </row>
    <row r="4007" spans="4:4">
      <c r="D4007" s="204"/>
    </row>
    <row r="4008" spans="4:4">
      <c r="D4008" s="204"/>
    </row>
    <row r="4009" spans="4:4">
      <c r="D4009" s="204"/>
    </row>
    <row r="4010" spans="4:4">
      <c r="D4010" s="204"/>
    </row>
    <row r="4011" spans="4:4">
      <c r="D4011" s="204"/>
    </row>
    <row r="4012" spans="4:4">
      <c r="D4012" s="204"/>
    </row>
    <row r="4013" spans="4:4">
      <c r="D4013" s="204"/>
    </row>
    <row r="4014" spans="4:4">
      <c r="D4014" s="204"/>
    </row>
    <row r="4015" spans="4:4">
      <c r="D4015" s="204"/>
    </row>
    <row r="4016" spans="4:4">
      <c r="D4016" s="204"/>
    </row>
    <row r="4017" spans="4:4">
      <c r="D4017" s="204"/>
    </row>
    <row r="4018" spans="4:4">
      <c r="D4018" s="204"/>
    </row>
    <row r="4019" spans="4:4">
      <c r="D4019" s="204"/>
    </row>
    <row r="4020" spans="4:4">
      <c r="D4020" s="204"/>
    </row>
    <row r="4021" spans="4:4">
      <c r="D4021" s="204"/>
    </row>
    <row r="4022" spans="4:4">
      <c r="D4022" s="204"/>
    </row>
    <row r="4023" spans="4:4">
      <c r="D4023" s="204"/>
    </row>
    <row r="4024" spans="4:4">
      <c r="D4024" s="204"/>
    </row>
    <row r="4025" spans="4:4">
      <c r="D4025" s="204"/>
    </row>
    <row r="4026" spans="4:4">
      <c r="D4026" s="204"/>
    </row>
    <row r="4027" spans="4:4">
      <c r="D4027" s="204"/>
    </row>
    <row r="4028" spans="4:4">
      <c r="D4028" s="204"/>
    </row>
    <row r="4029" spans="4:4">
      <c r="D4029" s="204"/>
    </row>
    <row r="4030" spans="4:4">
      <c r="D4030" s="204"/>
    </row>
    <row r="4031" spans="4:4">
      <c r="D4031" s="204"/>
    </row>
    <row r="4032" spans="4:4">
      <c r="D4032" s="204"/>
    </row>
    <row r="4033" spans="4:4">
      <c r="D4033" s="204"/>
    </row>
    <row r="4034" spans="4:4">
      <c r="D4034" s="204"/>
    </row>
    <row r="4035" spans="4:4">
      <c r="D4035" s="204"/>
    </row>
    <row r="4036" spans="4:4">
      <c r="D4036" s="204"/>
    </row>
    <row r="4037" spans="4:4">
      <c r="D4037" s="204"/>
    </row>
    <row r="4038" spans="4:4">
      <c r="D4038" s="204"/>
    </row>
    <row r="4039" spans="4:4">
      <c r="D4039" s="204"/>
    </row>
    <row r="4040" spans="4:4">
      <c r="D4040" s="204"/>
    </row>
    <row r="4041" spans="4:4">
      <c r="D4041" s="204"/>
    </row>
    <row r="4042" spans="4:4">
      <c r="D4042" s="204"/>
    </row>
    <row r="4043" spans="4:4">
      <c r="D4043" s="204"/>
    </row>
    <row r="4044" spans="4:4">
      <c r="D4044" s="204"/>
    </row>
    <row r="4045" spans="4:4">
      <c r="D4045" s="204"/>
    </row>
    <row r="4046" spans="4:4">
      <c r="D4046" s="204"/>
    </row>
    <row r="4047" spans="4:4">
      <c r="D4047" s="204"/>
    </row>
    <row r="4048" spans="4:4">
      <c r="D4048" s="204"/>
    </row>
    <row r="4049" spans="4:4">
      <c r="D4049" s="204"/>
    </row>
    <row r="4050" spans="4:4">
      <c r="D4050" s="204"/>
    </row>
    <row r="4051" spans="4:4">
      <c r="D4051" s="204"/>
    </row>
    <row r="4052" spans="4:4">
      <c r="D4052" s="204"/>
    </row>
    <row r="4053" spans="4:4">
      <c r="D4053" s="204"/>
    </row>
    <row r="4054" spans="4:4">
      <c r="D4054" s="204"/>
    </row>
    <row r="4055" spans="4:4">
      <c r="D4055" s="204"/>
    </row>
    <row r="4056" spans="4:4">
      <c r="D4056" s="204"/>
    </row>
    <row r="4057" spans="4:4">
      <c r="D4057" s="204"/>
    </row>
    <row r="4058" spans="4:4">
      <c r="D4058" s="204"/>
    </row>
    <row r="4059" spans="4:4">
      <c r="D4059" s="204"/>
    </row>
    <row r="4060" spans="4:4">
      <c r="D4060" s="204"/>
    </row>
    <row r="4061" spans="4:4">
      <c r="D4061" s="204"/>
    </row>
    <row r="4062" spans="4:4">
      <c r="D4062" s="204"/>
    </row>
    <row r="4063" spans="4:4">
      <c r="D4063" s="204"/>
    </row>
    <row r="4064" spans="4:4">
      <c r="D4064" s="204"/>
    </row>
    <row r="4065" spans="4:4">
      <c r="D4065" s="204"/>
    </row>
    <row r="4066" spans="4:4">
      <c r="D4066" s="204"/>
    </row>
    <row r="4067" spans="4:4">
      <c r="D4067" s="204"/>
    </row>
    <row r="4068" spans="4:4">
      <c r="D4068" s="204"/>
    </row>
    <row r="4069" spans="4:4">
      <c r="D4069" s="204"/>
    </row>
    <row r="4070" spans="4:4">
      <c r="D4070" s="204"/>
    </row>
    <row r="4071" spans="4:4">
      <c r="D4071" s="204"/>
    </row>
    <row r="4072" spans="4:4">
      <c r="D4072" s="204"/>
    </row>
    <row r="4073" spans="4:4">
      <c r="D4073" s="204"/>
    </row>
    <row r="4074" spans="4:4">
      <c r="D4074" s="204"/>
    </row>
    <row r="4075" spans="4:4">
      <c r="D4075" s="204"/>
    </row>
    <row r="4076" spans="4:4">
      <c r="D4076" s="204"/>
    </row>
    <row r="4077" spans="4:4">
      <c r="D4077" s="204"/>
    </row>
    <row r="4078" spans="4:4">
      <c r="D4078" s="204"/>
    </row>
    <row r="4079" spans="4:4">
      <c r="D4079" s="204"/>
    </row>
    <row r="4080" spans="4:4">
      <c r="D4080" s="204"/>
    </row>
    <row r="4081" spans="4:4">
      <c r="D4081" s="204"/>
    </row>
    <row r="4082" spans="4:4">
      <c r="D4082" s="204"/>
    </row>
    <row r="4083" spans="4:4">
      <c r="D4083" s="204"/>
    </row>
    <row r="4084" spans="4:4">
      <c r="D4084" s="204"/>
    </row>
    <row r="4085" spans="4:4">
      <c r="D4085" s="204"/>
    </row>
    <row r="4086" spans="4:4">
      <c r="D4086" s="204"/>
    </row>
    <row r="4087" spans="4:4">
      <c r="D4087" s="204"/>
    </row>
    <row r="4088" spans="4:4">
      <c r="D4088" s="204"/>
    </row>
    <row r="4089" spans="4:4">
      <c r="D4089" s="204"/>
    </row>
    <row r="4090" spans="4:4">
      <c r="D4090" s="204"/>
    </row>
    <row r="4091" spans="4:4">
      <c r="D4091" s="204"/>
    </row>
    <row r="4092" spans="4:4">
      <c r="D4092" s="204"/>
    </row>
    <row r="4093" spans="4:4">
      <c r="D4093" s="204"/>
    </row>
    <row r="4094" spans="4:4">
      <c r="D4094" s="204"/>
    </row>
    <row r="4095" spans="4:4">
      <c r="D4095" s="204"/>
    </row>
    <row r="4096" spans="4:4">
      <c r="D4096" s="204"/>
    </row>
    <row r="4097" spans="4:4">
      <c r="D4097" s="204"/>
    </row>
    <row r="4098" spans="4:4">
      <c r="D4098" s="204"/>
    </row>
    <row r="4099" spans="4:4">
      <c r="D4099" s="204"/>
    </row>
    <row r="4100" spans="4:4">
      <c r="D4100" s="204"/>
    </row>
    <row r="4101" spans="4:4">
      <c r="D4101" s="204"/>
    </row>
    <row r="4102" spans="4:4">
      <c r="D4102" s="204"/>
    </row>
    <row r="4103" spans="4:4">
      <c r="D4103" s="204"/>
    </row>
    <row r="4104" spans="4:4">
      <c r="D4104" s="204"/>
    </row>
    <row r="4105" spans="4:4">
      <c r="D4105" s="204"/>
    </row>
    <row r="4106" spans="4:4">
      <c r="D4106" s="204"/>
    </row>
    <row r="4107" spans="4:4">
      <c r="D4107" s="204"/>
    </row>
    <row r="4108" spans="4:4">
      <c r="D4108" s="204"/>
    </row>
    <row r="4109" spans="4:4">
      <c r="D4109" s="204"/>
    </row>
    <row r="4110" spans="4:4">
      <c r="D4110" s="204"/>
    </row>
    <row r="4111" spans="4:4">
      <c r="D4111" s="204"/>
    </row>
    <row r="4112" spans="4:4">
      <c r="D4112" s="204"/>
    </row>
    <row r="4113" spans="4:4">
      <c r="D4113" s="204"/>
    </row>
    <row r="4114" spans="4:4">
      <c r="D4114" s="204"/>
    </row>
    <row r="4115" spans="4:4">
      <c r="D4115" s="204"/>
    </row>
    <row r="4116" spans="4:4">
      <c r="D4116" s="204"/>
    </row>
    <row r="4117" spans="4:4">
      <c r="D4117" s="204"/>
    </row>
    <row r="4118" spans="4:4">
      <c r="D4118" s="204"/>
    </row>
    <row r="4119" spans="4:4">
      <c r="D4119" s="204"/>
    </row>
    <row r="4120" spans="4:4">
      <c r="D4120" s="204"/>
    </row>
    <row r="4121" spans="4:4">
      <c r="D4121" s="204"/>
    </row>
    <row r="4122" spans="4:4">
      <c r="D4122" s="204"/>
    </row>
    <row r="4123" spans="4:4">
      <c r="D4123" s="204"/>
    </row>
    <row r="4124" spans="4:4">
      <c r="D4124" s="204"/>
    </row>
    <row r="4125" spans="4:4">
      <c r="D4125" s="204"/>
    </row>
    <row r="4126" spans="4:4">
      <c r="D4126" s="204"/>
    </row>
    <row r="4127" spans="4:4">
      <c r="D4127" s="204"/>
    </row>
    <row r="4128" spans="4:4">
      <c r="D4128" s="204"/>
    </row>
    <row r="4129" spans="4:4">
      <c r="D4129" s="204"/>
    </row>
    <row r="4130" spans="4:4">
      <c r="D4130" s="204"/>
    </row>
    <row r="4131" spans="4:4">
      <c r="D4131" s="204"/>
    </row>
    <row r="4132" spans="4:4">
      <c r="D4132" s="204"/>
    </row>
    <row r="4133" spans="4:4">
      <c r="D4133" s="204"/>
    </row>
    <row r="4134" spans="4:4">
      <c r="D4134" s="204"/>
    </row>
    <row r="4135" spans="4:4">
      <c r="D4135" s="204"/>
    </row>
    <row r="4136" spans="4:4">
      <c r="D4136" s="204"/>
    </row>
    <row r="4137" spans="4:4">
      <c r="D4137" s="204"/>
    </row>
    <row r="4138" spans="4:4">
      <c r="D4138" s="204"/>
    </row>
    <row r="4139" spans="4:4">
      <c r="D4139" s="204"/>
    </row>
    <row r="4140" spans="4:4">
      <c r="D4140" s="204"/>
    </row>
    <row r="4141" spans="4:4">
      <c r="D4141" s="204"/>
    </row>
    <row r="4142" spans="4:4">
      <c r="D4142" s="204"/>
    </row>
    <row r="4143" spans="4:4">
      <c r="D4143" s="204"/>
    </row>
    <row r="4144" spans="4:4">
      <c r="D4144" s="204"/>
    </row>
    <row r="4145" spans="4:4">
      <c r="D4145" s="204"/>
    </row>
    <row r="4146" spans="4:4">
      <c r="D4146" s="204"/>
    </row>
    <row r="4147" spans="4:4">
      <c r="D4147" s="204"/>
    </row>
    <row r="4148" spans="4:4">
      <c r="D4148" s="204"/>
    </row>
    <row r="4149" spans="4:4">
      <c r="D4149" s="204"/>
    </row>
    <row r="4150" spans="4:4">
      <c r="D4150" s="204"/>
    </row>
    <row r="4151" spans="4:4">
      <c r="D4151" s="204"/>
    </row>
    <row r="4152" spans="4:4">
      <c r="D4152" s="204"/>
    </row>
    <row r="4153" spans="4:4">
      <c r="D4153" s="204"/>
    </row>
    <row r="4154" spans="4:4">
      <c r="D4154" s="204"/>
    </row>
    <row r="4155" spans="4:4">
      <c r="D4155" s="204"/>
    </row>
    <row r="4156" spans="4:4">
      <c r="D4156" s="204"/>
    </row>
    <row r="4157" spans="4:4">
      <c r="D4157" s="204"/>
    </row>
    <row r="4158" spans="4:4">
      <c r="D4158" s="204"/>
    </row>
    <row r="4159" spans="4:4">
      <c r="D4159" s="204"/>
    </row>
    <row r="4160" spans="4:4">
      <c r="D4160" s="204"/>
    </row>
    <row r="4161" spans="4:4">
      <c r="D4161" s="204"/>
    </row>
    <row r="4162" spans="4:4">
      <c r="D4162" s="204"/>
    </row>
    <row r="4163" spans="4:4">
      <c r="D4163" s="204"/>
    </row>
    <row r="4164" spans="4:4">
      <c r="D4164" s="204"/>
    </row>
    <row r="4165" spans="4:4">
      <c r="D4165" s="204"/>
    </row>
    <row r="4166" spans="4:4">
      <c r="D4166" s="204"/>
    </row>
    <row r="4167" spans="4:4">
      <c r="D4167" s="204"/>
    </row>
    <row r="4168" spans="4:4">
      <c r="D4168" s="204"/>
    </row>
    <row r="4169" spans="4:4">
      <c r="D4169" s="204"/>
    </row>
    <row r="4170" spans="4:4">
      <c r="D4170" s="204"/>
    </row>
    <row r="4171" spans="4:4">
      <c r="D4171" s="204"/>
    </row>
    <row r="4172" spans="4:4">
      <c r="D4172" s="204"/>
    </row>
    <row r="4173" spans="4:4">
      <c r="D4173" s="204"/>
    </row>
    <row r="4174" spans="4:4">
      <c r="D4174" s="204"/>
    </row>
    <row r="4175" spans="4:4">
      <c r="D4175" s="204"/>
    </row>
    <row r="4176" spans="4:4">
      <c r="D4176" s="204"/>
    </row>
    <row r="4177" spans="4:4">
      <c r="D4177" s="204"/>
    </row>
    <row r="4178" spans="4:4">
      <c r="D4178" s="204"/>
    </row>
    <row r="4179" spans="4:4">
      <c r="D4179" s="204"/>
    </row>
    <row r="4180" spans="4:4">
      <c r="D4180" s="204"/>
    </row>
    <row r="4181" spans="4:4">
      <c r="D4181" s="204"/>
    </row>
    <row r="4182" spans="4:4">
      <c r="D4182" s="204"/>
    </row>
    <row r="4183" spans="4:4">
      <c r="D4183" s="204"/>
    </row>
    <row r="4184" spans="4:4">
      <c r="D4184" s="204"/>
    </row>
    <row r="4185" spans="4:4">
      <c r="D4185" s="204"/>
    </row>
    <row r="4186" spans="4:4">
      <c r="D4186" s="204"/>
    </row>
    <row r="4187" spans="4:4">
      <c r="D4187" s="204"/>
    </row>
    <row r="4188" spans="4:4">
      <c r="D4188" s="204"/>
    </row>
    <row r="4189" spans="4:4">
      <c r="D4189" s="204"/>
    </row>
    <row r="4190" spans="4:4">
      <c r="D4190" s="204"/>
    </row>
    <row r="4191" spans="4:4">
      <c r="D4191" s="204"/>
    </row>
    <row r="4192" spans="4:4">
      <c r="D4192" s="204"/>
    </row>
    <row r="4193" spans="4:4">
      <c r="D4193" s="204"/>
    </row>
    <row r="4194" spans="4:4">
      <c r="D4194" s="204"/>
    </row>
    <row r="4195" spans="4:4">
      <c r="D4195" s="204"/>
    </row>
    <row r="4196" spans="4:4">
      <c r="D4196" s="204"/>
    </row>
    <row r="4197" spans="4:4">
      <c r="D4197" s="204"/>
    </row>
    <row r="4198" spans="4:4">
      <c r="D4198" s="204"/>
    </row>
    <row r="4199" spans="4:4">
      <c r="D4199" s="204"/>
    </row>
    <row r="4200" spans="4:4">
      <c r="D4200" s="204"/>
    </row>
    <row r="4201" spans="4:4">
      <c r="D4201" s="204"/>
    </row>
    <row r="4202" spans="4:4">
      <c r="D4202" s="204"/>
    </row>
    <row r="4203" spans="4:4">
      <c r="D4203" s="204"/>
    </row>
    <row r="4204" spans="4:4">
      <c r="D4204" s="204"/>
    </row>
    <row r="4205" spans="4:4">
      <c r="D4205" s="204"/>
    </row>
    <row r="4206" spans="4:4">
      <c r="D4206" s="204"/>
    </row>
    <row r="4207" spans="4:4">
      <c r="D4207" s="204"/>
    </row>
    <row r="4208" spans="4:4">
      <c r="D4208" s="204"/>
    </row>
    <row r="4209" spans="4:4">
      <c r="D4209" s="204"/>
    </row>
    <row r="4210" spans="4:4">
      <c r="D4210" s="204"/>
    </row>
    <row r="4211" spans="4:4">
      <c r="D4211" s="204"/>
    </row>
    <row r="4212" spans="4:4">
      <c r="D4212" s="204"/>
    </row>
    <row r="4213" spans="4:4">
      <c r="D4213" s="204"/>
    </row>
    <row r="4214" spans="4:4">
      <c r="D4214" s="204"/>
    </row>
    <row r="4215" spans="4:4">
      <c r="D4215" s="204"/>
    </row>
    <row r="4216" spans="4:4">
      <c r="D4216" s="204"/>
    </row>
    <row r="4217" spans="4:4">
      <c r="D4217" s="204"/>
    </row>
    <row r="4218" spans="4:4">
      <c r="D4218" s="204"/>
    </row>
    <row r="4219" spans="4:4">
      <c r="D4219" s="204"/>
    </row>
    <row r="4220" spans="4:4">
      <c r="D4220" s="204"/>
    </row>
    <row r="4221" spans="4:4">
      <c r="D4221" s="204"/>
    </row>
    <row r="4222" spans="4:4">
      <c r="D4222" s="204"/>
    </row>
    <row r="4223" spans="4:4">
      <c r="D4223" s="204"/>
    </row>
    <row r="4224" spans="4:4">
      <c r="D4224" s="204"/>
    </row>
    <row r="4225" spans="4:4">
      <c r="D4225" s="204"/>
    </row>
    <row r="4226" spans="4:4">
      <c r="D4226" s="204"/>
    </row>
    <row r="4227" spans="4:4">
      <c r="D4227" s="204"/>
    </row>
    <row r="4228" spans="4:4">
      <c r="D4228" s="204"/>
    </row>
    <row r="4229" spans="4:4">
      <c r="D4229" s="204"/>
    </row>
    <row r="4230" spans="4:4">
      <c r="D4230" s="204"/>
    </row>
    <row r="4231" spans="4:4">
      <c r="D4231" s="204"/>
    </row>
    <row r="4232" spans="4:4">
      <c r="D4232" s="204"/>
    </row>
    <row r="4233" spans="4:4">
      <c r="D4233" s="204"/>
    </row>
    <row r="4234" spans="4:4">
      <c r="D4234" s="204"/>
    </row>
    <row r="4235" spans="4:4">
      <c r="D4235" s="204"/>
    </row>
    <row r="4236" spans="4:4">
      <c r="D4236" s="204"/>
    </row>
    <row r="4237" spans="4:4">
      <c r="D4237" s="204"/>
    </row>
    <row r="4238" spans="4:4">
      <c r="D4238" s="204"/>
    </row>
    <row r="4239" spans="4:4">
      <c r="D4239" s="204"/>
    </row>
    <row r="4240" spans="4:4">
      <c r="D4240" s="204"/>
    </row>
    <row r="4241" spans="4:4">
      <c r="D4241" s="204"/>
    </row>
    <row r="4242" spans="4:4">
      <c r="D4242" s="204"/>
    </row>
    <row r="4243" spans="4:4">
      <c r="D4243" s="204"/>
    </row>
    <row r="4244" spans="4:4">
      <c r="D4244" s="204"/>
    </row>
    <row r="4245" spans="4:4">
      <c r="D4245" s="204"/>
    </row>
    <row r="4246" spans="4:4">
      <c r="D4246" s="204"/>
    </row>
    <row r="4247" spans="4:4">
      <c r="D4247" s="204"/>
    </row>
    <row r="4248" spans="4:4">
      <c r="D4248" s="204"/>
    </row>
    <row r="4249" spans="4:4">
      <c r="D4249" s="204"/>
    </row>
    <row r="4250" spans="4:4">
      <c r="D4250" s="204"/>
    </row>
    <row r="4251" spans="4:4">
      <c r="D4251" s="204"/>
    </row>
    <row r="4252" spans="4:4">
      <c r="D4252" s="204"/>
    </row>
    <row r="4253" spans="4:4">
      <c r="D4253" s="204"/>
    </row>
    <row r="4254" spans="4:4">
      <c r="D4254" s="204"/>
    </row>
    <row r="4255" spans="4:4">
      <c r="D4255" s="204"/>
    </row>
    <row r="4256" spans="4:4">
      <c r="D4256" s="204"/>
    </row>
    <row r="4257" spans="4:4">
      <c r="D4257" s="204"/>
    </row>
    <row r="4258" spans="4:4">
      <c r="D4258" s="204"/>
    </row>
    <row r="4259" spans="4:4">
      <c r="D4259" s="204"/>
    </row>
    <row r="4260" spans="4:4">
      <c r="D4260" s="204"/>
    </row>
    <row r="4261" spans="4:4">
      <c r="D4261" s="204"/>
    </row>
    <row r="4262" spans="4:4">
      <c r="D4262" s="204"/>
    </row>
    <row r="4263" spans="4:4">
      <c r="D4263" s="204"/>
    </row>
    <row r="4264" spans="4:4">
      <c r="D4264" s="204"/>
    </row>
    <row r="4265" spans="4:4">
      <c r="D4265" s="204"/>
    </row>
    <row r="4266" spans="4:4">
      <c r="D4266" s="204"/>
    </row>
    <row r="4267" spans="4:4">
      <c r="D4267" s="204"/>
    </row>
    <row r="4268" spans="4:4">
      <c r="D4268" s="204"/>
    </row>
    <row r="4269" spans="4:4">
      <c r="D4269" s="204"/>
    </row>
    <row r="4270" spans="4:4">
      <c r="D4270" s="204"/>
    </row>
    <row r="4271" spans="4:4">
      <c r="D4271" s="204"/>
    </row>
    <row r="4272" spans="4:4">
      <c r="D4272" s="204"/>
    </row>
    <row r="4273" spans="4:4">
      <c r="D4273" s="204"/>
    </row>
    <row r="4274" spans="4:4">
      <c r="D4274" s="204"/>
    </row>
    <row r="4275" spans="4:4">
      <c r="D4275" s="204"/>
    </row>
    <row r="4276" spans="4:4">
      <c r="D4276" s="204"/>
    </row>
    <row r="4277" spans="4:4">
      <c r="D4277" s="204"/>
    </row>
    <row r="4278" spans="4:4">
      <c r="D4278" s="204"/>
    </row>
    <row r="4279" spans="4:4">
      <c r="D4279" s="204"/>
    </row>
    <row r="4280" spans="4:4">
      <c r="D4280" s="204"/>
    </row>
    <row r="4281" spans="4:4">
      <c r="D4281" s="204"/>
    </row>
    <row r="4282" spans="4:4">
      <c r="D4282" s="204"/>
    </row>
    <row r="4283" spans="4:4">
      <c r="D4283" s="204"/>
    </row>
    <row r="4284" spans="4:4">
      <c r="D4284" s="204"/>
    </row>
    <row r="4285" spans="4:4">
      <c r="D4285" s="204"/>
    </row>
    <row r="4286" spans="4:4">
      <c r="D4286" s="204"/>
    </row>
    <row r="4287" spans="4:4">
      <c r="D4287" s="204"/>
    </row>
    <row r="4288" spans="4:4">
      <c r="D4288" s="204"/>
    </row>
    <row r="4289" spans="4:4">
      <c r="D4289" s="204"/>
    </row>
    <row r="4290" spans="4:4">
      <c r="D4290" s="204"/>
    </row>
    <row r="4291" spans="4:4">
      <c r="D4291" s="204"/>
    </row>
    <row r="4292" spans="4:4">
      <c r="D4292" s="204"/>
    </row>
    <row r="4293" spans="4:4">
      <c r="D4293" s="204"/>
    </row>
    <row r="4294" spans="4:4">
      <c r="D4294" s="204"/>
    </row>
    <row r="4295" spans="4:4">
      <c r="D4295" s="204"/>
    </row>
    <row r="4296" spans="4:4">
      <c r="D4296" s="204"/>
    </row>
    <row r="4297" spans="4:4">
      <c r="D4297" s="204"/>
    </row>
    <row r="4298" spans="4:4">
      <c r="D4298" s="204"/>
    </row>
    <row r="4299" spans="4:4">
      <c r="D4299" s="204"/>
    </row>
    <row r="4300" spans="4:4">
      <c r="D4300" s="204"/>
    </row>
    <row r="4301" spans="4:4">
      <c r="D4301" s="204"/>
    </row>
    <row r="4302" spans="4:4">
      <c r="D4302" s="204"/>
    </row>
    <row r="4303" spans="4:4">
      <c r="D4303" s="204"/>
    </row>
    <row r="4304" spans="4:4">
      <c r="D4304" s="204"/>
    </row>
    <row r="4305" spans="4:4">
      <c r="D4305" s="204"/>
    </row>
    <row r="4306" spans="4:4">
      <c r="D4306" s="204"/>
    </row>
    <row r="4307" spans="4:4">
      <c r="D4307" s="204"/>
    </row>
    <row r="4308" spans="4:4">
      <c r="D4308" s="204"/>
    </row>
    <row r="4309" spans="4:4">
      <c r="D4309" s="204"/>
    </row>
    <row r="4310" spans="4:4">
      <c r="D4310" s="204"/>
    </row>
    <row r="4311" spans="4:4">
      <c r="D4311" s="204"/>
    </row>
    <row r="4312" spans="4:4">
      <c r="D4312" s="204"/>
    </row>
    <row r="4313" spans="4:4">
      <c r="D4313" s="204"/>
    </row>
    <row r="4314" spans="4:4">
      <c r="D4314" s="204"/>
    </row>
    <row r="4315" spans="4:4">
      <c r="D4315" s="204"/>
    </row>
    <row r="4316" spans="4:4">
      <c r="D4316" s="204"/>
    </row>
    <row r="4317" spans="4:4">
      <c r="D4317" s="204"/>
    </row>
    <row r="4318" spans="4:4">
      <c r="D4318" s="204"/>
    </row>
    <row r="4319" spans="4:4">
      <c r="D4319" s="204"/>
    </row>
    <row r="4320" spans="4:4">
      <c r="D4320" s="204"/>
    </row>
    <row r="4321" spans="4:4">
      <c r="D4321" s="204"/>
    </row>
    <row r="4322" spans="4:4">
      <c r="D4322" s="204"/>
    </row>
    <row r="4323" spans="4:4">
      <c r="D4323" s="204"/>
    </row>
    <row r="4324" spans="4:4">
      <c r="D4324" s="204"/>
    </row>
    <row r="4325" spans="4:4">
      <c r="D4325" s="204"/>
    </row>
    <row r="4326" spans="4:4">
      <c r="D4326" s="204"/>
    </row>
    <row r="4327" spans="4:4">
      <c r="D4327" s="204"/>
    </row>
    <row r="4328" spans="4:4">
      <c r="D4328" s="204"/>
    </row>
    <row r="4329" spans="4:4">
      <c r="D4329" s="204"/>
    </row>
    <row r="4330" spans="4:4">
      <c r="D4330" s="204"/>
    </row>
    <row r="4331" spans="4:4">
      <c r="D4331" s="204"/>
    </row>
    <row r="4332" spans="4:4">
      <c r="D4332" s="204"/>
    </row>
    <row r="4333" spans="4:4">
      <c r="D4333" s="204"/>
    </row>
    <row r="4334" spans="4:4">
      <c r="D4334" s="204"/>
    </row>
    <row r="4335" spans="4:4">
      <c r="D4335" s="204"/>
    </row>
    <row r="4336" spans="4:4">
      <c r="D4336" s="204"/>
    </row>
    <row r="4337" spans="4:4">
      <c r="D4337" s="204"/>
    </row>
    <row r="4338" spans="4:4">
      <c r="D4338" s="204"/>
    </row>
    <row r="4339" spans="4:4">
      <c r="D4339" s="204"/>
    </row>
    <row r="4340" spans="4:4">
      <c r="D4340" s="204"/>
    </row>
    <row r="4341" spans="4:4">
      <c r="D4341" s="204"/>
    </row>
    <row r="4342" spans="4:4">
      <c r="D4342" s="204"/>
    </row>
    <row r="4343" spans="4:4">
      <c r="D4343" s="204"/>
    </row>
    <row r="4344" spans="4:4">
      <c r="D4344" s="204"/>
    </row>
    <row r="4345" spans="4:4">
      <c r="D4345" s="204"/>
    </row>
    <row r="4346" spans="4:4">
      <c r="D4346" s="204"/>
    </row>
    <row r="4347" spans="4:4">
      <c r="D4347" s="204"/>
    </row>
    <row r="4348" spans="4:4">
      <c r="D4348" s="204"/>
    </row>
    <row r="4349" spans="4:4">
      <c r="D4349" s="204"/>
    </row>
    <row r="4350" spans="4:4">
      <c r="D4350" s="204"/>
    </row>
    <row r="4351" spans="4:4">
      <c r="D4351" s="204"/>
    </row>
    <row r="4352" spans="4:4">
      <c r="D4352" s="204"/>
    </row>
    <row r="4353" spans="4:4">
      <c r="D4353" s="204"/>
    </row>
    <row r="4354" spans="4:4">
      <c r="D4354" s="204"/>
    </row>
    <row r="4355" spans="4:4">
      <c r="D4355" s="204"/>
    </row>
    <row r="4356" spans="4:4">
      <c r="D4356" s="204"/>
    </row>
    <row r="4357" spans="4:4">
      <c r="D4357" s="204"/>
    </row>
    <row r="4358" spans="4:4">
      <c r="D4358" s="204"/>
    </row>
    <row r="4359" spans="4:4">
      <c r="D4359" s="204"/>
    </row>
    <row r="4360" spans="4:4">
      <c r="D4360" s="204"/>
    </row>
    <row r="4361" spans="4:4">
      <c r="D4361" s="204"/>
    </row>
    <row r="4362" spans="4:4">
      <c r="D4362" s="204"/>
    </row>
    <row r="4363" spans="4:4">
      <c r="D4363" s="204"/>
    </row>
    <row r="4364" spans="4:4">
      <c r="D4364" s="204"/>
    </row>
    <row r="4365" spans="4:4">
      <c r="D4365" s="204"/>
    </row>
    <row r="4366" spans="4:4">
      <c r="D4366" s="204"/>
    </row>
    <row r="4367" spans="4:4">
      <c r="D4367" s="204"/>
    </row>
    <row r="4368" spans="4:4">
      <c r="D4368" s="204"/>
    </row>
    <row r="4369" spans="4:4">
      <c r="D4369" s="204"/>
    </row>
    <row r="4370" spans="4:4">
      <c r="D4370" s="204"/>
    </row>
    <row r="4371" spans="4:4">
      <c r="D4371" s="204"/>
    </row>
    <row r="4372" spans="4:4">
      <c r="D4372" s="204"/>
    </row>
    <row r="4373" spans="4:4">
      <c r="D4373" s="204"/>
    </row>
    <row r="4374" spans="4:4">
      <c r="D4374" s="204"/>
    </row>
    <row r="4375" spans="4:4">
      <c r="D4375" s="204"/>
    </row>
    <row r="4376" spans="4:4">
      <c r="D4376" s="204"/>
    </row>
    <row r="4377" spans="4:4">
      <c r="D4377" s="204"/>
    </row>
    <row r="4378" spans="4:4">
      <c r="D4378" s="204"/>
    </row>
    <row r="4379" spans="4:4">
      <c r="D4379" s="204"/>
    </row>
    <row r="4380" spans="4:4">
      <c r="D4380" s="204"/>
    </row>
    <row r="4381" spans="4:4">
      <c r="D4381" s="204"/>
    </row>
    <row r="4382" spans="4:4">
      <c r="D4382" s="204"/>
    </row>
    <row r="4383" spans="4:4">
      <c r="D4383" s="204"/>
    </row>
    <row r="4384" spans="4:4">
      <c r="D4384" s="204"/>
    </row>
    <row r="4385" spans="4:4">
      <c r="D4385" s="204"/>
    </row>
    <row r="4386" spans="4:4">
      <c r="D4386" s="204"/>
    </row>
    <row r="4387" spans="4:4">
      <c r="D4387" s="204"/>
    </row>
    <row r="4388" spans="4:4">
      <c r="D4388" s="204"/>
    </row>
    <row r="4389" spans="4:4">
      <c r="D4389" s="204"/>
    </row>
    <row r="4390" spans="4:4">
      <c r="D4390" s="204"/>
    </row>
    <row r="4391" spans="4:4">
      <c r="D4391" s="204"/>
    </row>
    <row r="4392" spans="4:4">
      <c r="D4392" s="204"/>
    </row>
    <row r="4393" spans="4:4">
      <c r="D4393" s="204"/>
    </row>
    <row r="4394" spans="4:4">
      <c r="D4394" s="204"/>
    </row>
    <row r="4395" spans="4:4">
      <c r="D4395" s="204"/>
    </row>
    <row r="4396" spans="4:4">
      <c r="D4396" s="204"/>
    </row>
    <row r="4397" spans="4:4">
      <c r="D4397" s="204"/>
    </row>
    <row r="4398" spans="4:4">
      <c r="D4398" s="204"/>
    </row>
    <row r="4399" spans="4:4">
      <c r="D4399" s="204"/>
    </row>
    <row r="4400" spans="4:4">
      <c r="D4400" s="204"/>
    </row>
    <row r="4401" spans="4:4">
      <c r="D4401" s="204"/>
    </row>
    <row r="4402" spans="4:4">
      <c r="D4402" s="204"/>
    </row>
    <row r="4403" spans="4:4">
      <c r="D4403" s="204"/>
    </row>
    <row r="4404" spans="4:4">
      <c r="D4404" s="204"/>
    </row>
    <row r="4405" spans="4:4">
      <c r="D4405" s="204"/>
    </row>
    <row r="4406" spans="4:4">
      <c r="D4406" s="204"/>
    </row>
    <row r="4407" spans="4:4">
      <c r="D4407" s="204"/>
    </row>
    <row r="4408" spans="4:4">
      <c r="D4408" s="204"/>
    </row>
    <row r="4409" spans="4:4">
      <c r="D4409" s="204"/>
    </row>
    <row r="4410" spans="4:4">
      <c r="D4410" s="204"/>
    </row>
    <row r="4411" spans="4:4">
      <c r="D4411" s="204"/>
    </row>
    <row r="4412" spans="4:4">
      <c r="D4412" s="204"/>
    </row>
    <row r="4413" spans="4:4">
      <c r="D4413" s="204"/>
    </row>
    <row r="4414" spans="4:4">
      <c r="D4414" s="204"/>
    </row>
    <row r="4415" spans="4:4">
      <c r="D4415" s="204"/>
    </row>
    <row r="4416" spans="4:4">
      <c r="D4416" s="204"/>
    </row>
    <row r="4417" spans="4:4">
      <c r="D4417" s="204"/>
    </row>
    <row r="4418" spans="4:4">
      <c r="D4418" s="204"/>
    </row>
    <row r="4419" spans="4:4">
      <c r="D4419" s="204"/>
    </row>
    <row r="4420" spans="4:4">
      <c r="D4420" s="204"/>
    </row>
    <row r="4421" spans="4:4">
      <c r="D4421" s="204"/>
    </row>
    <row r="4422" spans="4:4">
      <c r="D4422" s="204"/>
    </row>
    <row r="4423" spans="4:4">
      <c r="D4423" s="204"/>
    </row>
    <row r="4424" spans="4:4">
      <c r="D4424" s="204"/>
    </row>
    <row r="4425" spans="4:4">
      <c r="D4425" s="204"/>
    </row>
    <row r="4426" spans="4:4">
      <c r="D4426" s="204"/>
    </row>
    <row r="4427" spans="4:4">
      <c r="D4427" s="204"/>
    </row>
    <row r="4428" spans="4:4">
      <c r="D4428" s="204"/>
    </row>
    <row r="4429" spans="4:4">
      <c r="D4429" s="204"/>
    </row>
    <row r="4430" spans="4:4">
      <c r="D4430" s="204"/>
    </row>
    <row r="4431" spans="4:4">
      <c r="D4431" s="204"/>
    </row>
    <row r="4432" spans="4:4">
      <c r="D4432" s="204"/>
    </row>
    <row r="4433" spans="4:4">
      <c r="D4433" s="204"/>
    </row>
    <row r="4434" spans="4:4">
      <c r="D4434" s="204"/>
    </row>
    <row r="4435" spans="4:4">
      <c r="D4435" s="204"/>
    </row>
    <row r="4436" spans="4:4">
      <c r="D4436" s="204"/>
    </row>
    <row r="4437" spans="4:4">
      <c r="D4437" s="204"/>
    </row>
    <row r="4438" spans="4:4">
      <c r="D4438" s="204"/>
    </row>
    <row r="4439" spans="4:4">
      <c r="D4439" s="204"/>
    </row>
    <row r="4440" spans="4:4">
      <c r="D4440" s="204"/>
    </row>
    <row r="4441" spans="4:4">
      <c r="D4441" s="204"/>
    </row>
    <row r="4442" spans="4:4">
      <c r="D4442" s="204"/>
    </row>
    <row r="4443" spans="4:4">
      <c r="D4443" s="204"/>
    </row>
    <row r="4444" spans="4:4">
      <c r="D4444" s="204"/>
    </row>
    <row r="4445" spans="4:4">
      <c r="D4445" s="204"/>
    </row>
    <row r="4446" spans="4:4">
      <c r="D4446" s="204"/>
    </row>
    <row r="4447" spans="4:4">
      <c r="D4447" s="204"/>
    </row>
    <row r="4448" spans="4:4">
      <c r="D4448" s="204"/>
    </row>
    <row r="4449" spans="4:4">
      <c r="D4449" s="204"/>
    </row>
    <row r="4450" spans="4:4">
      <c r="D4450" s="204"/>
    </row>
    <row r="4451" spans="4:4">
      <c r="D4451" s="204"/>
    </row>
    <row r="4452" spans="4:4">
      <c r="D4452" s="204"/>
    </row>
    <row r="4453" spans="4:4">
      <c r="D4453" s="204"/>
    </row>
    <row r="4454" spans="4:4">
      <c r="D4454" s="204"/>
    </row>
    <row r="4455" spans="4:4">
      <c r="D4455" s="204"/>
    </row>
    <row r="4456" spans="4:4">
      <c r="D4456" s="204"/>
    </row>
    <row r="4457" spans="4:4">
      <c r="D4457" s="204"/>
    </row>
    <row r="4458" spans="4:4">
      <c r="D4458" s="204"/>
    </row>
    <row r="4459" spans="4:4">
      <c r="D4459" s="204"/>
    </row>
    <row r="4460" spans="4:4">
      <c r="D4460" s="204"/>
    </row>
    <row r="4461" spans="4:4">
      <c r="D4461" s="204"/>
    </row>
    <row r="4462" spans="4:4">
      <c r="D4462" s="204"/>
    </row>
    <row r="4463" spans="4:4">
      <c r="D4463" s="204"/>
    </row>
    <row r="4464" spans="4:4">
      <c r="D4464" s="204"/>
    </row>
    <row r="4465" spans="4:4">
      <c r="D4465" s="204"/>
    </row>
    <row r="4466" spans="4:4">
      <c r="D4466" s="204"/>
    </row>
    <row r="4467" spans="4:4">
      <c r="D4467" s="204"/>
    </row>
    <row r="4468" spans="4:4">
      <c r="D4468" s="204"/>
    </row>
    <row r="4469" spans="4:4">
      <c r="D4469" s="204"/>
    </row>
    <row r="4470" spans="4:4">
      <c r="D4470" s="204"/>
    </row>
    <row r="4471" spans="4:4">
      <c r="D4471" s="204"/>
    </row>
    <row r="4472" spans="4:4">
      <c r="D4472" s="204"/>
    </row>
    <row r="4473" spans="4:4">
      <c r="D4473" s="204"/>
    </row>
    <row r="4474" spans="4:4">
      <c r="D4474" s="204"/>
    </row>
    <row r="4475" spans="4:4">
      <c r="D4475" s="204"/>
    </row>
    <row r="4476" spans="4:4">
      <c r="D4476" s="204"/>
    </row>
    <row r="4477" spans="4:4">
      <c r="D4477" s="204"/>
    </row>
    <row r="4478" spans="4:4">
      <c r="D4478" s="204"/>
    </row>
    <row r="4479" spans="4:4">
      <c r="D4479" s="204"/>
    </row>
    <row r="4480" spans="4:4">
      <c r="D4480" s="204"/>
    </row>
    <row r="4481" spans="4:4">
      <c r="D4481" s="204"/>
    </row>
    <row r="4482" spans="4:4">
      <c r="D4482" s="204"/>
    </row>
    <row r="4483" spans="4:4">
      <c r="D4483" s="204"/>
    </row>
    <row r="4484" spans="4:4">
      <c r="D4484" s="204"/>
    </row>
    <row r="4485" spans="4:4">
      <c r="D4485" s="204"/>
    </row>
    <row r="4486" spans="4:4">
      <c r="D4486" s="204"/>
    </row>
    <row r="4487" spans="4:4">
      <c r="D4487" s="204"/>
    </row>
    <row r="4488" spans="4:4">
      <c r="D4488" s="204"/>
    </row>
    <row r="4489" spans="4:4">
      <c r="D4489" s="204"/>
    </row>
    <row r="4490" spans="4:4">
      <c r="D4490" s="204"/>
    </row>
    <row r="4491" spans="4:4">
      <c r="D4491" s="204"/>
    </row>
    <row r="4492" spans="4:4">
      <c r="D4492" s="204"/>
    </row>
    <row r="4493" spans="4:4">
      <c r="D4493" s="204"/>
    </row>
    <row r="4494" spans="4:4">
      <c r="D4494" s="204"/>
    </row>
    <row r="4495" spans="4:4">
      <c r="D4495" s="204"/>
    </row>
    <row r="4496" spans="4:4">
      <c r="D4496" s="204"/>
    </row>
    <row r="4497" spans="4:4">
      <c r="D4497" s="204"/>
    </row>
    <row r="4498" spans="4:4">
      <c r="D4498" s="204"/>
    </row>
    <row r="4499" spans="4:4">
      <c r="D4499" s="204"/>
    </row>
    <row r="4500" spans="4:4">
      <c r="D4500" s="204"/>
    </row>
    <row r="4501" spans="4:4">
      <c r="D4501" s="204"/>
    </row>
    <row r="4502" spans="4:4">
      <c r="D4502" s="204"/>
    </row>
    <row r="4503" spans="4:4">
      <c r="D4503" s="204"/>
    </row>
    <row r="4504" spans="4:4">
      <c r="D4504" s="204"/>
    </row>
    <row r="4505" spans="4:4">
      <c r="D4505" s="204"/>
    </row>
    <row r="4506" spans="4:4">
      <c r="D4506" s="204"/>
    </row>
    <row r="4507" spans="4:4">
      <c r="D4507" s="204"/>
    </row>
    <row r="4508" spans="4:4">
      <c r="D4508" s="204"/>
    </row>
    <row r="4509" spans="4:4">
      <c r="D4509" s="204"/>
    </row>
    <row r="4510" spans="4:4">
      <c r="D4510" s="204"/>
    </row>
    <row r="4511" spans="4:4">
      <c r="D4511" s="204"/>
    </row>
    <row r="4512" spans="4:4">
      <c r="D4512" s="204"/>
    </row>
    <row r="4513" spans="4:4">
      <c r="D4513" s="204"/>
    </row>
    <row r="4514" spans="4:4">
      <c r="D4514" s="204"/>
    </row>
    <row r="4515" spans="4:4">
      <c r="D4515" s="204"/>
    </row>
    <row r="4516" spans="4:4">
      <c r="D4516" s="204"/>
    </row>
    <row r="4517" spans="4:4">
      <c r="D4517" s="204"/>
    </row>
    <row r="4518" spans="4:4">
      <c r="D4518" s="204"/>
    </row>
    <row r="4519" spans="4:4">
      <c r="D4519" s="204"/>
    </row>
    <row r="4520" spans="4:4">
      <c r="D4520" s="204"/>
    </row>
    <row r="4521" spans="4:4">
      <c r="D4521" s="204"/>
    </row>
    <row r="4522" spans="4:4">
      <c r="D4522" s="204"/>
    </row>
    <row r="4523" spans="4:4">
      <c r="D4523" s="204"/>
    </row>
    <row r="4524" spans="4:4">
      <c r="D4524" s="204"/>
    </row>
    <row r="4525" spans="4:4">
      <c r="D4525" s="204"/>
    </row>
    <row r="4526" spans="4:4">
      <c r="D4526" s="204"/>
    </row>
    <row r="4527" spans="4:4">
      <c r="D4527" s="204"/>
    </row>
    <row r="4528" spans="4:4">
      <c r="D4528" s="204"/>
    </row>
    <row r="4529" spans="4:4">
      <c r="D4529" s="204"/>
    </row>
    <row r="4530" spans="4:4">
      <c r="D4530" s="204"/>
    </row>
    <row r="4531" spans="4:4">
      <c r="D4531" s="204"/>
    </row>
    <row r="4532" spans="4:4">
      <c r="D4532" s="204"/>
    </row>
    <row r="4533" spans="4:4">
      <c r="D4533" s="204"/>
    </row>
    <row r="4534" spans="4:4">
      <c r="D4534" s="204"/>
    </row>
    <row r="4535" spans="4:4">
      <c r="D4535" s="204"/>
    </row>
    <row r="4536" spans="4:4">
      <c r="D4536" s="204"/>
    </row>
    <row r="4537" spans="4:4">
      <c r="D4537" s="204"/>
    </row>
    <row r="4538" spans="4:4">
      <c r="D4538" s="204"/>
    </row>
    <row r="4539" spans="4:4">
      <c r="D4539" s="204"/>
    </row>
    <row r="4540" spans="4:4">
      <c r="D4540" s="204"/>
    </row>
    <row r="4541" spans="4:4">
      <c r="D4541" s="204"/>
    </row>
    <row r="4542" spans="4:4">
      <c r="D4542" s="204"/>
    </row>
    <row r="4543" spans="4:4">
      <c r="D4543" s="204"/>
    </row>
    <row r="4544" spans="4:4">
      <c r="D4544" s="204"/>
    </row>
    <row r="4545" spans="4:4">
      <c r="D4545" s="204"/>
    </row>
    <row r="4546" spans="4:4">
      <c r="D4546" s="204"/>
    </row>
    <row r="4547" spans="4:4">
      <c r="D4547" s="204"/>
    </row>
    <row r="4548" spans="4:4">
      <c r="D4548" s="204"/>
    </row>
    <row r="4549" spans="4:4">
      <c r="D4549" s="204"/>
    </row>
    <row r="4550" spans="4:4">
      <c r="D4550" s="204"/>
    </row>
    <row r="4551" spans="4:4">
      <c r="D4551" s="204"/>
    </row>
    <row r="4552" spans="4:4">
      <c r="D4552" s="204"/>
    </row>
    <row r="4553" spans="4:4">
      <c r="D4553" s="204"/>
    </row>
    <row r="4554" spans="4:4">
      <c r="D4554" s="204"/>
    </row>
    <row r="4555" spans="4:4">
      <c r="D4555" s="204"/>
    </row>
    <row r="4556" spans="4:4">
      <c r="D4556" s="204"/>
    </row>
    <row r="4557" spans="4:4">
      <c r="D4557" s="204"/>
    </row>
    <row r="4558" spans="4:4">
      <c r="D4558" s="204"/>
    </row>
    <row r="4559" spans="4:4">
      <c r="D4559" s="204"/>
    </row>
    <row r="4560" spans="4:4">
      <c r="D4560" s="204"/>
    </row>
    <row r="4561" spans="4:4">
      <c r="D4561" s="204"/>
    </row>
    <row r="4562" spans="4:4">
      <c r="D4562" s="204"/>
    </row>
    <row r="4563" spans="4:4">
      <c r="D4563" s="204"/>
    </row>
    <row r="4564" spans="4:4">
      <c r="D4564" s="204"/>
    </row>
    <row r="4565" spans="4:4">
      <c r="D4565" s="204"/>
    </row>
    <row r="4566" spans="4:4">
      <c r="D4566" s="204"/>
    </row>
    <row r="4567" spans="4:4">
      <c r="D4567" s="204"/>
    </row>
    <row r="4568" spans="4:4">
      <c r="D4568" s="204"/>
    </row>
    <row r="4569" spans="4:4">
      <c r="D4569" s="204"/>
    </row>
    <row r="4570" spans="4:4">
      <c r="D4570" s="204"/>
    </row>
    <row r="4571" spans="4:4">
      <c r="D4571" s="204"/>
    </row>
    <row r="4572" spans="4:4">
      <c r="D4572" s="204"/>
    </row>
    <row r="4573" spans="4:4">
      <c r="D4573" s="204"/>
    </row>
    <row r="4574" spans="4:4">
      <c r="D4574" s="204"/>
    </row>
    <row r="4575" spans="4:4">
      <c r="D4575" s="204"/>
    </row>
    <row r="4576" spans="4:4">
      <c r="D4576" s="204"/>
    </row>
    <row r="4577" spans="4:4">
      <c r="D4577" s="204"/>
    </row>
    <row r="4578" spans="4:4">
      <c r="D4578" s="204"/>
    </row>
    <row r="4579" spans="4:4">
      <c r="D4579" s="204"/>
    </row>
    <row r="4580" spans="4:4">
      <c r="D4580" s="204"/>
    </row>
    <row r="4581" spans="4:4">
      <c r="D4581" s="204"/>
    </row>
    <row r="4582" spans="4:4">
      <c r="D4582" s="204"/>
    </row>
    <row r="4583" spans="4:4">
      <c r="D4583" s="204"/>
    </row>
    <row r="4584" spans="4:4">
      <c r="D4584" s="204"/>
    </row>
    <row r="4585" spans="4:4">
      <c r="D4585" s="204"/>
    </row>
    <row r="4586" spans="4:4">
      <c r="D4586" s="204"/>
    </row>
    <row r="4587" spans="4:4">
      <c r="D4587" s="204"/>
    </row>
    <row r="4588" spans="4:4">
      <c r="D4588" s="204"/>
    </row>
    <row r="4589" spans="4:4">
      <c r="D4589" s="204"/>
    </row>
    <row r="4590" spans="4:4">
      <c r="D4590" s="204"/>
    </row>
    <row r="4591" spans="4:4">
      <c r="D4591" s="204"/>
    </row>
    <row r="4592" spans="4:4">
      <c r="D4592" s="204"/>
    </row>
    <row r="4593" spans="4:4">
      <c r="D4593" s="204"/>
    </row>
    <row r="4594" spans="4:4">
      <c r="D4594" s="204"/>
    </row>
    <row r="4595" spans="4:4">
      <c r="D4595" s="204"/>
    </row>
    <row r="4596" spans="4:4">
      <c r="D4596" s="204"/>
    </row>
    <row r="4597" spans="4:4">
      <c r="D4597" s="204"/>
    </row>
    <row r="4598" spans="4:4">
      <c r="D4598" s="204"/>
    </row>
    <row r="4599" spans="4:4">
      <c r="D4599" s="204"/>
    </row>
    <row r="4600" spans="4:4">
      <c r="D4600" s="204"/>
    </row>
    <row r="4601" spans="4:4">
      <c r="D4601" s="204"/>
    </row>
    <row r="4602" spans="4:4">
      <c r="D4602" s="204"/>
    </row>
    <row r="4603" spans="4:4">
      <c r="D4603" s="204"/>
    </row>
    <row r="4604" spans="4:4">
      <c r="D4604" s="204"/>
    </row>
    <row r="4605" spans="4:4">
      <c r="D4605" s="204"/>
    </row>
    <row r="4606" spans="4:4">
      <c r="D4606" s="204"/>
    </row>
    <row r="4607" spans="4:4">
      <c r="D4607" s="204"/>
    </row>
    <row r="4608" spans="4:4">
      <c r="D4608" s="204"/>
    </row>
    <row r="4609" spans="4:4">
      <c r="D4609" s="204"/>
    </row>
    <row r="4610" spans="4:4">
      <c r="D4610" s="204"/>
    </row>
    <row r="4611" spans="4:4">
      <c r="D4611" s="204"/>
    </row>
    <row r="4612" spans="4:4">
      <c r="D4612" s="204"/>
    </row>
    <row r="4613" spans="4:4">
      <c r="D4613" s="204"/>
    </row>
    <row r="4614" spans="4:4">
      <c r="D4614" s="204"/>
    </row>
    <row r="4615" spans="4:4">
      <c r="D4615" s="204"/>
    </row>
    <row r="4616" spans="4:4">
      <c r="D4616" s="204"/>
    </row>
    <row r="4617" spans="4:4">
      <c r="D4617" s="204"/>
    </row>
    <row r="4618" spans="4:4">
      <c r="D4618" s="204"/>
    </row>
    <row r="4619" spans="4:4">
      <c r="D4619" s="204"/>
    </row>
    <row r="4620" spans="4:4">
      <c r="D4620" s="204"/>
    </row>
    <row r="4621" spans="4:4">
      <c r="D4621" s="204"/>
    </row>
    <row r="4622" spans="4:4">
      <c r="D4622" s="204"/>
    </row>
    <row r="4623" spans="4:4">
      <c r="D4623" s="204"/>
    </row>
    <row r="4624" spans="4:4">
      <c r="D4624" s="204"/>
    </row>
    <row r="4625" spans="4:4">
      <c r="D4625" s="204"/>
    </row>
    <row r="4626" spans="4:4">
      <c r="D4626" s="204"/>
    </row>
    <row r="4627" spans="4:4">
      <c r="D4627" s="204"/>
    </row>
    <row r="4628" spans="4:4">
      <c r="D4628" s="204"/>
    </row>
    <row r="4629" spans="4:4">
      <c r="D4629" s="204"/>
    </row>
    <row r="4630" spans="4:4">
      <c r="D4630" s="204"/>
    </row>
    <row r="4631" spans="4:4">
      <c r="D4631" s="204"/>
    </row>
    <row r="4632" spans="4:4">
      <c r="D4632" s="204"/>
    </row>
    <row r="4633" spans="4:4">
      <c r="D4633" s="204"/>
    </row>
    <row r="4634" spans="4:4">
      <c r="D4634" s="204"/>
    </row>
    <row r="4635" spans="4:4">
      <c r="D4635" s="204"/>
    </row>
    <row r="4636" spans="4:4">
      <c r="D4636" s="204"/>
    </row>
    <row r="4637" spans="4:4">
      <c r="D4637" s="204"/>
    </row>
    <row r="4638" spans="4:4">
      <c r="D4638" s="204"/>
    </row>
    <row r="4639" spans="4:4">
      <c r="D4639" s="204"/>
    </row>
    <row r="4640" spans="4:4">
      <c r="D4640" s="204"/>
    </row>
    <row r="4641" spans="4:4">
      <c r="D4641" s="204"/>
    </row>
    <row r="4642" spans="4:4">
      <c r="D4642" s="204"/>
    </row>
    <row r="4643" spans="4:4">
      <c r="D4643" s="204"/>
    </row>
    <row r="4644" spans="4:4">
      <c r="D4644" s="204"/>
    </row>
    <row r="4645" spans="4:4">
      <c r="D4645" s="204"/>
    </row>
    <row r="4646" spans="4:4">
      <c r="D4646" s="204"/>
    </row>
    <row r="4647" spans="4:4">
      <c r="D4647" s="204"/>
    </row>
    <row r="4648" spans="4:4">
      <c r="D4648" s="204"/>
    </row>
    <row r="4649" spans="4:4">
      <c r="D4649" s="204"/>
    </row>
    <row r="4650" spans="4:4">
      <c r="D4650" s="204"/>
    </row>
    <row r="4651" spans="4:4">
      <c r="D4651" s="204"/>
    </row>
    <row r="4652" spans="4:4">
      <c r="D4652" s="204"/>
    </row>
    <row r="4653" spans="4:4">
      <c r="D4653" s="204"/>
    </row>
    <row r="4654" spans="4:4">
      <c r="D4654" s="204"/>
    </row>
    <row r="4655" spans="4:4">
      <c r="D4655" s="204"/>
    </row>
    <row r="4656" spans="4:4">
      <c r="D4656" s="204"/>
    </row>
    <row r="4657" spans="4:4">
      <c r="D4657" s="204"/>
    </row>
    <row r="4658" spans="4:4">
      <c r="D4658" s="204"/>
    </row>
    <row r="4659" spans="4:4">
      <c r="D4659" s="204"/>
    </row>
    <row r="4660" spans="4:4">
      <c r="D4660" s="204"/>
    </row>
    <row r="4661" spans="4:4">
      <c r="D4661" s="204"/>
    </row>
    <row r="4662" spans="4:4">
      <c r="D4662" s="204"/>
    </row>
    <row r="4663" spans="4:4">
      <c r="D4663" s="204"/>
    </row>
    <row r="4664" spans="4:4">
      <c r="D4664" s="204"/>
    </row>
    <row r="4665" spans="4:4">
      <c r="D4665" s="204"/>
    </row>
    <row r="4666" spans="4:4">
      <c r="D4666" s="204"/>
    </row>
    <row r="4667" spans="4:4">
      <c r="D4667" s="204"/>
    </row>
    <row r="4668" spans="4:4">
      <c r="D4668" s="204"/>
    </row>
    <row r="4669" spans="4:4">
      <c r="D4669" s="204"/>
    </row>
    <row r="4670" spans="4:4">
      <c r="D4670" s="204"/>
    </row>
    <row r="4671" spans="4:4">
      <c r="D4671" s="204"/>
    </row>
    <row r="4672" spans="4:4">
      <c r="D4672" s="204"/>
    </row>
    <row r="4673" spans="4:4">
      <c r="D4673" s="204"/>
    </row>
    <row r="4674" spans="4:4">
      <c r="D4674" s="204"/>
    </row>
    <row r="4675" spans="4:4">
      <c r="D4675" s="204"/>
    </row>
    <row r="4676" spans="4:4">
      <c r="D4676" s="204"/>
    </row>
    <row r="4677" spans="4:4">
      <c r="D4677" s="204"/>
    </row>
    <row r="4678" spans="4:4">
      <c r="D4678" s="204"/>
    </row>
    <row r="4679" spans="4:4">
      <c r="D4679" s="204"/>
    </row>
    <row r="4680" spans="4:4">
      <c r="D4680" s="204"/>
    </row>
    <row r="4681" spans="4:4">
      <c r="D4681" s="204"/>
    </row>
    <row r="4682" spans="4:4">
      <c r="D4682" s="204"/>
    </row>
    <row r="4683" spans="4:4">
      <c r="D4683" s="204"/>
    </row>
    <row r="4684" spans="4:4">
      <c r="D4684" s="204"/>
    </row>
    <row r="4685" spans="4:4">
      <c r="D4685" s="204"/>
    </row>
    <row r="4686" spans="4:4">
      <c r="D4686" s="204"/>
    </row>
    <row r="4687" spans="4:4">
      <c r="D4687" s="204"/>
    </row>
    <row r="4688" spans="4:4">
      <c r="D4688" s="204"/>
    </row>
    <row r="4689" spans="4:4">
      <c r="D4689" s="204"/>
    </row>
    <row r="4690" spans="4:4">
      <c r="D4690" s="204"/>
    </row>
    <row r="4691" spans="4:4">
      <c r="D4691" s="204"/>
    </row>
    <row r="4692" spans="4:4">
      <c r="D4692" s="204"/>
    </row>
    <row r="4693" spans="4:4">
      <c r="D4693" s="204"/>
    </row>
    <row r="4694" spans="4:4">
      <c r="D4694" s="204"/>
    </row>
    <row r="4695" spans="4:4">
      <c r="D4695" s="204"/>
    </row>
    <row r="4696" spans="4:4">
      <c r="D4696" s="204"/>
    </row>
    <row r="4697" spans="4:4">
      <c r="D4697" s="204"/>
    </row>
    <row r="4698" spans="4:4">
      <c r="D4698" s="204"/>
    </row>
    <row r="4699" spans="4:4">
      <c r="D4699" s="204"/>
    </row>
    <row r="4700" spans="4:4">
      <c r="D4700" s="204"/>
    </row>
    <row r="4701" spans="4:4">
      <c r="D4701" s="204"/>
    </row>
    <row r="4702" spans="4:4">
      <c r="D4702" s="204"/>
    </row>
    <row r="4703" spans="4:4">
      <c r="D4703" s="204"/>
    </row>
    <row r="4704" spans="4:4">
      <c r="D4704" s="204"/>
    </row>
    <row r="4705" spans="4:4">
      <c r="D4705" s="204"/>
    </row>
    <row r="4706" spans="4:4">
      <c r="D4706" s="204"/>
    </row>
    <row r="4707" spans="4:4">
      <c r="D4707" s="204"/>
    </row>
    <row r="4708" spans="4:4">
      <c r="D4708" s="204"/>
    </row>
    <row r="4709" spans="4:4">
      <c r="D4709" s="204"/>
    </row>
    <row r="4710" spans="4:4">
      <c r="D4710" s="204"/>
    </row>
    <row r="4711" spans="4:4">
      <c r="D4711" s="204"/>
    </row>
    <row r="4712" spans="4:4">
      <c r="D4712" s="204"/>
    </row>
    <row r="4713" spans="4:4">
      <c r="D4713" s="204"/>
    </row>
    <row r="4714" spans="4:4">
      <c r="D4714" s="204"/>
    </row>
    <row r="4715" spans="4:4">
      <c r="D4715" s="204"/>
    </row>
    <row r="4716" spans="4:4">
      <c r="D4716" s="204"/>
    </row>
    <row r="4717" spans="4:4">
      <c r="D4717" s="204"/>
    </row>
    <row r="4718" spans="4:4">
      <c r="D4718" s="204"/>
    </row>
    <row r="4719" spans="4:4">
      <c r="D4719" s="204"/>
    </row>
    <row r="4720" spans="4:4">
      <c r="D4720" s="204"/>
    </row>
    <row r="4721" spans="4:4">
      <c r="D4721" s="204"/>
    </row>
    <row r="4722" spans="4:4">
      <c r="D4722" s="204"/>
    </row>
    <row r="4723" spans="4:4">
      <c r="D4723" s="204"/>
    </row>
    <row r="4724" spans="4:4">
      <c r="D4724" s="204"/>
    </row>
    <row r="4725" spans="4:4">
      <c r="D4725" s="204"/>
    </row>
    <row r="4726" spans="4:4">
      <c r="D4726" s="204"/>
    </row>
    <row r="4727" spans="4:4">
      <c r="D4727" s="204"/>
    </row>
    <row r="4728" spans="4:4">
      <c r="D4728" s="204"/>
    </row>
    <row r="4729" spans="4:4">
      <c r="D4729" s="204"/>
    </row>
    <row r="4730" spans="4:4">
      <c r="D4730" s="204"/>
    </row>
    <row r="4731" spans="4:4">
      <c r="D4731" s="204"/>
    </row>
    <row r="4732" spans="4:4">
      <c r="D4732" s="204"/>
    </row>
    <row r="4733" spans="4:4">
      <c r="D4733" s="204"/>
    </row>
    <row r="4734" spans="4:4">
      <c r="D4734" s="204"/>
    </row>
    <row r="4735" spans="4:4">
      <c r="D4735" s="204"/>
    </row>
    <row r="4736" spans="4:4">
      <c r="D4736" s="204"/>
    </row>
    <row r="4737" spans="4:4">
      <c r="D4737" s="204"/>
    </row>
    <row r="4738" spans="4:4">
      <c r="D4738" s="204"/>
    </row>
    <row r="4739" spans="4:4">
      <c r="D4739" s="204"/>
    </row>
    <row r="4740" spans="4:4">
      <c r="D4740" s="204"/>
    </row>
    <row r="4741" spans="4:4">
      <c r="D4741" s="204"/>
    </row>
    <row r="4742" spans="4:4">
      <c r="D4742" s="204"/>
    </row>
    <row r="4743" spans="4:4">
      <c r="D4743" s="204"/>
    </row>
    <row r="4744" spans="4:4">
      <c r="D4744" s="204"/>
    </row>
    <row r="4745" spans="4:4">
      <c r="D4745" s="204"/>
    </row>
  </sheetData>
  <sheetProtection algorithmName="SHA-512" hashValue="SZLFVnFU7kWHbbvNnWO6PwbuNvFZRM7NNmAXQDM3fkatUnZFf/IRwWrs6JrGvR4TX35CbWLqc9bNarQWCDNvcw==" saltValue="oRRMbN5BVGNZJMCLVw2PYA==" spinCount="100000" sheet="1" objects="1" scenarios="1" selectLockedCells="1"/>
  <mergeCells count="7">
    <mergeCell ref="A46:K57"/>
    <mergeCell ref="A1:G1"/>
    <mergeCell ref="C2:K2"/>
    <mergeCell ref="C3:K3"/>
    <mergeCell ref="C4:K4"/>
    <mergeCell ref="A43:F43"/>
    <mergeCell ref="A45:C45"/>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268"/>
  <sheetViews>
    <sheetView showGridLines="0" topLeftCell="A247" workbookViewId="0">
      <selection activeCell="H267" sqref="H267"/>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90</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438</v>
      </c>
      <c r="F9" s="864"/>
      <c r="G9" s="864"/>
      <c r="H9" s="864"/>
      <c r="L9" s="20"/>
    </row>
    <row r="10" spans="2:46" s="1" customFormat="1" ht="12" customHeight="1">
      <c r="B10" s="20"/>
      <c r="D10" s="16" t="s">
        <v>439</v>
      </c>
      <c r="L10" s="20"/>
    </row>
    <row r="11" spans="2:46" s="1" customFormat="1" ht="16.5" customHeight="1">
      <c r="B11" s="20"/>
      <c r="E11" s="863" t="s">
        <v>440</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ROUND(J135,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ROUND((SUM(BE135:BE267)),  2)</f>
        <v>0</v>
      </c>
      <c r="I35" s="44">
        <v>0.21</v>
      </c>
      <c r="J35" s="40">
        <f>ROUND(((SUM(BE135:BE267))*I35),  2)</f>
        <v>0</v>
      </c>
      <c r="L35" s="20"/>
    </row>
    <row r="36" spans="2:12" s="1" customFormat="1" ht="14.4" customHeight="1">
      <c r="B36" s="20"/>
      <c r="E36" s="16" t="s">
        <v>39</v>
      </c>
      <c r="F36" s="40">
        <f>ROUND((SUM(BF135:BF267)),  2)</f>
        <v>0</v>
      </c>
      <c r="I36" s="44">
        <v>0.12</v>
      </c>
      <c r="J36" s="40">
        <f>ROUND(((SUM(BF135:BF267))*I36),  2)</f>
        <v>0</v>
      </c>
      <c r="L36" s="20"/>
    </row>
    <row r="37" spans="2:12" s="1" customFormat="1" ht="14.4" hidden="1" customHeight="1">
      <c r="B37" s="20"/>
      <c r="E37" s="16" t="s">
        <v>40</v>
      </c>
      <c r="F37" s="40">
        <f>ROUND((SUM(BG135:BG267)),  2)</f>
        <v>0</v>
      </c>
      <c r="I37" s="44">
        <v>0.21</v>
      </c>
      <c r="J37" s="40">
        <f>0</f>
        <v>0</v>
      </c>
      <c r="L37" s="20"/>
    </row>
    <row r="38" spans="2:12" s="1" customFormat="1" ht="14.4" hidden="1" customHeight="1">
      <c r="B38" s="20"/>
      <c r="E38" s="16" t="s">
        <v>41</v>
      </c>
      <c r="F38" s="40">
        <f>ROUND((SUM(BH135:BH267)),  2)</f>
        <v>0</v>
      </c>
      <c r="I38" s="44">
        <v>0.12</v>
      </c>
      <c r="J38" s="40">
        <f>0</f>
        <v>0</v>
      </c>
      <c r="L38" s="20"/>
    </row>
    <row r="39" spans="2:12" s="1" customFormat="1" ht="14.4" hidden="1" customHeight="1">
      <c r="B39" s="20"/>
      <c r="E39" s="16" t="s">
        <v>42</v>
      </c>
      <c r="F39" s="40">
        <f>ROUND((SUM(BI135:BI267)),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438</v>
      </c>
      <c r="F87" s="864"/>
      <c r="G87" s="864"/>
      <c r="H87" s="864"/>
      <c r="L87" s="20"/>
    </row>
    <row r="88" spans="2:12" s="1" customFormat="1" ht="12" customHeight="1">
      <c r="B88" s="20"/>
      <c r="C88" s="16" t="s">
        <v>439</v>
      </c>
      <c r="L88" s="20"/>
    </row>
    <row r="89" spans="2:12" s="1" customFormat="1" ht="16.5" customHeight="1">
      <c r="B89" s="20"/>
      <c r="E89" s="863" t="str">
        <f>E11</f>
        <v>SO-02.1 - Stavební řešení</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J135</f>
        <v>0</v>
      </c>
      <c r="L98" s="20"/>
      <c r="AU98" s="10" t="s">
        <v>155</v>
      </c>
    </row>
    <row r="99" spans="2:47" s="3" customFormat="1" ht="25.05" customHeight="1">
      <c r="B99" s="56"/>
      <c r="D99" s="57" t="s">
        <v>156</v>
      </c>
      <c r="E99" s="58"/>
      <c r="F99" s="58"/>
      <c r="G99" s="58"/>
      <c r="H99" s="58"/>
      <c r="I99" s="58"/>
      <c r="J99" s="59">
        <f>J136</f>
        <v>0</v>
      </c>
      <c r="L99" s="56"/>
    </row>
    <row r="100" spans="2:47" s="4" customFormat="1" ht="19.95" customHeight="1">
      <c r="B100" s="60"/>
      <c r="D100" s="61" t="s">
        <v>157</v>
      </c>
      <c r="E100" s="62"/>
      <c r="F100" s="62"/>
      <c r="G100" s="62"/>
      <c r="H100" s="62"/>
      <c r="I100" s="62"/>
      <c r="J100" s="63">
        <f>J137</f>
        <v>0</v>
      </c>
      <c r="L100" s="60"/>
    </row>
    <row r="101" spans="2:47" s="4" customFormat="1" ht="19.95" customHeight="1">
      <c r="B101" s="60"/>
      <c r="D101" s="61" t="s">
        <v>441</v>
      </c>
      <c r="E101" s="62"/>
      <c r="F101" s="62"/>
      <c r="G101" s="62"/>
      <c r="H101" s="62"/>
      <c r="I101" s="62"/>
      <c r="J101" s="63">
        <f>J159</f>
        <v>0</v>
      </c>
      <c r="L101" s="60"/>
    </row>
    <row r="102" spans="2:47" s="4" customFormat="1" ht="19.95" customHeight="1">
      <c r="B102" s="60"/>
      <c r="D102" s="61" t="s">
        <v>442</v>
      </c>
      <c r="E102" s="62"/>
      <c r="F102" s="62"/>
      <c r="G102" s="62"/>
      <c r="H102" s="62"/>
      <c r="I102" s="62"/>
      <c r="J102" s="63">
        <f>J184</f>
        <v>0</v>
      </c>
      <c r="L102" s="60"/>
    </row>
    <row r="103" spans="2:47" s="4" customFormat="1" ht="19.95" customHeight="1">
      <c r="B103" s="60"/>
      <c r="D103" s="61" t="s">
        <v>443</v>
      </c>
      <c r="E103" s="62"/>
      <c r="F103" s="62"/>
      <c r="G103" s="62"/>
      <c r="H103" s="62"/>
      <c r="I103" s="62"/>
      <c r="J103" s="63">
        <f>J201</f>
        <v>0</v>
      </c>
      <c r="L103" s="60"/>
    </row>
    <row r="104" spans="2:47" s="4" customFormat="1" ht="19.95" customHeight="1">
      <c r="B104" s="60"/>
      <c r="D104" s="61" t="s">
        <v>159</v>
      </c>
      <c r="E104" s="62"/>
      <c r="F104" s="62"/>
      <c r="G104" s="62"/>
      <c r="H104" s="62"/>
      <c r="I104" s="62"/>
      <c r="J104" s="63">
        <f>J206</f>
        <v>0</v>
      </c>
      <c r="L104" s="60"/>
    </row>
    <row r="105" spans="2:47" s="4" customFormat="1" ht="19.95" customHeight="1">
      <c r="B105" s="60"/>
      <c r="D105" s="61" t="s">
        <v>161</v>
      </c>
      <c r="E105" s="62"/>
      <c r="F105" s="62"/>
      <c r="G105" s="62"/>
      <c r="H105" s="62"/>
      <c r="I105" s="62"/>
      <c r="J105" s="63">
        <f>J216</f>
        <v>0</v>
      </c>
      <c r="L105" s="60"/>
    </row>
    <row r="106" spans="2:47" s="3" customFormat="1" ht="25.05" customHeight="1">
      <c r="B106" s="56"/>
      <c r="D106" s="57" t="s">
        <v>162</v>
      </c>
      <c r="E106" s="58"/>
      <c r="F106" s="58"/>
      <c r="G106" s="58"/>
      <c r="H106" s="58"/>
      <c r="I106" s="58"/>
      <c r="J106" s="59">
        <f>J218</f>
        <v>0</v>
      </c>
      <c r="L106" s="56"/>
    </row>
    <row r="107" spans="2:47" s="4" customFormat="1" ht="19.95" customHeight="1">
      <c r="B107" s="60"/>
      <c r="D107" s="61" t="s">
        <v>163</v>
      </c>
      <c r="E107" s="62"/>
      <c r="F107" s="62"/>
      <c r="G107" s="62"/>
      <c r="H107" s="62"/>
      <c r="I107" s="62"/>
      <c r="J107" s="63">
        <f>J219</f>
        <v>0</v>
      </c>
      <c r="L107" s="60"/>
    </row>
    <row r="108" spans="2:47" s="4" customFormat="1" ht="19.95" customHeight="1">
      <c r="B108" s="60"/>
      <c r="D108" s="61" t="s">
        <v>444</v>
      </c>
      <c r="E108" s="62"/>
      <c r="F108" s="62"/>
      <c r="G108" s="62"/>
      <c r="H108" s="62"/>
      <c r="I108" s="62"/>
      <c r="J108" s="63">
        <f>J252</f>
        <v>0</v>
      </c>
      <c r="L108" s="60"/>
    </row>
    <row r="109" spans="2:47" s="3" customFormat="1" ht="25.05" customHeight="1">
      <c r="B109" s="56"/>
      <c r="D109" s="57" t="s">
        <v>164</v>
      </c>
      <c r="E109" s="58"/>
      <c r="F109" s="58"/>
      <c r="G109" s="58"/>
      <c r="H109" s="58"/>
      <c r="I109" s="58"/>
      <c r="J109" s="59">
        <f>J259</f>
        <v>0</v>
      </c>
      <c r="L109" s="56"/>
    </row>
    <row r="110" spans="2:47" s="4" customFormat="1" ht="19.95" customHeight="1">
      <c r="B110" s="60"/>
      <c r="D110" s="61" t="s">
        <v>165</v>
      </c>
      <c r="E110" s="62"/>
      <c r="F110" s="62"/>
      <c r="G110" s="62"/>
      <c r="H110" s="62"/>
      <c r="I110" s="62"/>
      <c r="J110" s="63">
        <f>J260</f>
        <v>0</v>
      </c>
      <c r="L110" s="60"/>
    </row>
    <row r="111" spans="2:47" s="4" customFormat="1" ht="19.95" customHeight="1">
      <c r="B111" s="60"/>
      <c r="D111" s="61" t="s">
        <v>166</v>
      </c>
      <c r="E111" s="62"/>
      <c r="F111" s="62"/>
      <c r="G111" s="62"/>
      <c r="H111" s="62"/>
      <c r="I111" s="62"/>
      <c r="J111" s="63">
        <f>J262</f>
        <v>0</v>
      </c>
      <c r="L111" s="60"/>
    </row>
    <row r="112" spans="2:47" s="4" customFormat="1" ht="19.95" customHeight="1">
      <c r="B112" s="60"/>
      <c r="D112" s="61" t="s">
        <v>167</v>
      </c>
      <c r="E112" s="62"/>
      <c r="F112" s="62"/>
      <c r="G112" s="62"/>
      <c r="H112" s="62"/>
      <c r="I112" s="62"/>
      <c r="J112" s="63">
        <f>J264</f>
        <v>0</v>
      </c>
      <c r="L112" s="60"/>
    </row>
    <row r="113" spans="2:12" s="4" customFormat="1" ht="19.95" customHeight="1">
      <c r="B113" s="60"/>
      <c r="D113" s="61" t="s">
        <v>168</v>
      </c>
      <c r="E113" s="62"/>
      <c r="F113" s="62"/>
      <c r="G113" s="62"/>
      <c r="H113" s="62"/>
      <c r="I113" s="62"/>
      <c r="J113" s="63">
        <f>J266</f>
        <v>0</v>
      </c>
      <c r="L113" s="60"/>
    </row>
    <row r="114" spans="2:12" s="1" customFormat="1" ht="21.75" customHeight="1">
      <c r="B114" s="20"/>
      <c r="L114" s="20"/>
    </row>
    <row r="115" spans="2:12" s="1" customFormat="1" ht="7.05" customHeight="1">
      <c r="B115" s="26"/>
      <c r="C115" s="27"/>
      <c r="D115" s="27"/>
      <c r="E115" s="27"/>
      <c r="F115" s="27"/>
      <c r="G115" s="27"/>
      <c r="H115" s="27"/>
      <c r="I115" s="27"/>
      <c r="J115" s="27"/>
      <c r="K115" s="27"/>
      <c r="L115" s="20"/>
    </row>
    <row r="119" spans="2:12" s="1" customFormat="1" ht="7.05" customHeight="1">
      <c r="B119" s="28"/>
      <c r="C119" s="29"/>
      <c r="D119" s="29"/>
      <c r="E119" s="29"/>
      <c r="F119" s="29"/>
      <c r="G119" s="29"/>
      <c r="H119" s="29"/>
      <c r="I119" s="29"/>
      <c r="J119" s="29"/>
      <c r="K119" s="29"/>
      <c r="L119" s="20"/>
    </row>
    <row r="120" spans="2:12" s="1" customFormat="1" ht="25.05" customHeight="1">
      <c r="B120" s="20"/>
      <c r="C120" s="14" t="s">
        <v>169</v>
      </c>
      <c r="L120" s="20"/>
    </row>
    <row r="121" spans="2:12" s="1" customFormat="1" ht="7.05" customHeight="1">
      <c r="B121" s="20"/>
      <c r="L121" s="20"/>
    </row>
    <row r="122" spans="2:12" s="1" customFormat="1" ht="12" customHeight="1">
      <c r="B122" s="20"/>
      <c r="C122" s="16" t="s">
        <v>14</v>
      </c>
      <c r="L122" s="20"/>
    </row>
    <row r="123" spans="2:12" s="1" customFormat="1" ht="16.5" customHeight="1">
      <c r="B123" s="20"/>
      <c r="E123" s="865" t="str">
        <f>E7</f>
        <v xml:space="preserve">Rekonstrukce a modernizace fotbalového hřiště SK Union Břevnov </v>
      </c>
      <c r="F123" s="866"/>
      <c r="G123" s="866"/>
      <c r="H123" s="866"/>
      <c r="L123" s="20"/>
    </row>
    <row r="124" spans="2:12" ht="12" customHeight="1">
      <c r="B124" s="13"/>
      <c r="C124" s="16" t="s">
        <v>149</v>
      </c>
      <c r="L124" s="13"/>
    </row>
    <row r="125" spans="2:12" s="1" customFormat="1" ht="16.5" customHeight="1">
      <c r="B125" s="20"/>
      <c r="E125" s="865" t="s">
        <v>438</v>
      </c>
      <c r="F125" s="864"/>
      <c r="G125" s="864"/>
      <c r="H125" s="864"/>
      <c r="L125" s="20"/>
    </row>
    <row r="126" spans="2:12" s="1" customFormat="1" ht="12" customHeight="1">
      <c r="B126" s="20"/>
      <c r="C126" s="16" t="s">
        <v>439</v>
      </c>
      <c r="L126" s="20"/>
    </row>
    <row r="127" spans="2:12" s="1" customFormat="1" ht="16.5" customHeight="1">
      <c r="B127" s="20"/>
      <c r="E127" s="863" t="str">
        <f>E11</f>
        <v>SO-02.1 - Stavební řešení</v>
      </c>
      <c r="F127" s="864"/>
      <c r="G127" s="864"/>
      <c r="H127" s="864"/>
      <c r="L127" s="20"/>
    </row>
    <row r="128" spans="2:12" s="1" customFormat="1" ht="7.05" customHeight="1">
      <c r="B128" s="20"/>
      <c r="L128" s="20"/>
    </row>
    <row r="129" spans="2:65" s="1" customFormat="1" ht="12" customHeight="1">
      <c r="B129" s="20"/>
      <c r="C129" s="16" t="s">
        <v>17</v>
      </c>
      <c r="F129" s="15" t="str">
        <f>F14</f>
        <v>Praha 6</v>
      </c>
      <c r="I129" s="16" t="s">
        <v>19</v>
      </c>
      <c r="J129" s="30">
        <f>IF(J14="","",J14)</f>
        <v>46065</v>
      </c>
      <c r="L129" s="20"/>
    </row>
    <row r="130" spans="2:65" s="1" customFormat="1" ht="7.05" customHeight="1">
      <c r="B130" s="20"/>
      <c r="L130" s="20"/>
    </row>
    <row r="131" spans="2:65" s="1" customFormat="1" ht="25.65" customHeight="1">
      <c r="B131" s="20"/>
      <c r="C131" s="16" t="s">
        <v>20</v>
      </c>
      <c r="F131" s="15" t="str">
        <f>E17</f>
        <v>Městská část Praha 6</v>
      </c>
      <c r="I131" s="16" t="s">
        <v>26</v>
      </c>
      <c r="J131" s="19" t="str">
        <f>E23</f>
        <v>Sportovní projekty s.r.o.</v>
      </c>
      <c r="L131" s="20"/>
    </row>
    <row r="132" spans="2:65" s="1" customFormat="1" ht="15.15" customHeight="1">
      <c r="B132" s="20"/>
      <c r="C132" s="16" t="s">
        <v>24</v>
      </c>
      <c r="F132" s="15" t="str">
        <f>IF(E20="","",E20)</f>
        <v xml:space="preserve">Vyplň údaj </v>
      </c>
      <c r="I132" s="16" t="s">
        <v>29</v>
      </c>
      <c r="J132" s="19" t="str">
        <f>E26</f>
        <v>F.Pecka</v>
      </c>
      <c r="L132" s="20"/>
    </row>
    <row r="133" spans="2:65" s="1" customFormat="1" ht="10.199999999999999" customHeight="1">
      <c r="B133" s="20"/>
      <c r="L133" s="20"/>
    </row>
    <row r="134" spans="2:65" s="5" customFormat="1" ht="29.25" customHeight="1">
      <c r="B134" s="64"/>
      <c r="C134" s="65" t="s">
        <v>170</v>
      </c>
      <c r="D134" s="66" t="s">
        <v>58</v>
      </c>
      <c r="E134" s="66" t="s">
        <v>54</v>
      </c>
      <c r="F134" s="66" t="s">
        <v>55</v>
      </c>
      <c r="G134" s="66" t="s">
        <v>171</v>
      </c>
      <c r="H134" s="66" t="s">
        <v>172</v>
      </c>
      <c r="I134" s="66" t="s">
        <v>173</v>
      </c>
      <c r="J134" s="67" t="s">
        <v>153</v>
      </c>
      <c r="K134" s="68" t="s">
        <v>174</v>
      </c>
      <c r="L134" s="64"/>
      <c r="M134" s="34" t="s">
        <v>1</v>
      </c>
      <c r="N134" s="35" t="s">
        <v>37</v>
      </c>
      <c r="O134" s="35" t="s">
        <v>175</v>
      </c>
      <c r="P134" s="35" t="s">
        <v>176</v>
      </c>
      <c r="Q134" s="35" t="s">
        <v>177</v>
      </c>
      <c r="R134" s="35" t="s">
        <v>178</v>
      </c>
      <c r="S134" s="35" t="s">
        <v>179</v>
      </c>
      <c r="T134" s="36" t="s">
        <v>180</v>
      </c>
    </row>
    <row r="135" spans="2:65" s="1" customFormat="1" ht="22.8" customHeight="1">
      <c r="B135" s="20"/>
      <c r="C135" s="38" t="s">
        <v>181</v>
      </c>
      <c r="J135" s="69">
        <f>BK135</f>
        <v>0</v>
      </c>
      <c r="L135" s="20"/>
      <c r="M135" s="37"/>
      <c r="N135" s="31"/>
      <c r="O135" s="31"/>
      <c r="P135" s="70">
        <f>P136+P218+P259</f>
        <v>0</v>
      </c>
      <c r="Q135" s="31"/>
      <c r="R135" s="70">
        <f>R136+R218+R259</f>
        <v>6801.1660076099997</v>
      </c>
      <c r="S135" s="31"/>
      <c r="T135" s="71">
        <f>T136+T218+T259</f>
        <v>0</v>
      </c>
      <c r="AT135" s="10" t="s">
        <v>72</v>
      </c>
      <c r="AU135" s="10" t="s">
        <v>155</v>
      </c>
      <c r="BK135" s="72">
        <f>BK136+BK218+BK259</f>
        <v>0</v>
      </c>
    </row>
    <row r="136" spans="2:65" s="6" customFormat="1" ht="25.95" customHeight="1">
      <c r="B136" s="73"/>
      <c r="D136" s="74" t="s">
        <v>72</v>
      </c>
      <c r="E136" s="75" t="s">
        <v>182</v>
      </c>
      <c r="F136" s="75" t="s">
        <v>183</v>
      </c>
      <c r="I136" s="76"/>
      <c r="J136" s="77">
        <f>BK136</f>
        <v>0</v>
      </c>
      <c r="L136" s="73"/>
      <c r="M136" s="78"/>
      <c r="P136" s="79">
        <f>P137+P159+P184+P201+P206+P216</f>
        <v>0</v>
      </c>
      <c r="R136" s="79">
        <f>R137+R159+R184+R201+R206+R216</f>
        <v>6801.1660076099997</v>
      </c>
      <c r="T136" s="80">
        <f>T137+T159+T184+T201+T206+T216</f>
        <v>0</v>
      </c>
      <c r="AR136" s="74" t="s">
        <v>81</v>
      </c>
      <c r="AT136" s="81" t="s">
        <v>72</v>
      </c>
      <c r="AU136" s="81" t="s">
        <v>73</v>
      </c>
      <c r="AY136" s="74" t="s">
        <v>184</v>
      </c>
      <c r="BK136" s="82">
        <f>BK137+BK159+BK184+BK201+BK206+BK216</f>
        <v>0</v>
      </c>
    </row>
    <row r="137" spans="2:65" s="6" customFormat="1" ht="22.8" customHeight="1">
      <c r="B137" s="73"/>
      <c r="D137" s="74" t="s">
        <v>72</v>
      </c>
      <c r="E137" s="83" t="s">
        <v>81</v>
      </c>
      <c r="F137" s="83" t="s">
        <v>185</v>
      </c>
      <c r="I137" s="76"/>
      <c r="J137" s="84">
        <f>BK137</f>
        <v>0</v>
      </c>
      <c r="L137" s="73"/>
      <c r="M137" s="78"/>
      <c r="P137" s="79">
        <f>SUM(P138:P158)</f>
        <v>0</v>
      </c>
      <c r="R137" s="79">
        <f>SUM(R138:R158)</f>
        <v>0</v>
      </c>
      <c r="T137" s="80">
        <f>SUM(T138:T158)</f>
        <v>0</v>
      </c>
      <c r="AR137" s="74" t="s">
        <v>81</v>
      </c>
      <c r="AT137" s="81" t="s">
        <v>72</v>
      </c>
      <c r="AU137" s="81" t="s">
        <v>81</v>
      </c>
      <c r="AY137" s="74" t="s">
        <v>184</v>
      </c>
      <c r="BK137" s="82">
        <f>SUM(BK138:BK158)</f>
        <v>0</v>
      </c>
    </row>
    <row r="138" spans="2:65" s="1" customFormat="1" ht="33" customHeight="1">
      <c r="B138" s="20"/>
      <c r="C138" s="85" t="s">
        <v>445</v>
      </c>
      <c r="D138" s="85" t="s">
        <v>186</v>
      </c>
      <c r="E138" s="86" t="s">
        <v>446</v>
      </c>
      <c r="F138" s="87" t="s">
        <v>447</v>
      </c>
      <c r="G138" s="88" t="s">
        <v>267</v>
      </c>
      <c r="H138" s="89">
        <v>308.45800000000003</v>
      </c>
      <c r="I138" s="90"/>
      <c r="J138" s="91">
        <f>ROUND(I138*H138,2)</f>
        <v>0</v>
      </c>
      <c r="K138" s="92"/>
      <c r="L138" s="20"/>
      <c r="M138" s="93" t="s">
        <v>1</v>
      </c>
      <c r="N138" s="94" t="s">
        <v>38</v>
      </c>
      <c r="P138" s="95">
        <f>O138*H138</f>
        <v>0</v>
      </c>
      <c r="Q138" s="95">
        <v>0</v>
      </c>
      <c r="R138" s="95">
        <f>Q138*H138</f>
        <v>0</v>
      </c>
      <c r="S138" s="95">
        <v>0</v>
      </c>
      <c r="T138" s="96">
        <f>S138*H138</f>
        <v>0</v>
      </c>
      <c r="AR138" s="97" t="s">
        <v>190</v>
      </c>
      <c r="AT138" s="97" t="s">
        <v>186</v>
      </c>
      <c r="AU138" s="97" t="s">
        <v>83</v>
      </c>
      <c r="AY138" s="10" t="s">
        <v>184</v>
      </c>
      <c r="BE138" s="98">
        <f>IF(N138="základní",J138,0)</f>
        <v>0</v>
      </c>
      <c r="BF138" s="98">
        <f>IF(N138="snížená",J138,0)</f>
        <v>0</v>
      </c>
      <c r="BG138" s="98">
        <f>IF(N138="zákl. přenesená",J138,0)</f>
        <v>0</v>
      </c>
      <c r="BH138" s="98">
        <f>IF(N138="sníž. přenesená",J138,0)</f>
        <v>0</v>
      </c>
      <c r="BI138" s="98">
        <f>IF(N138="nulová",J138,0)</f>
        <v>0</v>
      </c>
      <c r="BJ138" s="10" t="s">
        <v>81</v>
      </c>
      <c r="BK138" s="98">
        <f>ROUND(I138*H138,2)</f>
        <v>0</v>
      </c>
      <c r="BL138" s="10" t="s">
        <v>190</v>
      </c>
      <c r="BM138" s="97" t="s">
        <v>448</v>
      </c>
    </row>
    <row r="139" spans="2:65" s="7" customFormat="1">
      <c r="B139" s="99"/>
      <c r="D139" s="100" t="s">
        <v>203</v>
      </c>
      <c r="E139" s="101" t="s">
        <v>1</v>
      </c>
      <c r="F139" s="102" t="s">
        <v>449</v>
      </c>
      <c r="H139" s="103">
        <v>31.122</v>
      </c>
      <c r="I139" s="104"/>
      <c r="L139" s="99"/>
      <c r="M139" s="105"/>
      <c r="T139" s="106"/>
      <c r="AT139" s="101" t="s">
        <v>203</v>
      </c>
      <c r="AU139" s="101" t="s">
        <v>83</v>
      </c>
      <c r="AV139" s="7" t="s">
        <v>83</v>
      </c>
      <c r="AW139" s="7" t="s">
        <v>28</v>
      </c>
      <c r="AX139" s="7" t="s">
        <v>73</v>
      </c>
      <c r="AY139" s="101" t="s">
        <v>184</v>
      </c>
    </row>
    <row r="140" spans="2:65" s="7" customFormat="1">
      <c r="B140" s="99"/>
      <c r="D140" s="100" t="s">
        <v>203</v>
      </c>
      <c r="E140" s="101" t="s">
        <v>1</v>
      </c>
      <c r="F140" s="102" t="s">
        <v>450</v>
      </c>
      <c r="H140" s="103">
        <v>264.72000000000003</v>
      </c>
      <c r="I140" s="104"/>
      <c r="L140" s="99"/>
      <c r="M140" s="105"/>
      <c r="T140" s="106"/>
      <c r="AT140" s="101" t="s">
        <v>203</v>
      </c>
      <c r="AU140" s="101" t="s">
        <v>83</v>
      </c>
      <c r="AV140" s="7" t="s">
        <v>83</v>
      </c>
      <c r="AW140" s="7" t="s">
        <v>28</v>
      </c>
      <c r="AX140" s="7" t="s">
        <v>73</v>
      </c>
      <c r="AY140" s="101" t="s">
        <v>184</v>
      </c>
    </row>
    <row r="141" spans="2:65" s="7" customFormat="1">
      <c r="B141" s="99"/>
      <c r="D141" s="100" t="s">
        <v>203</v>
      </c>
      <c r="E141" s="101" t="s">
        <v>1</v>
      </c>
      <c r="F141" s="102" t="s">
        <v>451</v>
      </c>
      <c r="H141" s="103">
        <v>12.616</v>
      </c>
      <c r="I141" s="104"/>
      <c r="L141" s="99"/>
      <c r="M141" s="105"/>
      <c r="T141" s="106"/>
      <c r="AT141" s="101" t="s">
        <v>203</v>
      </c>
      <c r="AU141" s="101" t="s">
        <v>83</v>
      </c>
      <c r="AV141" s="7" t="s">
        <v>83</v>
      </c>
      <c r="AW141" s="7" t="s">
        <v>28</v>
      </c>
      <c r="AX141" s="7" t="s">
        <v>73</v>
      </c>
      <c r="AY141" s="101" t="s">
        <v>184</v>
      </c>
    </row>
    <row r="142" spans="2:65" s="8" customFormat="1">
      <c r="B142" s="107"/>
      <c r="D142" s="100" t="s">
        <v>203</v>
      </c>
      <c r="E142" s="108" t="s">
        <v>1</v>
      </c>
      <c r="F142" s="109" t="s">
        <v>206</v>
      </c>
      <c r="H142" s="110">
        <v>308.45800000000003</v>
      </c>
      <c r="I142" s="111"/>
      <c r="L142" s="107"/>
      <c r="M142" s="112"/>
      <c r="T142" s="113"/>
      <c r="AT142" s="108" t="s">
        <v>203</v>
      </c>
      <c r="AU142" s="108" t="s">
        <v>83</v>
      </c>
      <c r="AV142" s="8" t="s">
        <v>190</v>
      </c>
      <c r="AW142" s="8" t="s">
        <v>28</v>
      </c>
      <c r="AX142" s="8" t="s">
        <v>81</v>
      </c>
      <c r="AY142" s="108" t="s">
        <v>184</v>
      </c>
    </row>
    <row r="143" spans="2:65" s="1" customFormat="1" ht="24.15" customHeight="1">
      <c r="B143" s="20"/>
      <c r="C143" s="85" t="s">
        <v>452</v>
      </c>
      <c r="D143" s="85" t="s">
        <v>186</v>
      </c>
      <c r="E143" s="86" t="s">
        <v>453</v>
      </c>
      <c r="F143" s="87" t="s">
        <v>454</v>
      </c>
      <c r="G143" s="88" t="s">
        <v>267</v>
      </c>
      <c r="H143" s="89">
        <v>21.212</v>
      </c>
      <c r="I143" s="90"/>
      <c r="J143" s="91">
        <f>ROUND(I143*H143,2)</f>
        <v>0</v>
      </c>
      <c r="K143" s="92"/>
      <c r="L143" s="20"/>
      <c r="M143" s="93" t="s">
        <v>1</v>
      </c>
      <c r="N143" s="94" t="s">
        <v>38</v>
      </c>
      <c r="P143" s="95">
        <f>O143*H143</f>
        <v>0</v>
      </c>
      <c r="Q143" s="95">
        <v>0</v>
      </c>
      <c r="R143" s="95">
        <f>Q143*H143</f>
        <v>0</v>
      </c>
      <c r="S143" s="95">
        <v>0</v>
      </c>
      <c r="T143" s="96">
        <f>S143*H143</f>
        <v>0</v>
      </c>
      <c r="AR143" s="97" t="s">
        <v>190</v>
      </c>
      <c r="AT143" s="97" t="s">
        <v>186</v>
      </c>
      <c r="AU143" s="97" t="s">
        <v>83</v>
      </c>
      <c r="AY143" s="10" t="s">
        <v>184</v>
      </c>
      <c r="BE143" s="98">
        <f>IF(N143="základní",J143,0)</f>
        <v>0</v>
      </c>
      <c r="BF143" s="98">
        <f>IF(N143="snížená",J143,0)</f>
        <v>0</v>
      </c>
      <c r="BG143" s="98">
        <f>IF(N143="zákl. přenesená",J143,0)</f>
        <v>0</v>
      </c>
      <c r="BH143" s="98">
        <f>IF(N143="sníž. přenesená",J143,0)</f>
        <v>0</v>
      </c>
      <c r="BI143" s="98">
        <f>IF(N143="nulová",J143,0)</f>
        <v>0</v>
      </c>
      <c r="BJ143" s="10" t="s">
        <v>81</v>
      </c>
      <c r="BK143" s="98">
        <f>ROUND(I143*H143,2)</f>
        <v>0</v>
      </c>
      <c r="BL143" s="10" t="s">
        <v>190</v>
      </c>
      <c r="BM143" s="97" t="s">
        <v>455</v>
      </c>
    </row>
    <row r="144" spans="2:65" s="9" customFormat="1">
      <c r="B144" s="114"/>
      <c r="D144" s="100" t="s">
        <v>203</v>
      </c>
      <c r="E144" s="115" t="s">
        <v>1</v>
      </c>
      <c r="F144" s="116" t="s">
        <v>456</v>
      </c>
      <c r="H144" s="115" t="s">
        <v>1</v>
      </c>
      <c r="I144" s="117"/>
      <c r="L144" s="114"/>
      <c r="M144" s="118"/>
      <c r="T144" s="119"/>
      <c r="AT144" s="115" t="s">
        <v>203</v>
      </c>
      <c r="AU144" s="115" t="s">
        <v>83</v>
      </c>
      <c r="AV144" s="9" t="s">
        <v>81</v>
      </c>
      <c r="AW144" s="9" t="s">
        <v>28</v>
      </c>
      <c r="AX144" s="9" t="s">
        <v>73</v>
      </c>
      <c r="AY144" s="115" t="s">
        <v>184</v>
      </c>
    </row>
    <row r="145" spans="2:65" s="7" customFormat="1">
      <c r="B145" s="99"/>
      <c r="D145" s="100" t="s">
        <v>203</v>
      </c>
      <c r="E145" s="101" t="s">
        <v>1</v>
      </c>
      <c r="F145" s="102" t="s">
        <v>457</v>
      </c>
      <c r="H145" s="103">
        <v>11.465</v>
      </c>
      <c r="I145" s="104"/>
      <c r="L145" s="99"/>
      <c r="M145" s="105"/>
      <c r="T145" s="106"/>
      <c r="AT145" s="101" t="s">
        <v>203</v>
      </c>
      <c r="AU145" s="101" t="s">
        <v>83</v>
      </c>
      <c r="AV145" s="7" t="s">
        <v>83</v>
      </c>
      <c r="AW145" s="7" t="s">
        <v>28</v>
      </c>
      <c r="AX145" s="7" t="s">
        <v>73</v>
      </c>
      <c r="AY145" s="101" t="s">
        <v>184</v>
      </c>
    </row>
    <row r="146" spans="2:65" s="7" customFormat="1">
      <c r="B146" s="99"/>
      <c r="D146" s="100" t="s">
        <v>203</v>
      </c>
      <c r="E146" s="101" t="s">
        <v>1</v>
      </c>
      <c r="F146" s="102" t="s">
        <v>458</v>
      </c>
      <c r="H146" s="103">
        <v>9.7469999999999999</v>
      </c>
      <c r="I146" s="104"/>
      <c r="L146" s="99"/>
      <c r="M146" s="105"/>
      <c r="T146" s="106"/>
      <c r="AT146" s="101" t="s">
        <v>203</v>
      </c>
      <c r="AU146" s="101" t="s">
        <v>83</v>
      </c>
      <c r="AV146" s="7" t="s">
        <v>83</v>
      </c>
      <c r="AW146" s="7" t="s">
        <v>28</v>
      </c>
      <c r="AX146" s="7" t="s">
        <v>73</v>
      </c>
      <c r="AY146" s="101" t="s">
        <v>184</v>
      </c>
    </row>
    <row r="147" spans="2:65" s="8" customFormat="1">
      <c r="B147" s="107"/>
      <c r="D147" s="100" t="s">
        <v>203</v>
      </c>
      <c r="E147" s="108" t="s">
        <v>1</v>
      </c>
      <c r="F147" s="109" t="s">
        <v>206</v>
      </c>
      <c r="H147" s="110">
        <v>21.212</v>
      </c>
      <c r="I147" s="111"/>
      <c r="L147" s="107"/>
      <c r="M147" s="112"/>
      <c r="T147" s="113"/>
      <c r="AT147" s="108" t="s">
        <v>203</v>
      </c>
      <c r="AU147" s="108" t="s">
        <v>83</v>
      </c>
      <c r="AV147" s="8" t="s">
        <v>190</v>
      </c>
      <c r="AW147" s="8" t="s">
        <v>28</v>
      </c>
      <c r="AX147" s="8" t="s">
        <v>81</v>
      </c>
      <c r="AY147" s="108" t="s">
        <v>184</v>
      </c>
    </row>
    <row r="148" spans="2:65" s="1" customFormat="1" ht="37.799999999999997" customHeight="1">
      <c r="B148" s="20"/>
      <c r="C148" s="85" t="s">
        <v>195</v>
      </c>
      <c r="D148" s="85" t="s">
        <v>186</v>
      </c>
      <c r="E148" s="86" t="s">
        <v>265</v>
      </c>
      <c r="F148" s="87" t="s">
        <v>266</v>
      </c>
      <c r="G148" s="88" t="s">
        <v>267</v>
      </c>
      <c r="H148" s="89">
        <v>329.67</v>
      </c>
      <c r="I148" s="90"/>
      <c r="J148" s="91">
        <f>ROUND(I148*H148,2)</f>
        <v>0</v>
      </c>
      <c r="K148" s="92"/>
      <c r="L148" s="20"/>
      <c r="M148" s="93" t="s">
        <v>1</v>
      </c>
      <c r="N148" s="94" t="s">
        <v>38</v>
      </c>
      <c r="P148" s="95">
        <f>O148*H148</f>
        <v>0</v>
      </c>
      <c r="Q148" s="95">
        <v>0</v>
      </c>
      <c r="R148" s="95">
        <f>Q148*H148</f>
        <v>0</v>
      </c>
      <c r="S148" s="95">
        <v>0</v>
      </c>
      <c r="T148" s="96">
        <f>S148*H148</f>
        <v>0</v>
      </c>
      <c r="AR148" s="97" t="s">
        <v>190</v>
      </c>
      <c r="AT148" s="97" t="s">
        <v>186</v>
      </c>
      <c r="AU148" s="97" t="s">
        <v>83</v>
      </c>
      <c r="AY148" s="10" t="s">
        <v>184</v>
      </c>
      <c r="BE148" s="98">
        <f>IF(N148="základní",J148,0)</f>
        <v>0</v>
      </c>
      <c r="BF148" s="98">
        <f>IF(N148="snížená",J148,0)</f>
        <v>0</v>
      </c>
      <c r="BG148" s="98">
        <f>IF(N148="zákl. přenesená",J148,0)</f>
        <v>0</v>
      </c>
      <c r="BH148" s="98">
        <f>IF(N148="sníž. přenesená",J148,0)</f>
        <v>0</v>
      </c>
      <c r="BI148" s="98">
        <f>IF(N148="nulová",J148,0)</f>
        <v>0</v>
      </c>
      <c r="BJ148" s="10" t="s">
        <v>81</v>
      </c>
      <c r="BK148" s="98">
        <f>ROUND(I148*H148,2)</f>
        <v>0</v>
      </c>
      <c r="BL148" s="10" t="s">
        <v>190</v>
      </c>
      <c r="BM148" s="97" t="s">
        <v>459</v>
      </c>
    </row>
    <row r="149" spans="2:65" s="1" customFormat="1" ht="37.799999999999997" customHeight="1">
      <c r="B149" s="20"/>
      <c r="C149" s="85" t="s">
        <v>190</v>
      </c>
      <c r="D149" s="85" t="s">
        <v>186</v>
      </c>
      <c r="E149" s="86" t="s">
        <v>271</v>
      </c>
      <c r="F149" s="87" t="s">
        <v>272</v>
      </c>
      <c r="G149" s="88" t="s">
        <v>267</v>
      </c>
      <c r="H149" s="89">
        <v>3296.7</v>
      </c>
      <c r="I149" s="90"/>
      <c r="J149" s="91">
        <f>ROUND(I149*H149,2)</f>
        <v>0</v>
      </c>
      <c r="K149" s="92"/>
      <c r="L149" s="20"/>
      <c r="M149" s="93" t="s">
        <v>1</v>
      </c>
      <c r="N149" s="94" t="s">
        <v>38</v>
      </c>
      <c r="P149" s="95">
        <f>O149*H149</f>
        <v>0</v>
      </c>
      <c r="Q149" s="95">
        <v>0</v>
      </c>
      <c r="R149" s="95">
        <f>Q149*H149</f>
        <v>0</v>
      </c>
      <c r="S149" s="95">
        <v>0</v>
      </c>
      <c r="T149" s="96">
        <f>S149*H149</f>
        <v>0</v>
      </c>
      <c r="AR149" s="97" t="s">
        <v>190</v>
      </c>
      <c r="AT149" s="97" t="s">
        <v>186</v>
      </c>
      <c r="AU149" s="97" t="s">
        <v>83</v>
      </c>
      <c r="AY149" s="10" t="s">
        <v>184</v>
      </c>
      <c r="BE149" s="98">
        <f>IF(N149="základní",J149,0)</f>
        <v>0</v>
      </c>
      <c r="BF149" s="98">
        <f>IF(N149="snížená",J149,0)</f>
        <v>0</v>
      </c>
      <c r="BG149" s="98">
        <f>IF(N149="zákl. přenesená",J149,0)</f>
        <v>0</v>
      </c>
      <c r="BH149" s="98">
        <f>IF(N149="sníž. přenesená",J149,0)</f>
        <v>0</v>
      </c>
      <c r="BI149" s="98">
        <f>IF(N149="nulová",J149,0)</f>
        <v>0</v>
      </c>
      <c r="BJ149" s="10" t="s">
        <v>81</v>
      </c>
      <c r="BK149" s="98">
        <f>ROUND(I149*H149,2)</f>
        <v>0</v>
      </c>
      <c r="BL149" s="10" t="s">
        <v>190</v>
      </c>
      <c r="BM149" s="97" t="s">
        <v>460</v>
      </c>
    </row>
    <row r="150" spans="2:65" s="7" customFormat="1">
      <c r="B150" s="99"/>
      <c r="D150" s="100" t="s">
        <v>203</v>
      </c>
      <c r="E150" s="101" t="s">
        <v>1</v>
      </c>
      <c r="F150" s="102" t="s">
        <v>461</v>
      </c>
      <c r="H150" s="103">
        <v>3296.7</v>
      </c>
      <c r="I150" s="104"/>
      <c r="L150" s="99"/>
      <c r="M150" s="105"/>
      <c r="T150" s="106"/>
      <c r="AT150" s="101" t="s">
        <v>203</v>
      </c>
      <c r="AU150" s="101" t="s">
        <v>83</v>
      </c>
      <c r="AV150" s="7" t="s">
        <v>83</v>
      </c>
      <c r="AW150" s="7" t="s">
        <v>28</v>
      </c>
      <c r="AX150" s="7" t="s">
        <v>81</v>
      </c>
      <c r="AY150" s="101" t="s">
        <v>184</v>
      </c>
    </row>
    <row r="151" spans="2:65" s="1" customFormat="1" ht="33" customHeight="1">
      <c r="B151" s="20"/>
      <c r="C151" s="85" t="s">
        <v>207</v>
      </c>
      <c r="D151" s="85" t="s">
        <v>186</v>
      </c>
      <c r="E151" s="86" t="s">
        <v>276</v>
      </c>
      <c r="F151" s="87" t="s">
        <v>277</v>
      </c>
      <c r="G151" s="88" t="s">
        <v>278</v>
      </c>
      <c r="H151" s="89">
        <v>593.40599999999995</v>
      </c>
      <c r="I151" s="90"/>
      <c r="J151" s="91">
        <f>ROUND(I151*H151,2)</f>
        <v>0</v>
      </c>
      <c r="K151" s="92"/>
      <c r="L151" s="20"/>
      <c r="M151" s="93" t="s">
        <v>1</v>
      </c>
      <c r="N151" s="94" t="s">
        <v>38</v>
      </c>
      <c r="P151" s="95">
        <f>O151*H151</f>
        <v>0</v>
      </c>
      <c r="Q151" s="95">
        <v>0</v>
      </c>
      <c r="R151" s="95">
        <f>Q151*H151</f>
        <v>0</v>
      </c>
      <c r="S151" s="95">
        <v>0</v>
      </c>
      <c r="T151" s="96">
        <f>S151*H151</f>
        <v>0</v>
      </c>
      <c r="AR151" s="97" t="s">
        <v>190</v>
      </c>
      <c r="AT151" s="97" t="s">
        <v>186</v>
      </c>
      <c r="AU151" s="97" t="s">
        <v>83</v>
      </c>
      <c r="AY151" s="10" t="s">
        <v>184</v>
      </c>
      <c r="BE151" s="98">
        <f>IF(N151="základní",J151,0)</f>
        <v>0</v>
      </c>
      <c r="BF151" s="98">
        <f>IF(N151="snížená",J151,0)</f>
        <v>0</v>
      </c>
      <c r="BG151" s="98">
        <f>IF(N151="zákl. přenesená",J151,0)</f>
        <v>0</v>
      </c>
      <c r="BH151" s="98">
        <f>IF(N151="sníž. přenesená",J151,0)</f>
        <v>0</v>
      </c>
      <c r="BI151" s="98">
        <f>IF(N151="nulová",J151,0)</f>
        <v>0</v>
      </c>
      <c r="BJ151" s="10" t="s">
        <v>81</v>
      </c>
      <c r="BK151" s="98">
        <f>ROUND(I151*H151,2)</f>
        <v>0</v>
      </c>
      <c r="BL151" s="10" t="s">
        <v>190</v>
      </c>
      <c r="BM151" s="97" t="s">
        <v>462</v>
      </c>
    </row>
    <row r="152" spans="2:65" s="7" customFormat="1">
      <c r="B152" s="99"/>
      <c r="D152" s="100" t="s">
        <v>203</v>
      </c>
      <c r="E152" s="101" t="s">
        <v>1</v>
      </c>
      <c r="F152" s="102" t="s">
        <v>463</v>
      </c>
      <c r="H152" s="103">
        <v>593.40599999999995</v>
      </c>
      <c r="I152" s="104"/>
      <c r="L152" s="99"/>
      <c r="M152" s="105"/>
      <c r="T152" s="106"/>
      <c r="AT152" s="101" t="s">
        <v>203</v>
      </c>
      <c r="AU152" s="101" t="s">
        <v>83</v>
      </c>
      <c r="AV152" s="7" t="s">
        <v>83</v>
      </c>
      <c r="AW152" s="7" t="s">
        <v>28</v>
      </c>
      <c r="AX152" s="7" t="s">
        <v>81</v>
      </c>
      <c r="AY152" s="101" t="s">
        <v>184</v>
      </c>
    </row>
    <row r="153" spans="2:65" s="1" customFormat="1" ht="16.5" customHeight="1">
      <c r="B153" s="20"/>
      <c r="C153" s="85" t="s">
        <v>214</v>
      </c>
      <c r="D153" s="85" t="s">
        <v>186</v>
      </c>
      <c r="E153" s="86" t="s">
        <v>282</v>
      </c>
      <c r="F153" s="87" t="s">
        <v>283</v>
      </c>
      <c r="G153" s="88" t="s">
        <v>267</v>
      </c>
      <c r="H153" s="89">
        <v>329.67</v>
      </c>
      <c r="I153" s="90"/>
      <c r="J153" s="91">
        <f>ROUND(I153*H153,2)</f>
        <v>0</v>
      </c>
      <c r="K153" s="92"/>
      <c r="L153" s="20"/>
      <c r="M153" s="93" t="s">
        <v>1</v>
      </c>
      <c r="N153" s="94" t="s">
        <v>38</v>
      </c>
      <c r="P153" s="95">
        <f>O153*H153</f>
        <v>0</v>
      </c>
      <c r="Q153" s="95">
        <v>0</v>
      </c>
      <c r="R153" s="95">
        <f>Q153*H153</f>
        <v>0</v>
      </c>
      <c r="S153" s="95">
        <v>0</v>
      </c>
      <c r="T153" s="96">
        <f>S153*H153</f>
        <v>0</v>
      </c>
      <c r="AR153" s="97" t="s">
        <v>190</v>
      </c>
      <c r="AT153" s="97" t="s">
        <v>186</v>
      </c>
      <c r="AU153" s="97" t="s">
        <v>83</v>
      </c>
      <c r="AY153" s="10" t="s">
        <v>184</v>
      </c>
      <c r="BE153" s="98">
        <f>IF(N153="základní",J153,0)</f>
        <v>0</v>
      </c>
      <c r="BF153" s="98">
        <f>IF(N153="snížená",J153,0)</f>
        <v>0</v>
      </c>
      <c r="BG153" s="98">
        <f>IF(N153="zákl. přenesená",J153,0)</f>
        <v>0</v>
      </c>
      <c r="BH153" s="98">
        <f>IF(N153="sníž. přenesená",J153,0)</f>
        <v>0</v>
      </c>
      <c r="BI153" s="98">
        <f>IF(N153="nulová",J153,0)</f>
        <v>0</v>
      </c>
      <c r="BJ153" s="10" t="s">
        <v>81</v>
      </c>
      <c r="BK153" s="98">
        <f>ROUND(I153*H153,2)</f>
        <v>0</v>
      </c>
      <c r="BL153" s="10" t="s">
        <v>190</v>
      </c>
      <c r="BM153" s="97" t="s">
        <v>464</v>
      </c>
    </row>
    <row r="154" spans="2:65" s="7" customFormat="1">
      <c r="B154" s="99"/>
      <c r="D154" s="100" t="s">
        <v>203</v>
      </c>
      <c r="E154" s="101" t="s">
        <v>1</v>
      </c>
      <c r="F154" s="102" t="s">
        <v>465</v>
      </c>
      <c r="H154" s="103">
        <v>329.67</v>
      </c>
      <c r="I154" s="104"/>
      <c r="L154" s="99"/>
      <c r="M154" s="105"/>
      <c r="T154" s="106"/>
      <c r="AT154" s="101" t="s">
        <v>203</v>
      </c>
      <c r="AU154" s="101" t="s">
        <v>83</v>
      </c>
      <c r="AV154" s="7" t="s">
        <v>83</v>
      </c>
      <c r="AW154" s="7" t="s">
        <v>28</v>
      </c>
      <c r="AX154" s="7" t="s">
        <v>73</v>
      </c>
      <c r="AY154" s="101" t="s">
        <v>184</v>
      </c>
    </row>
    <row r="155" spans="2:65" s="8" customFormat="1">
      <c r="B155" s="107"/>
      <c r="D155" s="100" t="s">
        <v>203</v>
      </c>
      <c r="E155" s="108" t="s">
        <v>1</v>
      </c>
      <c r="F155" s="109" t="s">
        <v>206</v>
      </c>
      <c r="H155" s="110">
        <v>329.67</v>
      </c>
      <c r="I155" s="111"/>
      <c r="L155" s="107"/>
      <c r="M155" s="112"/>
      <c r="T155" s="113"/>
      <c r="AT155" s="108" t="s">
        <v>203</v>
      </c>
      <c r="AU155" s="108" t="s">
        <v>83</v>
      </c>
      <c r="AV155" s="8" t="s">
        <v>190</v>
      </c>
      <c r="AW155" s="8" t="s">
        <v>28</v>
      </c>
      <c r="AX155" s="8" t="s">
        <v>81</v>
      </c>
      <c r="AY155" s="108" t="s">
        <v>184</v>
      </c>
    </row>
    <row r="156" spans="2:65" s="1" customFormat="1" ht="37.799999999999997" customHeight="1">
      <c r="B156" s="20"/>
      <c r="C156" s="85" t="s">
        <v>220</v>
      </c>
      <c r="D156" s="85" t="s">
        <v>186</v>
      </c>
      <c r="E156" s="86" t="s">
        <v>466</v>
      </c>
      <c r="F156" s="87" t="s">
        <v>467</v>
      </c>
      <c r="G156" s="88" t="s">
        <v>201</v>
      </c>
      <c r="H156" s="89">
        <v>6986</v>
      </c>
      <c r="I156" s="90"/>
      <c r="J156" s="91">
        <f>ROUND(I156*H156,2)</f>
        <v>0</v>
      </c>
      <c r="K156" s="92"/>
      <c r="L156" s="20"/>
      <c r="M156" s="93" t="s">
        <v>1</v>
      </c>
      <c r="N156" s="94" t="s">
        <v>38</v>
      </c>
      <c r="P156" s="95">
        <f>O156*H156</f>
        <v>0</v>
      </c>
      <c r="Q156" s="95">
        <v>0</v>
      </c>
      <c r="R156" s="95">
        <f>Q156*H156</f>
        <v>0</v>
      </c>
      <c r="S156" s="95">
        <v>0</v>
      </c>
      <c r="T156" s="96">
        <f>S156*H156</f>
        <v>0</v>
      </c>
      <c r="AR156" s="97" t="s">
        <v>190</v>
      </c>
      <c r="AT156" s="97" t="s">
        <v>186</v>
      </c>
      <c r="AU156" s="97" t="s">
        <v>83</v>
      </c>
      <c r="AY156" s="10" t="s">
        <v>184</v>
      </c>
      <c r="BE156" s="98">
        <f>IF(N156="základní",J156,0)</f>
        <v>0</v>
      </c>
      <c r="BF156" s="98">
        <f>IF(N156="snížená",J156,0)</f>
        <v>0</v>
      </c>
      <c r="BG156" s="98">
        <f>IF(N156="zákl. přenesená",J156,0)</f>
        <v>0</v>
      </c>
      <c r="BH156" s="98">
        <f>IF(N156="sníž. přenesená",J156,0)</f>
        <v>0</v>
      </c>
      <c r="BI156" s="98">
        <f>IF(N156="nulová",J156,0)</f>
        <v>0</v>
      </c>
      <c r="BJ156" s="10" t="s">
        <v>81</v>
      </c>
      <c r="BK156" s="98">
        <f>ROUND(I156*H156,2)</f>
        <v>0</v>
      </c>
      <c r="BL156" s="10" t="s">
        <v>190</v>
      </c>
      <c r="BM156" s="97" t="s">
        <v>468</v>
      </c>
    </row>
    <row r="157" spans="2:65" s="7" customFormat="1">
      <c r="B157" s="99"/>
      <c r="D157" s="100" t="s">
        <v>203</v>
      </c>
      <c r="E157" s="101" t="s">
        <v>1</v>
      </c>
      <c r="F157" s="102" t="s">
        <v>469</v>
      </c>
      <c r="H157" s="103">
        <v>6986</v>
      </c>
      <c r="I157" s="104"/>
      <c r="L157" s="99"/>
      <c r="M157" s="105"/>
      <c r="T157" s="106"/>
      <c r="AT157" s="101" t="s">
        <v>203</v>
      </c>
      <c r="AU157" s="101" t="s">
        <v>83</v>
      </c>
      <c r="AV157" s="7" t="s">
        <v>83</v>
      </c>
      <c r="AW157" s="7" t="s">
        <v>28</v>
      </c>
      <c r="AX157" s="7" t="s">
        <v>73</v>
      </c>
      <c r="AY157" s="101" t="s">
        <v>184</v>
      </c>
    </row>
    <row r="158" spans="2:65" s="8" customFormat="1">
      <c r="B158" s="107"/>
      <c r="D158" s="100" t="s">
        <v>203</v>
      </c>
      <c r="E158" s="108" t="s">
        <v>1</v>
      </c>
      <c r="F158" s="109" t="s">
        <v>206</v>
      </c>
      <c r="H158" s="110">
        <v>6986</v>
      </c>
      <c r="I158" s="111"/>
      <c r="L158" s="107"/>
      <c r="M158" s="112"/>
      <c r="T158" s="113"/>
      <c r="AT158" s="108" t="s">
        <v>203</v>
      </c>
      <c r="AU158" s="108" t="s">
        <v>83</v>
      </c>
      <c r="AV158" s="8" t="s">
        <v>190</v>
      </c>
      <c r="AW158" s="8" t="s">
        <v>28</v>
      </c>
      <c r="AX158" s="8" t="s">
        <v>81</v>
      </c>
      <c r="AY158" s="108" t="s">
        <v>184</v>
      </c>
    </row>
    <row r="159" spans="2:65" s="6" customFormat="1" ht="22.8" customHeight="1">
      <c r="B159" s="73"/>
      <c r="D159" s="74" t="s">
        <v>72</v>
      </c>
      <c r="E159" s="83" t="s">
        <v>83</v>
      </c>
      <c r="F159" s="83" t="s">
        <v>470</v>
      </c>
      <c r="I159" s="76"/>
      <c r="J159" s="84">
        <f>BK159</f>
        <v>0</v>
      </c>
      <c r="L159" s="73"/>
      <c r="M159" s="78"/>
      <c r="P159" s="79">
        <f>SUM(P160:P183)</f>
        <v>0</v>
      </c>
      <c r="R159" s="79">
        <f>SUM(R160:R183)</f>
        <v>899.35190822999994</v>
      </c>
      <c r="T159" s="80">
        <f>SUM(T160:T183)</f>
        <v>0</v>
      </c>
      <c r="AR159" s="74" t="s">
        <v>81</v>
      </c>
      <c r="AT159" s="81" t="s">
        <v>72</v>
      </c>
      <c r="AU159" s="81" t="s">
        <v>81</v>
      </c>
      <c r="AY159" s="74" t="s">
        <v>184</v>
      </c>
      <c r="BK159" s="82">
        <f>SUM(BK160:BK183)</f>
        <v>0</v>
      </c>
    </row>
    <row r="160" spans="2:65" s="1" customFormat="1" ht="33" customHeight="1">
      <c r="B160" s="20"/>
      <c r="C160" s="85" t="s">
        <v>226</v>
      </c>
      <c r="D160" s="85" t="s">
        <v>186</v>
      </c>
      <c r="E160" s="86" t="s">
        <v>471</v>
      </c>
      <c r="F160" s="87" t="s">
        <v>472</v>
      </c>
      <c r="G160" s="88" t="s">
        <v>267</v>
      </c>
      <c r="H160" s="89">
        <v>277.33600000000001</v>
      </c>
      <c r="I160" s="90"/>
      <c r="J160" s="91">
        <f>ROUND(I160*H160,2)</f>
        <v>0</v>
      </c>
      <c r="K160" s="92"/>
      <c r="L160" s="20"/>
      <c r="M160" s="93" t="s">
        <v>1</v>
      </c>
      <c r="N160" s="94" t="s">
        <v>38</v>
      </c>
      <c r="P160" s="95">
        <f>O160*H160</f>
        <v>0</v>
      </c>
      <c r="Q160" s="95">
        <v>1.63</v>
      </c>
      <c r="R160" s="95">
        <f>Q160*H160</f>
        <v>452.05768</v>
      </c>
      <c r="S160" s="95">
        <v>0</v>
      </c>
      <c r="T160" s="96">
        <f>S160*H160</f>
        <v>0</v>
      </c>
      <c r="AR160" s="97" t="s">
        <v>190</v>
      </c>
      <c r="AT160" s="97" t="s">
        <v>186</v>
      </c>
      <c r="AU160" s="97" t="s">
        <v>83</v>
      </c>
      <c r="AY160" s="10" t="s">
        <v>184</v>
      </c>
      <c r="BE160" s="98">
        <f>IF(N160="základní",J160,0)</f>
        <v>0</v>
      </c>
      <c r="BF160" s="98">
        <f>IF(N160="snížená",J160,0)</f>
        <v>0</v>
      </c>
      <c r="BG160" s="98">
        <f>IF(N160="zákl. přenesená",J160,0)</f>
        <v>0</v>
      </c>
      <c r="BH160" s="98">
        <f>IF(N160="sníž. přenesená",J160,0)</f>
        <v>0</v>
      </c>
      <c r="BI160" s="98">
        <f>IF(N160="nulová",J160,0)</f>
        <v>0</v>
      </c>
      <c r="BJ160" s="10" t="s">
        <v>81</v>
      </c>
      <c r="BK160" s="98">
        <f>ROUND(I160*H160,2)</f>
        <v>0</v>
      </c>
      <c r="BL160" s="10" t="s">
        <v>190</v>
      </c>
      <c r="BM160" s="97" t="s">
        <v>473</v>
      </c>
    </row>
    <row r="161" spans="2:65" s="7" customFormat="1">
      <c r="B161" s="99"/>
      <c r="D161" s="100" t="s">
        <v>203</v>
      </c>
      <c r="E161" s="101" t="s">
        <v>1</v>
      </c>
      <c r="F161" s="102" t="s">
        <v>450</v>
      </c>
      <c r="H161" s="103">
        <v>264.72000000000003</v>
      </c>
      <c r="I161" s="104"/>
      <c r="L161" s="99"/>
      <c r="M161" s="105"/>
      <c r="T161" s="106"/>
      <c r="AT161" s="101" t="s">
        <v>203</v>
      </c>
      <c r="AU161" s="101" t="s">
        <v>83</v>
      </c>
      <c r="AV161" s="7" t="s">
        <v>83</v>
      </c>
      <c r="AW161" s="7" t="s">
        <v>28</v>
      </c>
      <c r="AX161" s="7" t="s">
        <v>73</v>
      </c>
      <c r="AY161" s="101" t="s">
        <v>184</v>
      </c>
    </row>
    <row r="162" spans="2:65" s="7" customFormat="1">
      <c r="B162" s="99"/>
      <c r="D162" s="100" t="s">
        <v>203</v>
      </c>
      <c r="E162" s="101" t="s">
        <v>1</v>
      </c>
      <c r="F162" s="102" t="s">
        <v>451</v>
      </c>
      <c r="H162" s="103">
        <v>12.616</v>
      </c>
      <c r="I162" s="104"/>
      <c r="L162" s="99"/>
      <c r="M162" s="105"/>
      <c r="T162" s="106"/>
      <c r="AT162" s="101" t="s">
        <v>203</v>
      </c>
      <c r="AU162" s="101" t="s">
        <v>83</v>
      </c>
      <c r="AV162" s="7" t="s">
        <v>83</v>
      </c>
      <c r="AW162" s="7" t="s">
        <v>28</v>
      </c>
      <c r="AX162" s="7" t="s">
        <v>73</v>
      </c>
      <c r="AY162" s="101" t="s">
        <v>184</v>
      </c>
    </row>
    <row r="163" spans="2:65" s="8" customFormat="1">
      <c r="B163" s="107"/>
      <c r="D163" s="100" t="s">
        <v>203</v>
      </c>
      <c r="E163" s="108" t="s">
        <v>1</v>
      </c>
      <c r="F163" s="109" t="s">
        <v>206</v>
      </c>
      <c r="H163" s="110">
        <v>277.33600000000001</v>
      </c>
      <c r="I163" s="111"/>
      <c r="L163" s="107"/>
      <c r="M163" s="112"/>
      <c r="T163" s="113"/>
      <c r="AT163" s="108" t="s">
        <v>203</v>
      </c>
      <c r="AU163" s="108" t="s">
        <v>83</v>
      </c>
      <c r="AV163" s="8" t="s">
        <v>190</v>
      </c>
      <c r="AW163" s="8" t="s">
        <v>28</v>
      </c>
      <c r="AX163" s="8" t="s">
        <v>81</v>
      </c>
      <c r="AY163" s="108" t="s">
        <v>184</v>
      </c>
    </row>
    <row r="164" spans="2:65" s="1" customFormat="1" ht="24.15" customHeight="1">
      <c r="B164" s="20"/>
      <c r="C164" s="85" t="s">
        <v>231</v>
      </c>
      <c r="D164" s="85" t="s">
        <v>186</v>
      </c>
      <c r="E164" s="86" t="s">
        <v>474</v>
      </c>
      <c r="F164" s="87" t="s">
        <v>475</v>
      </c>
      <c r="G164" s="88" t="s">
        <v>201</v>
      </c>
      <c r="H164" s="89">
        <v>2745.6260000000002</v>
      </c>
      <c r="I164" s="90"/>
      <c r="J164" s="91">
        <f>ROUND(I164*H164,2)</f>
        <v>0</v>
      </c>
      <c r="K164" s="92"/>
      <c r="L164" s="20"/>
      <c r="M164" s="93" t="s">
        <v>1</v>
      </c>
      <c r="N164" s="94" t="s">
        <v>38</v>
      </c>
      <c r="P164" s="95">
        <f>O164*H164</f>
        <v>0</v>
      </c>
      <c r="Q164" s="95">
        <v>2.7E-4</v>
      </c>
      <c r="R164" s="95">
        <f>Q164*H164</f>
        <v>0.74131902000000005</v>
      </c>
      <c r="S164" s="95">
        <v>0</v>
      </c>
      <c r="T164" s="96">
        <f>S164*H164</f>
        <v>0</v>
      </c>
      <c r="AR164" s="97" t="s">
        <v>190</v>
      </c>
      <c r="AT164" s="97" t="s">
        <v>186</v>
      </c>
      <c r="AU164" s="97" t="s">
        <v>83</v>
      </c>
      <c r="AY164" s="10" t="s">
        <v>184</v>
      </c>
      <c r="BE164" s="98">
        <f>IF(N164="základní",J164,0)</f>
        <v>0</v>
      </c>
      <c r="BF164" s="98">
        <f>IF(N164="snížená",J164,0)</f>
        <v>0</v>
      </c>
      <c r="BG164" s="98">
        <f>IF(N164="zákl. přenesená",J164,0)</f>
        <v>0</v>
      </c>
      <c r="BH164" s="98">
        <f>IF(N164="sníž. přenesená",J164,0)</f>
        <v>0</v>
      </c>
      <c r="BI164" s="98">
        <f>IF(N164="nulová",J164,0)</f>
        <v>0</v>
      </c>
      <c r="BJ164" s="10" t="s">
        <v>81</v>
      </c>
      <c r="BK164" s="98">
        <f>ROUND(I164*H164,2)</f>
        <v>0</v>
      </c>
      <c r="BL164" s="10" t="s">
        <v>190</v>
      </c>
      <c r="BM164" s="97" t="s">
        <v>476</v>
      </c>
    </row>
    <row r="165" spans="2:65" s="7" customFormat="1">
      <c r="B165" s="99"/>
      <c r="D165" s="100" t="s">
        <v>203</v>
      </c>
      <c r="E165" s="101" t="s">
        <v>1</v>
      </c>
      <c r="F165" s="102" t="s">
        <v>477</v>
      </c>
      <c r="H165" s="103">
        <v>2382.48</v>
      </c>
      <c r="I165" s="104"/>
      <c r="L165" s="99"/>
      <c r="M165" s="105"/>
      <c r="T165" s="106"/>
      <c r="AT165" s="101" t="s">
        <v>203</v>
      </c>
      <c r="AU165" s="101" t="s">
        <v>83</v>
      </c>
      <c r="AV165" s="7" t="s">
        <v>83</v>
      </c>
      <c r="AW165" s="7" t="s">
        <v>28</v>
      </c>
      <c r="AX165" s="7" t="s">
        <v>73</v>
      </c>
      <c r="AY165" s="101" t="s">
        <v>184</v>
      </c>
    </row>
    <row r="166" spans="2:65" s="7" customFormat="1">
      <c r="B166" s="99"/>
      <c r="D166" s="100" t="s">
        <v>203</v>
      </c>
      <c r="E166" s="101" t="s">
        <v>1</v>
      </c>
      <c r="F166" s="102" t="s">
        <v>478</v>
      </c>
      <c r="H166" s="103">
        <v>113.544</v>
      </c>
      <c r="I166" s="104"/>
      <c r="L166" s="99"/>
      <c r="M166" s="105"/>
      <c r="T166" s="106"/>
      <c r="AT166" s="101" t="s">
        <v>203</v>
      </c>
      <c r="AU166" s="101" t="s">
        <v>83</v>
      </c>
      <c r="AV166" s="7" t="s">
        <v>83</v>
      </c>
      <c r="AW166" s="7" t="s">
        <v>28</v>
      </c>
      <c r="AX166" s="7" t="s">
        <v>73</v>
      </c>
      <c r="AY166" s="101" t="s">
        <v>184</v>
      </c>
    </row>
    <row r="167" spans="2:65" s="8" customFormat="1">
      <c r="B167" s="107"/>
      <c r="D167" s="100" t="s">
        <v>203</v>
      </c>
      <c r="E167" s="108" t="s">
        <v>1</v>
      </c>
      <c r="F167" s="109" t="s">
        <v>206</v>
      </c>
      <c r="H167" s="110">
        <v>2496.0239999999999</v>
      </c>
      <c r="I167" s="111"/>
      <c r="L167" s="107"/>
      <c r="M167" s="112"/>
      <c r="T167" s="113"/>
      <c r="AT167" s="108" t="s">
        <v>203</v>
      </c>
      <c r="AU167" s="108" t="s">
        <v>83</v>
      </c>
      <c r="AV167" s="8" t="s">
        <v>190</v>
      </c>
      <c r="AW167" s="8" t="s">
        <v>28</v>
      </c>
      <c r="AX167" s="8" t="s">
        <v>81</v>
      </c>
      <c r="AY167" s="108" t="s">
        <v>184</v>
      </c>
    </row>
    <row r="168" spans="2:65" s="7" customFormat="1">
      <c r="B168" s="99"/>
      <c r="D168" s="100" t="s">
        <v>203</v>
      </c>
      <c r="F168" s="102" t="s">
        <v>479</v>
      </c>
      <c r="H168" s="103">
        <v>2745.6260000000002</v>
      </c>
      <c r="I168" s="104"/>
      <c r="L168" s="99"/>
      <c r="M168" s="105"/>
      <c r="T168" s="106"/>
      <c r="AT168" s="101" t="s">
        <v>203</v>
      </c>
      <c r="AU168" s="101" t="s">
        <v>83</v>
      </c>
      <c r="AV168" s="7" t="s">
        <v>83</v>
      </c>
      <c r="AW168" s="7" t="s">
        <v>4</v>
      </c>
      <c r="AX168" s="7" t="s">
        <v>81</v>
      </c>
      <c r="AY168" s="101" t="s">
        <v>184</v>
      </c>
    </row>
    <row r="169" spans="2:65" s="1" customFormat="1" ht="24.15" customHeight="1">
      <c r="B169" s="20"/>
      <c r="C169" s="126" t="s">
        <v>235</v>
      </c>
      <c r="D169" s="126" t="s">
        <v>480</v>
      </c>
      <c r="E169" s="127" t="s">
        <v>481</v>
      </c>
      <c r="F169" s="128" t="s">
        <v>482</v>
      </c>
      <c r="G169" s="129" t="s">
        <v>201</v>
      </c>
      <c r="H169" s="130">
        <v>3157.47</v>
      </c>
      <c r="I169" s="131"/>
      <c r="J169" s="132">
        <f>ROUND(I169*H169,2)</f>
        <v>0</v>
      </c>
      <c r="K169" s="133"/>
      <c r="L169" s="134"/>
      <c r="M169" s="135" t="s">
        <v>1</v>
      </c>
      <c r="N169" s="136" t="s">
        <v>38</v>
      </c>
      <c r="P169" s="95">
        <f>O169*H169</f>
        <v>0</v>
      </c>
      <c r="Q169" s="95">
        <v>2.0000000000000001E-4</v>
      </c>
      <c r="R169" s="95">
        <f>Q169*H169</f>
        <v>0.631494</v>
      </c>
      <c r="S169" s="95">
        <v>0</v>
      </c>
      <c r="T169" s="96">
        <f>S169*H169</f>
        <v>0</v>
      </c>
      <c r="AR169" s="97" t="s">
        <v>226</v>
      </c>
      <c r="AT169" s="97" t="s">
        <v>480</v>
      </c>
      <c r="AU169" s="97" t="s">
        <v>83</v>
      </c>
      <c r="AY169" s="10" t="s">
        <v>184</v>
      </c>
      <c r="BE169" s="98">
        <f>IF(N169="základní",J169,0)</f>
        <v>0</v>
      </c>
      <c r="BF169" s="98">
        <f>IF(N169="snížená",J169,0)</f>
        <v>0</v>
      </c>
      <c r="BG169" s="98">
        <f>IF(N169="zákl. přenesená",J169,0)</f>
        <v>0</v>
      </c>
      <c r="BH169" s="98">
        <f>IF(N169="sníž. přenesená",J169,0)</f>
        <v>0</v>
      </c>
      <c r="BI169" s="98">
        <f>IF(N169="nulová",J169,0)</f>
        <v>0</v>
      </c>
      <c r="BJ169" s="10" t="s">
        <v>81</v>
      </c>
      <c r="BK169" s="98">
        <f>ROUND(I169*H169,2)</f>
        <v>0</v>
      </c>
      <c r="BL169" s="10" t="s">
        <v>190</v>
      </c>
      <c r="BM169" s="97" t="s">
        <v>483</v>
      </c>
    </row>
    <row r="170" spans="2:65" s="7" customFormat="1">
      <c r="B170" s="99"/>
      <c r="D170" s="100" t="s">
        <v>203</v>
      </c>
      <c r="E170" s="101" t="s">
        <v>1</v>
      </c>
      <c r="F170" s="102" t="s">
        <v>484</v>
      </c>
      <c r="H170" s="103">
        <v>2745.6260000000002</v>
      </c>
      <c r="I170" s="104"/>
      <c r="L170" s="99"/>
      <c r="M170" s="105"/>
      <c r="T170" s="106"/>
      <c r="AT170" s="101" t="s">
        <v>203</v>
      </c>
      <c r="AU170" s="101" t="s">
        <v>83</v>
      </c>
      <c r="AV170" s="7" t="s">
        <v>83</v>
      </c>
      <c r="AW170" s="7" t="s">
        <v>28</v>
      </c>
      <c r="AX170" s="7" t="s">
        <v>81</v>
      </c>
      <c r="AY170" s="101" t="s">
        <v>184</v>
      </c>
    </row>
    <row r="171" spans="2:65" s="7" customFormat="1">
      <c r="B171" s="99"/>
      <c r="D171" s="100" t="s">
        <v>203</v>
      </c>
      <c r="F171" s="102" t="s">
        <v>485</v>
      </c>
      <c r="H171" s="103">
        <v>3157.47</v>
      </c>
      <c r="I171" s="104"/>
      <c r="L171" s="99"/>
      <c r="M171" s="105"/>
      <c r="T171" s="106"/>
      <c r="AT171" s="101" t="s">
        <v>203</v>
      </c>
      <c r="AU171" s="101" t="s">
        <v>83</v>
      </c>
      <c r="AV171" s="7" t="s">
        <v>83</v>
      </c>
      <c r="AW171" s="7" t="s">
        <v>4</v>
      </c>
      <c r="AX171" s="7" t="s">
        <v>81</v>
      </c>
      <c r="AY171" s="101" t="s">
        <v>184</v>
      </c>
    </row>
    <row r="172" spans="2:65" s="1" customFormat="1" ht="33" customHeight="1">
      <c r="B172" s="20"/>
      <c r="C172" s="85" t="s">
        <v>239</v>
      </c>
      <c r="D172" s="85" t="s">
        <v>186</v>
      </c>
      <c r="E172" s="86" t="s">
        <v>486</v>
      </c>
      <c r="F172" s="87" t="s">
        <v>487</v>
      </c>
      <c r="G172" s="88" t="s">
        <v>223</v>
      </c>
      <c r="H172" s="89">
        <v>1323.6</v>
      </c>
      <c r="I172" s="90"/>
      <c r="J172" s="91">
        <f>ROUND(I172*H172,2)</f>
        <v>0</v>
      </c>
      <c r="K172" s="92"/>
      <c r="L172" s="20"/>
      <c r="M172" s="93" t="s">
        <v>1</v>
      </c>
      <c r="N172" s="94" t="s">
        <v>38</v>
      </c>
      <c r="P172" s="95">
        <f>O172*H172</f>
        <v>0</v>
      </c>
      <c r="Q172" s="95">
        <v>0.28714000000000001</v>
      </c>
      <c r="R172" s="95">
        <f>Q172*H172</f>
        <v>380.05850399999997</v>
      </c>
      <c r="S172" s="95">
        <v>0</v>
      </c>
      <c r="T172" s="96">
        <f>S172*H172</f>
        <v>0</v>
      </c>
      <c r="AR172" s="97" t="s">
        <v>190</v>
      </c>
      <c r="AT172" s="97" t="s">
        <v>186</v>
      </c>
      <c r="AU172" s="97" t="s">
        <v>83</v>
      </c>
      <c r="AY172" s="10" t="s">
        <v>184</v>
      </c>
      <c r="BE172" s="98">
        <f>IF(N172="základní",J172,0)</f>
        <v>0</v>
      </c>
      <c r="BF172" s="98">
        <f>IF(N172="snížená",J172,0)</f>
        <v>0</v>
      </c>
      <c r="BG172" s="98">
        <f>IF(N172="zákl. přenesená",J172,0)</f>
        <v>0</v>
      </c>
      <c r="BH172" s="98">
        <f>IF(N172="sníž. přenesená",J172,0)</f>
        <v>0</v>
      </c>
      <c r="BI172" s="98">
        <f>IF(N172="nulová",J172,0)</f>
        <v>0</v>
      </c>
      <c r="BJ172" s="10" t="s">
        <v>81</v>
      </c>
      <c r="BK172" s="98">
        <f>ROUND(I172*H172,2)</f>
        <v>0</v>
      </c>
      <c r="BL172" s="10" t="s">
        <v>190</v>
      </c>
      <c r="BM172" s="97" t="s">
        <v>488</v>
      </c>
    </row>
    <row r="173" spans="2:65" s="7" customFormat="1">
      <c r="B173" s="99"/>
      <c r="D173" s="100" t="s">
        <v>203</v>
      </c>
      <c r="E173" s="101" t="s">
        <v>1</v>
      </c>
      <c r="F173" s="102" t="s">
        <v>489</v>
      </c>
      <c r="H173" s="103">
        <v>1323.6</v>
      </c>
      <c r="I173" s="104"/>
      <c r="L173" s="99"/>
      <c r="M173" s="105"/>
      <c r="T173" s="106"/>
      <c r="AT173" s="101" t="s">
        <v>203</v>
      </c>
      <c r="AU173" s="101" t="s">
        <v>83</v>
      </c>
      <c r="AV173" s="7" t="s">
        <v>83</v>
      </c>
      <c r="AW173" s="7" t="s">
        <v>28</v>
      </c>
      <c r="AX173" s="7" t="s">
        <v>81</v>
      </c>
      <c r="AY173" s="101" t="s">
        <v>184</v>
      </c>
    </row>
    <row r="174" spans="2:65" s="1" customFormat="1" ht="33" customHeight="1">
      <c r="B174" s="20"/>
      <c r="C174" s="85" t="s">
        <v>8</v>
      </c>
      <c r="D174" s="85" t="s">
        <v>186</v>
      </c>
      <c r="E174" s="86" t="s">
        <v>490</v>
      </c>
      <c r="F174" s="87" t="s">
        <v>491</v>
      </c>
      <c r="G174" s="88" t="s">
        <v>223</v>
      </c>
      <c r="H174" s="89">
        <v>63.08</v>
      </c>
      <c r="I174" s="90"/>
      <c r="J174" s="91">
        <f>ROUND(I174*H174,2)</f>
        <v>0</v>
      </c>
      <c r="K174" s="92"/>
      <c r="L174" s="20"/>
      <c r="M174" s="93" t="s">
        <v>1</v>
      </c>
      <c r="N174" s="94" t="s">
        <v>38</v>
      </c>
      <c r="P174" s="95">
        <f>O174*H174</f>
        <v>0</v>
      </c>
      <c r="Q174" s="95">
        <v>0.31422</v>
      </c>
      <c r="R174" s="95">
        <f>Q174*H174</f>
        <v>19.820997599999998</v>
      </c>
      <c r="S174" s="95">
        <v>0</v>
      </c>
      <c r="T174" s="96">
        <f>S174*H174</f>
        <v>0</v>
      </c>
      <c r="AR174" s="97" t="s">
        <v>190</v>
      </c>
      <c r="AT174" s="97" t="s">
        <v>186</v>
      </c>
      <c r="AU174" s="97" t="s">
        <v>83</v>
      </c>
      <c r="AY174" s="10" t="s">
        <v>184</v>
      </c>
      <c r="BE174" s="98">
        <f>IF(N174="základní",J174,0)</f>
        <v>0</v>
      </c>
      <c r="BF174" s="98">
        <f>IF(N174="snížená",J174,0)</f>
        <v>0</v>
      </c>
      <c r="BG174" s="98">
        <f>IF(N174="zákl. přenesená",J174,0)</f>
        <v>0</v>
      </c>
      <c r="BH174" s="98">
        <f>IF(N174="sníž. přenesená",J174,0)</f>
        <v>0</v>
      </c>
      <c r="BI174" s="98">
        <f>IF(N174="nulová",J174,0)</f>
        <v>0</v>
      </c>
      <c r="BJ174" s="10" t="s">
        <v>81</v>
      </c>
      <c r="BK174" s="98">
        <f>ROUND(I174*H174,2)</f>
        <v>0</v>
      </c>
      <c r="BL174" s="10" t="s">
        <v>190</v>
      </c>
      <c r="BM174" s="97" t="s">
        <v>492</v>
      </c>
    </row>
    <row r="175" spans="2:65" s="7" customFormat="1">
      <c r="B175" s="99"/>
      <c r="D175" s="100" t="s">
        <v>203</v>
      </c>
      <c r="E175" s="101" t="s">
        <v>1</v>
      </c>
      <c r="F175" s="102" t="s">
        <v>493</v>
      </c>
      <c r="H175" s="103">
        <v>63.08</v>
      </c>
      <c r="I175" s="104"/>
      <c r="L175" s="99"/>
      <c r="M175" s="105"/>
      <c r="T175" s="106"/>
      <c r="AT175" s="101" t="s">
        <v>203</v>
      </c>
      <c r="AU175" s="101" t="s">
        <v>83</v>
      </c>
      <c r="AV175" s="7" t="s">
        <v>83</v>
      </c>
      <c r="AW175" s="7" t="s">
        <v>28</v>
      </c>
      <c r="AX175" s="7" t="s">
        <v>81</v>
      </c>
      <c r="AY175" s="101" t="s">
        <v>184</v>
      </c>
    </row>
    <row r="176" spans="2:65" s="1" customFormat="1" ht="16.5" customHeight="1">
      <c r="B176" s="20"/>
      <c r="C176" s="85" t="s">
        <v>246</v>
      </c>
      <c r="D176" s="85" t="s">
        <v>186</v>
      </c>
      <c r="E176" s="86" t="s">
        <v>494</v>
      </c>
      <c r="F176" s="87" t="s">
        <v>495</v>
      </c>
      <c r="G176" s="88" t="s">
        <v>496</v>
      </c>
      <c r="H176" s="89">
        <v>1</v>
      </c>
      <c r="I176" s="90"/>
      <c r="J176" s="91">
        <f>ROUND(I176*H176,2)</f>
        <v>0</v>
      </c>
      <c r="K176" s="92"/>
      <c r="L176" s="20"/>
      <c r="M176" s="93" t="s">
        <v>1</v>
      </c>
      <c r="N176" s="94" t="s">
        <v>38</v>
      </c>
      <c r="P176" s="95">
        <f>O176*H176</f>
        <v>0</v>
      </c>
      <c r="Q176" s="95">
        <v>0</v>
      </c>
      <c r="R176" s="95">
        <f>Q176*H176</f>
        <v>0</v>
      </c>
      <c r="S176" s="95">
        <v>0</v>
      </c>
      <c r="T176" s="96">
        <f>S176*H176</f>
        <v>0</v>
      </c>
      <c r="AR176" s="97" t="s">
        <v>190</v>
      </c>
      <c r="AT176" s="97" t="s">
        <v>186</v>
      </c>
      <c r="AU176" s="97" t="s">
        <v>83</v>
      </c>
      <c r="AY176" s="10" t="s">
        <v>184</v>
      </c>
      <c r="BE176" s="98">
        <f>IF(N176="základní",J176,0)</f>
        <v>0</v>
      </c>
      <c r="BF176" s="98">
        <f>IF(N176="snížená",J176,0)</f>
        <v>0</v>
      </c>
      <c r="BG176" s="98">
        <f>IF(N176="zákl. přenesená",J176,0)</f>
        <v>0</v>
      </c>
      <c r="BH176" s="98">
        <f>IF(N176="sníž. přenesená",J176,0)</f>
        <v>0</v>
      </c>
      <c r="BI176" s="98">
        <f>IF(N176="nulová",J176,0)</f>
        <v>0</v>
      </c>
      <c r="BJ176" s="10" t="s">
        <v>81</v>
      </c>
      <c r="BK176" s="98">
        <f>ROUND(I176*H176,2)</f>
        <v>0</v>
      </c>
      <c r="BL176" s="10" t="s">
        <v>190</v>
      </c>
      <c r="BM176" s="97" t="s">
        <v>497</v>
      </c>
    </row>
    <row r="177" spans="2:65" s="7" customFormat="1">
      <c r="B177" s="99"/>
      <c r="D177" s="100" t="s">
        <v>203</v>
      </c>
      <c r="E177" s="101" t="s">
        <v>1</v>
      </c>
      <c r="F177" s="102" t="s">
        <v>81</v>
      </c>
      <c r="H177" s="103">
        <v>1</v>
      </c>
      <c r="I177" s="104"/>
      <c r="L177" s="99"/>
      <c r="M177" s="105"/>
      <c r="T177" s="106"/>
      <c r="AT177" s="101" t="s">
        <v>203</v>
      </c>
      <c r="AU177" s="101" t="s">
        <v>83</v>
      </c>
      <c r="AV177" s="7" t="s">
        <v>83</v>
      </c>
      <c r="AW177" s="7" t="s">
        <v>28</v>
      </c>
      <c r="AX177" s="7" t="s">
        <v>81</v>
      </c>
      <c r="AY177" s="101" t="s">
        <v>184</v>
      </c>
    </row>
    <row r="178" spans="2:65" s="1" customFormat="1" ht="16.5" customHeight="1">
      <c r="B178" s="20"/>
      <c r="C178" s="85" t="s">
        <v>251</v>
      </c>
      <c r="D178" s="85" t="s">
        <v>186</v>
      </c>
      <c r="E178" s="86" t="s">
        <v>498</v>
      </c>
      <c r="F178" s="87" t="s">
        <v>499</v>
      </c>
      <c r="G178" s="88" t="s">
        <v>267</v>
      </c>
      <c r="H178" s="89">
        <v>18.402999999999999</v>
      </c>
      <c r="I178" s="90"/>
      <c r="J178" s="91">
        <f>ROUND(I178*H178,2)</f>
        <v>0</v>
      </c>
      <c r="K178" s="92"/>
      <c r="L178" s="20"/>
      <c r="M178" s="93" t="s">
        <v>1</v>
      </c>
      <c r="N178" s="94" t="s">
        <v>38</v>
      </c>
      <c r="P178" s="95">
        <f>O178*H178</f>
        <v>0</v>
      </c>
      <c r="Q178" s="95">
        <v>2.5018699999999998</v>
      </c>
      <c r="R178" s="95">
        <f>Q178*H178</f>
        <v>46.041913609999995</v>
      </c>
      <c r="S178" s="95">
        <v>0</v>
      </c>
      <c r="T178" s="96">
        <f>S178*H178</f>
        <v>0</v>
      </c>
      <c r="AR178" s="97" t="s">
        <v>190</v>
      </c>
      <c r="AT178" s="97" t="s">
        <v>186</v>
      </c>
      <c r="AU178" s="97" t="s">
        <v>83</v>
      </c>
      <c r="AY178" s="10" t="s">
        <v>184</v>
      </c>
      <c r="BE178" s="98">
        <f>IF(N178="základní",J178,0)</f>
        <v>0</v>
      </c>
      <c r="BF178" s="98">
        <f>IF(N178="snížená",J178,0)</f>
        <v>0</v>
      </c>
      <c r="BG178" s="98">
        <f>IF(N178="zákl. přenesená",J178,0)</f>
        <v>0</v>
      </c>
      <c r="BH178" s="98">
        <f>IF(N178="sníž. přenesená",J178,0)</f>
        <v>0</v>
      </c>
      <c r="BI178" s="98">
        <f>IF(N178="nulová",J178,0)</f>
        <v>0</v>
      </c>
      <c r="BJ178" s="10" t="s">
        <v>81</v>
      </c>
      <c r="BK178" s="98">
        <f>ROUND(I178*H178,2)</f>
        <v>0</v>
      </c>
      <c r="BL178" s="10" t="s">
        <v>190</v>
      </c>
      <c r="BM178" s="97" t="s">
        <v>500</v>
      </c>
    </row>
    <row r="179" spans="2:65" s="9" customFormat="1">
      <c r="B179" s="114"/>
      <c r="D179" s="100" t="s">
        <v>203</v>
      </c>
      <c r="E179" s="115" t="s">
        <v>1</v>
      </c>
      <c r="F179" s="116" t="s">
        <v>501</v>
      </c>
      <c r="H179" s="115" t="s">
        <v>1</v>
      </c>
      <c r="I179" s="117"/>
      <c r="L179" s="114"/>
      <c r="M179" s="118"/>
      <c r="T179" s="119"/>
      <c r="AT179" s="115" t="s">
        <v>203</v>
      </c>
      <c r="AU179" s="115" t="s">
        <v>83</v>
      </c>
      <c r="AV179" s="9" t="s">
        <v>81</v>
      </c>
      <c r="AW179" s="9" t="s">
        <v>28</v>
      </c>
      <c r="AX179" s="9" t="s">
        <v>73</v>
      </c>
      <c r="AY179" s="115" t="s">
        <v>184</v>
      </c>
    </row>
    <row r="180" spans="2:65" s="7" customFormat="1">
      <c r="B180" s="99"/>
      <c r="D180" s="100" t="s">
        <v>203</v>
      </c>
      <c r="E180" s="101" t="s">
        <v>1</v>
      </c>
      <c r="F180" s="102" t="s">
        <v>502</v>
      </c>
      <c r="H180" s="103">
        <v>10.833</v>
      </c>
      <c r="I180" s="104"/>
      <c r="L180" s="99"/>
      <c r="M180" s="105"/>
      <c r="T180" s="106"/>
      <c r="AT180" s="101" t="s">
        <v>203</v>
      </c>
      <c r="AU180" s="101" t="s">
        <v>83</v>
      </c>
      <c r="AV180" s="7" t="s">
        <v>83</v>
      </c>
      <c r="AW180" s="7" t="s">
        <v>28</v>
      </c>
      <c r="AX180" s="7" t="s">
        <v>73</v>
      </c>
      <c r="AY180" s="101" t="s">
        <v>184</v>
      </c>
    </row>
    <row r="181" spans="2:65" s="7" customFormat="1">
      <c r="B181" s="99"/>
      <c r="D181" s="100" t="s">
        <v>203</v>
      </c>
      <c r="E181" s="101" t="s">
        <v>1</v>
      </c>
      <c r="F181" s="102" t="s">
        <v>503</v>
      </c>
      <c r="H181" s="103">
        <v>7.0339999999999998</v>
      </c>
      <c r="I181" s="104"/>
      <c r="L181" s="99"/>
      <c r="M181" s="105"/>
      <c r="T181" s="106"/>
      <c r="AT181" s="101" t="s">
        <v>203</v>
      </c>
      <c r="AU181" s="101" t="s">
        <v>83</v>
      </c>
      <c r="AV181" s="7" t="s">
        <v>83</v>
      </c>
      <c r="AW181" s="7" t="s">
        <v>28</v>
      </c>
      <c r="AX181" s="7" t="s">
        <v>73</v>
      </c>
      <c r="AY181" s="101" t="s">
        <v>184</v>
      </c>
    </row>
    <row r="182" spans="2:65" s="8" customFormat="1">
      <c r="B182" s="107"/>
      <c r="D182" s="100" t="s">
        <v>203</v>
      </c>
      <c r="E182" s="108" t="s">
        <v>1</v>
      </c>
      <c r="F182" s="109" t="s">
        <v>206</v>
      </c>
      <c r="H182" s="110">
        <v>17.867000000000001</v>
      </c>
      <c r="I182" s="111"/>
      <c r="L182" s="107"/>
      <c r="M182" s="112"/>
      <c r="T182" s="113"/>
      <c r="AT182" s="108" t="s">
        <v>203</v>
      </c>
      <c r="AU182" s="108" t="s">
        <v>83</v>
      </c>
      <c r="AV182" s="8" t="s">
        <v>190</v>
      </c>
      <c r="AW182" s="8" t="s">
        <v>28</v>
      </c>
      <c r="AX182" s="8" t="s">
        <v>81</v>
      </c>
      <c r="AY182" s="108" t="s">
        <v>184</v>
      </c>
    </row>
    <row r="183" spans="2:65" s="7" customFormat="1">
      <c r="B183" s="99"/>
      <c r="D183" s="100" t="s">
        <v>203</v>
      </c>
      <c r="F183" s="102" t="s">
        <v>504</v>
      </c>
      <c r="H183" s="103">
        <v>18.402999999999999</v>
      </c>
      <c r="I183" s="104"/>
      <c r="L183" s="99"/>
      <c r="M183" s="105"/>
      <c r="T183" s="106"/>
      <c r="AT183" s="101" t="s">
        <v>203</v>
      </c>
      <c r="AU183" s="101" t="s">
        <v>83</v>
      </c>
      <c r="AV183" s="7" t="s">
        <v>83</v>
      </c>
      <c r="AW183" s="7" t="s">
        <v>4</v>
      </c>
      <c r="AX183" s="7" t="s">
        <v>81</v>
      </c>
      <c r="AY183" s="101" t="s">
        <v>184</v>
      </c>
    </row>
    <row r="184" spans="2:65" s="6" customFormat="1" ht="22.8" customHeight="1">
      <c r="B184" s="73"/>
      <c r="D184" s="74" t="s">
        <v>72</v>
      </c>
      <c r="E184" s="83" t="s">
        <v>207</v>
      </c>
      <c r="F184" s="83" t="s">
        <v>505</v>
      </c>
      <c r="I184" s="76"/>
      <c r="J184" s="84">
        <f>BK184</f>
        <v>0</v>
      </c>
      <c r="L184" s="73"/>
      <c r="M184" s="78"/>
      <c r="P184" s="79">
        <f>SUM(P185:P200)</f>
        <v>0</v>
      </c>
      <c r="R184" s="79">
        <f>SUM(R185:R200)</f>
        <v>5786.6343714999994</v>
      </c>
      <c r="T184" s="80">
        <f>SUM(T185:T200)</f>
        <v>0</v>
      </c>
      <c r="AR184" s="74" t="s">
        <v>81</v>
      </c>
      <c r="AT184" s="81" t="s">
        <v>72</v>
      </c>
      <c r="AU184" s="81" t="s">
        <v>81</v>
      </c>
      <c r="AY184" s="74" t="s">
        <v>184</v>
      </c>
      <c r="BK184" s="82">
        <f>SUM(BK185:BK200)</f>
        <v>0</v>
      </c>
    </row>
    <row r="185" spans="2:65" s="1" customFormat="1" ht="24.15" customHeight="1">
      <c r="B185" s="20"/>
      <c r="C185" s="85" t="s">
        <v>255</v>
      </c>
      <c r="D185" s="85" t="s">
        <v>186</v>
      </c>
      <c r="E185" s="86" t="s">
        <v>506</v>
      </c>
      <c r="F185" s="87" t="s">
        <v>507</v>
      </c>
      <c r="G185" s="88" t="s">
        <v>201</v>
      </c>
      <c r="H185" s="89">
        <v>6986</v>
      </c>
      <c r="I185" s="90"/>
      <c r="J185" s="91">
        <f>ROUND(I185*H185,2)</f>
        <v>0</v>
      </c>
      <c r="K185" s="92"/>
      <c r="L185" s="20"/>
      <c r="M185" s="93" t="s">
        <v>1</v>
      </c>
      <c r="N185" s="94" t="s">
        <v>38</v>
      </c>
      <c r="P185" s="95">
        <f>O185*H185</f>
        <v>0</v>
      </c>
      <c r="Q185" s="95">
        <v>0.12</v>
      </c>
      <c r="R185" s="95">
        <f>Q185*H185</f>
        <v>838.31999999999994</v>
      </c>
      <c r="S185" s="95">
        <v>0</v>
      </c>
      <c r="T185" s="96">
        <f>S185*H185</f>
        <v>0</v>
      </c>
      <c r="AR185" s="97" t="s">
        <v>190</v>
      </c>
      <c r="AT185" s="97" t="s">
        <v>186</v>
      </c>
      <c r="AU185" s="97" t="s">
        <v>83</v>
      </c>
      <c r="AY185" s="10" t="s">
        <v>184</v>
      </c>
      <c r="BE185" s="98">
        <f>IF(N185="základní",J185,0)</f>
        <v>0</v>
      </c>
      <c r="BF185" s="98">
        <f>IF(N185="snížená",J185,0)</f>
        <v>0</v>
      </c>
      <c r="BG185" s="98">
        <f>IF(N185="zákl. přenesená",J185,0)</f>
        <v>0</v>
      </c>
      <c r="BH185" s="98">
        <f>IF(N185="sníž. přenesená",J185,0)</f>
        <v>0</v>
      </c>
      <c r="BI185" s="98">
        <f>IF(N185="nulová",J185,0)</f>
        <v>0</v>
      </c>
      <c r="BJ185" s="10" t="s">
        <v>81</v>
      </c>
      <c r="BK185" s="98">
        <f>ROUND(I185*H185,2)</f>
        <v>0</v>
      </c>
      <c r="BL185" s="10" t="s">
        <v>190</v>
      </c>
      <c r="BM185" s="97" t="s">
        <v>508</v>
      </c>
    </row>
    <row r="186" spans="2:65" s="7" customFormat="1">
      <c r="B186" s="99"/>
      <c r="D186" s="100" t="s">
        <v>203</v>
      </c>
      <c r="E186" s="101" t="s">
        <v>1</v>
      </c>
      <c r="F186" s="102" t="s">
        <v>509</v>
      </c>
      <c r="H186" s="103">
        <v>6986</v>
      </c>
      <c r="I186" s="104"/>
      <c r="L186" s="99"/>
      <c r="M186" s="105"/>
      <c r="T186" s="106"/>
      <c r="AT186" s="101" t="s">
        <v>203</v>
      </c>
      <c r="AU186" s="101" t="s">
        <v>83</v>
      </c>
      <c r="AV186" s="7" t="s">
        <v>83</v>
      </c>
      <c r="AW186" s="7" t="s">
        <v>28</v>
      </c>
      <c r="AX186" s="7" t="s">
        <v>81</v>
      </c>
      <c r="AY186" s="101" t="s">
        <v>184</v>
      </c>
    </row>
    <row r="187" spans="2:65" s="1" customFormat="1" ht="33" customHeight="1">
      <c r="B187" s="20"/>
      <c r="C187" s="85" t="s">
        <v>259</v>
      </c>
      <c r="D187" s="85" t="s">
        <v>186</v>
      </c>
      <c r="E187" s="86" t="s">
        <v>510</v>
      </c>
      <c r="F187" s="87" t="s">
        <v>511</v>
      </c>
      <c r="G187" s="88" t="s">
        <v>201</v>
      </c>
      <c r="H187" s="89">
        <v>6986</v>
      </c>
      <c r="I187" s="90"/>
      <c r="J187" s="91">
        <f>ROUND(I187*H187,2)</f>
        <v>0</v>
      </c>
      <c r="K187" s="92"/>
      <c r="L187" s="20"/>
      <c r="M187" s="93" t="s">
        <v>1</v>
      </c>
      <c r="N187" s="94" t="s">
        <v>38</v>
      </c>
      <c r="P187" s="95">
        <f>O187*H187</f>
        <v>0</v>
      </c>
      <c r="Q187" s="95">
        <v>0.17726</v>
      </c>
      <c r="R187" s="95">
        <f>Q187*H187</f>
        <v>1238.33836</v>
      </c>
      <c r="S187" s="95">
        <v>0</v>
      </c>
      <c r="T187" s="96">
        <f>S187*H187</f>
        <v>0</v>
      </c>
      <c r="AR187" s="97" t="s">
        <v>190</v>
      </c>
      <c r="AT187" s="97" t="s">
        <v>186</v>
      </c>
      <c r="AU187" s="97" t="s">
        <v>83</v>
      </c>
      <c r="AY187" s="10" t="s">
        <v>184</v>
      </c>
      <c r="BE187" s="98">
        <f>IF(N187="základní",J187,0)</f>
        <v>0</v>
      </c>
      <c r="BF187" s="98">
        <f>IF(N187="snížená",J187,0)</f>
        <v>0</v>
      </c>
      <c r="BG187" s="98">
        <f>IF(N187="zákl. přenesená",J187,0)</f>
        <v>0</v>
      </c>
      <c r="BH187" s="98">
        <f>IF(N187="sníž. přenesená",J187,0)</f>
        <v>0</v>
      </c>
      <c r="BI187" s="98">
        <f>IF(N187="nulová",J187,0)</f>
        <v>0</v>
      </c>
      <c r="BJ187" s="10" t="s">
        <v>81</v>
      </c>
      <c r="BK187" s="98">
        <f>ROUND(I187*H187,2)</f>
        <v>0</v>
      </c>
      <c r="BL187" s="10" t="s">
        <v>190</v>
      </c>
      <c r="BM187" s="97" t="s">
        <v>512</v>
      </c>
    </row>
    <row r="188" spans="2:65" s="1" customFormat="1" ht="33" customHeight="1">
      <c r="B188" s="20"/>
      <c r="C188" s="85" t="s">
        <v>264</v>
      </c>
      <c r="D188" s="85" t="s">
        <v>186</v>
      </c>
      <c r="E188" s="86" t="s">
        <v>513</v>
      </c>
      <c r="F188" s="87" t="s">
        <v>514</v>
      </c>
      <c r="G188" s="88" t="s">
        <v>201</v>
      </c>
      <c r="H188" s="89">
        <v>6986</v>
      </c>
      <c r="I188" s="90"/>
      <c r="J188" s="91">
        <f>ROUND(I188*H188,2)</f>
        <v>0</v>
      </c>
      <c r="K188" s="92"/>
      <c r="L188" s="20"/>
      <c r="M188" s="93" t="s">
        <v>1</v>
      </c>
      <c r="N188" s="94" t="s">
        <v>38</v>
      </c>
      <c r="P188" s="95">
        <f>O188*H188</f>
        <v>0</v>
      </c>
      <c r="Q188" s="95">
        <v>0.29160000000000003</v>
      </c>
      <c r="R188" s="95">
        <f>Q188*H188</f>
        <v>2037.1176000000003</v>
      </c>
      <c r="S188" s="95">
        <v>0</v>
      </c>
      <c r="T188" s="96">
        <f>S188*H188</f>
        <v>0</v>
      </c>
      <c r="AR188" s="97" t="s">
        <v>190</v>
      </c>
      <c r="AT188" s="97" t="s">
        <v>186</v>
      </c>
      <c r="AU188" s="97" t="s">
        <v>83</v>
      </c>
      <c r="AY188" s="10" t="s">
        <v>184</v>
      </c>
      <c r="BE188" s="98">
        <f>IF(N188="základní",J188,0)</f>
        <v>0</v>
      </c>
      <c r="BF188" s="98">
        <f>IF(N188="snížená",J188,0)</f>
        <v>0</v>
      </c>
      <c r="BG188" s="98">
        <f>IF(N188="zákl. přenesená",J188,0)</f>
        <v>0</v>
      </c>
      <c r="BH188" s="98">
        <f>IF(N188="sníž. přenesená",J188,0)</f>
        <v>0</v>
      </c>
      <c r="BI188" s="98">
        <f>IF(N188="nulová",J188,0)</f>
        <v>0</v>
      </c>
      <c r="BJ188" s="10" t="s">
        <v>81</v>
      </c>
      <c r="BK188" s="98">
        <f>ROUND(I188*H188,2)</f>
        <v>0</v>
      </c>
      <c r="BL188" s="10" t="s">
        <v>190</v>
      </c>
      <c r="BM188" s="97" t="s">
        <v>515</v>
      </c>
    </row>
    <row r="189" spans="2:65" s="1" customFormat="1" ht="24.15" customHeight="1">
      <c r="B189" s="20"/>
      <c r="C189" s="85" t="s">
        <v>270</v>
      </c>
      <c r="D189" s="85" t="s">
        <v>186</v>
      </c>
      <c r="E189" s="86" t="s">
        <v>516</v>
      </c>
      <c r="F189" s="87" t="s">
        <v>517</v>
      </c>
      <c r="G189" s="88" t="s">
        <v>201</v>
      </c>
      <c r="H189" s="89">
        <v>6986</v>
      </c>
      <c r="I189" s="90"/>
      <c r="J189" s="91">
        <f>ROUND(I189*H189,2)</f>
        <v>0</v>
      </c>
      <c r="K189" s="92"/>
      <c r="L189" s="20"/>
      <c r="M189" s="93" t="s">
        <v>1</v>
      </c>
      <c r="N189" s="94" t="s">
        <v>38</v>
      </c>
      <c r="P189" s="95">
        <f>O189*H189</f>
        <v>0</v>
      </c>
      <c r="Q189" s="95">
        <v>2.3E-2</v>
      </c>
      <c r="R189" s="95">
        <f>Q189*H189</f>
        <v>160.678</v>
      </c>
      <c r="S189" s="95">
        <v>0</v>
      </c>
      <c r="T189" s="96">
        <f>S189*H189</f>
        <v>0</v>
      </c>
      <c r="AR189" s="97" t="s">
        <v>190</v>
      </c>
      <c r="AT189" s="97" t="s">
        <v>186</v>
      </c>
      <c r="AU189" s="97" t="s">
        <v>83</v>
      </c>
      <c r="AY189" s="10" t="s">
        <v>184</v>
      </c>
      <c r="BE189" s="98">
        <f>IF(N189="základní",J189,0)</f>
        <v>0</v>
      </c>
      <c r="BF189" s="98">
        <f>IF(N189="snížená",J189,0)</f>
        <v>0</v>
      </c>
      <c r="BG189" s="98">
        <f>IF(N189="zákl. přenesená",J189,0)</f>
        <v>0</v>
      </c>
      <c r="BH189" s="98">
        <f>IF(N189="sníž. přenesená",J189,0)</f>
        <v>0</v>
      </c>
      <c r="BI189" s="98">
        <f>IF(N189="nulová",J189,0)</f>
        <v>0</v>
      </c>
      <c r="BJ189" s="10" t="s">
        <v>81</v>
      </c>
      <c r="BK189" s="98">
        <f>ROUND(I189*H189,2)</f>
        <v>0</v>
      </c>
      <c r="BL189" s="10" t="s">
        <v>190</v>
      </c>
      <c r="BM189" s="97" t="s">
        <v>518</v>
      </c>
    </row>
    <row r="190" spans="2:65" s="7" customFormat="1">
      <c r="B190" s="99"/>
      <c r="D190" s="100" t="s">
        <v>203</v>
      </c>
      <c r="E190" s="101" t="s">
        <v>1</v>
      </c>
      <c r="F190" s="102" t="s">
        <v>509</v>
      </c>
      <c r="H190" s="103">
        <v>6986</v>
      </c>
      <c r="I190" s="104"/>
      <c r="L190" s="99"/>
      <c r="M190" s="105"/>
      <c r="T190" s="106"/>
      <c r="AT190" s="101" t="s">
        <v>203</v>
      </c>
      <c r="AU190" s="101" t="s">
        <v>83</v>
      </c>
      <c r="AV190" s="7" t="s">
        <v>83</v>
      </c>
      <c r="AW190" s="7" t="s">
        <v>28</v>
      </c>
      <c r="AX190" s="7" t="s">
        <v>81</v>
      </c>
      <c r="AY190" s="101" t="s">
        <v>184</v>
      </c>
    </row>
    <row r="191" spans="2:65" s="1" customFormat="1" ht="24.15" customHeight="1">
      <c r="B191" s="20"/>
      <c r="C191" s="85" t="s">
        <v>275</v>
      </c>
      <c r="D191" s="85" t="s">
        <v>186</v>
      </c>
      <c r="E191" s="86" t="s">
        <v>519</v>
      </c>
      <c r="F191" s="87" t="s">
        <v>520</v>
      </c>
      <c r="G191" s="88" t="s">
        <v>201</v>
      </c>
      <c r="H191" s="89">
        <v>6986</v>
      </c>
      <c r="I191" s="90"/>
      <c r="J191" s="91">
        <f>ROUND(I191*H191,2)</f>
        <v>0</v>
      </c>
      <c r="K191" s="92"/>
      <c r="L191" s="20"/>
      <c r="M191" s="93" t="s">
        <v>1</v>
      </c>
      <c r="N191" s="94" t="s">
        <v>38</v>
      </c>
      <c r="P191" s="95">
        <f>O191*H191</f>
        <v>0</v>
      </c>
      <c r="Q191" s="95">
        <v>4.5999999999999999E-2</v>
      </c>
      <c r="R191" s="95">
        <f>Q191*H191</f>
        <v>321.35599999999999</v>
      </c>
      <c r="S191" s="95">
        <v>0</v>
      </c>
      <c r="T191" s="96">
        <f>S191*H191</f>
        <v>0</v>
      </c>
      <c r="AR191" s="97" t="s">
        <v>190</v>
      </c>
      <c r="AT191" s="97" t="s">
        <v>186</v>
      </c>
      <c r="AU191" s="97" t="s">
        <v>83</v>
      </c>
      <c r="AY191" s="10" t="s">
        <v>184</v>
      </c>
      <c r="BE191" s="98">
        <f>IF(N191="základní",J191,0)</f>
        <v>0</v>
      </c>
      <c r="BF191" s="98">
        <f>IF(N191="snížená",J191,0)</f>
        <v>0</v>
      </c>
      <c r="BG191" s="98">
        <f>IF(N191="zákl. přenesená",J191,0)</f>
        <v>0</v>
      </c>
      <c r="BH191" s="98">
        <f>IF(N191="sníž. přenesená",J191,0)</f>
        <v>0</v>
      </c>
      <c r="BI191" s="98">
        <f>IF(N191="nulová",J191,0)</f>
        <v>0</v>
      </c>
      <c r="BJ191" s="10" t="s">
        <v>81</v>
      </c>
      <c r="BK191" s="98">
        <f>ROUND(I191*H191,2)</f>
        <v>0</v>
      </c>
      <c r="BL191" s="10" t="s">
        <v>190</v>
      </c>
      <c r="BM191" s="97" t="s">
        <v>521</v>
      </c>
    </row>
    <row r="192" spans="2:65" s="7" customFormat="1">
      <c r="B192" s="99"/>
      <c r="D192" s="100" t="s">
        <v>203</v>
      </c>
      <c r="E192" s="101" t="s">
        <v>1</v>
      </c>
      <c r="F192" s="102" t="s">
        <v>509</v>
      </c>
      <c r="H192" s="103">
        <v>6986</v>
      </c>
      <c r="I192" s="104"/>
      <c r="L192" s="99"/>
      <c r="M192" s="105"/>
      <c r="T192" s="106"/>
      <c r="AT192" s="101" t="s">
        <v>203</v>
      </c>
      <c r="AU192" s="101" t="s">
        <v>83</v>
      </c>
      <c r="AV192" s="7" t="s">
        <v>83</v>
      </c>
      <c r="AW192" s="7" t="s">
        <v>28</v>
      </c>
      <c r="AX192" s="7" t="s">
        <v>81</v>
      </c>
      <c r="AY192" s="101" t="s">
        <v>184</v>
      </c>
    </row>
    <row r="193" spans="2:65" s="1" customFormat="1" ht="24.15" customHeight="1">
      <c r="B193" s="20"/>
      <c r="C193" s="85" t="s">
        <v>281</v>
      </c>
      <c r="D193" s="85" t="s">
        <v>186</v>
      </c>
      <c r="E193" s="86" t="s">
        <v>522</v>
      </c>
      <c r="F193" s="87" t="s">
        <v>523</v>
      </c>
      <c r="G193" s="88" t="s">
        <v>201</v>
      </c>
      <c r="H193" s="89">
        <v>6986</v>
      </c>
      <c r="I193" s="90"/>
      <c r="J193" s="91">
        <f>ROUND(I193*H193,2)</f>
        <v>0</v>
      </c>
      <c r="K193" s="92"/>
      <c r="L193" s="20"/>
      <c r="M193" s="93" t="s">
        <v>1</v>
      </c>
      <c r="N193" s="94" t="s">
        <v>38</v>
      </c>
      <c r="P193" s="95">
        <f>O193*H193</f>
        <v>0</v>
      </c>
      <c r="Q193" s="95">
        <v>6.9000000000000006E-2</v>
      </c>
      <c r="R193" s="95">
        <f>Q193*H193</f>
        <v>482.03400000000005</v>
      </c>
      <c r="S193" s="95">
        <v>0</v>
      </c>
      <c r="T193" s="96">
        <f>S193*H193</f>
        <v>0</v>
      </c>
      <c r="AR193" s="97" t="s">
        <v>190</v>
      </c>
      <c r="AT193" s="97" t="s">
        <v>186</v>
      </c>
      <c r="AU193" s="97" t="s">
        <v>83</v>
      </c>
      <c r="AY193" s="10" t="s">
        <v>184</v>
      </c>
      <c r="BE193" s="98">
        <f>IF(N193="základní",J193,0)</f>
        <v>0</v>
      </c>
      <c r="BF193" s="98">
        <f>IF(N193="snížená",J193,0)</f>
        <v>0</v>
      </c>
      <c r="BG193" s="98">
        <f>IF(N193="zákl. přenesená",J193,0)</f>
        <v>0</v>
      </c>
      <c r="BH193" s="98">
        <f>IF(N193="sníž. přenesená",J193,0)</f>
        <v>0</v>
      </c>
      <c r="BI193" s="98">
        <f>IF(N193="nulová",J193,0)</f>
        <v>0</v>
      </c>
      <c r="BJ193" s="10" t="s">
        <v>81</v>
      </c>
      <c r="BK193" s="98">
        <f>ROUND(I193*H193,2)</f>
        <v>0</v>
      </c>
      <c r="BL193" s="10" t="s">
        <v>190</v>
      </c>
      <c r="BM193" s="97" t="s">
        <v>524</v>
      </c>
    </row>
    <row r="194" spans="2:65" s="7" customFormat="1">
      <c r="B194" s="99"/>
      <c r="D194" s="100" t="s">
        <v>203</v>
      </c>
      <c r="E194" s="101" t="s">
        <v>1</v>
      </c>
      <c r="F194" s="102" t="s">
        <v>509</v>
      </c>
      <c r="H194" s="103">
        <v>6986</v>
      </c>
      <c r="I194" s="104"/>
      <c r="L194" s="99"/>
      <c r="M194" s="105"/>
      <c r="T194" s="106"/>
      <c r="AT194" s="101" t="s">
        <v>203</v>
      </c>
      <c r="AU194" s="101" t="s">
        <v>83</v>
      </c>
      <c r="AV194" s="7" t="s">
        <v>83</v>
      </c>
      <c r="AW194" s="7" t="s">
        <v>28</v>
      </c>
      <c r="AX194" s="7" t="s">
        <v>81</v>
      </c>
      <c r="AY194" s="101" t="s">
        <v>184</v>
      </c>
    </row>
    <row r="195" spans="2:65" s="1" customFormat="1" ht="33" customHeight="1">
      <c r="B195" s="20"/>
      <c r="C195" s="85" t="s">
        <v>7</v>
      </c>
      <c r="D195" s="85" t="s">
        <v>186</v>
      </c>
      <c r="E195" s="86" t="s">
        <v>525</v>
      </c>
      <c r="F195" s="87" t="s">
        <v>526</v>
      </c>
      <c r="G195" s="88" t="s">
        <v>201</v>
      </c>
      <c r="H195" s="89">
        <v>6986</v>
      </c>
      <c r="I195" s="90"/>
      <c r="J195" s="91">
        <f>ROUND(I195*H195,2)</f>
        <v>0</v>
      </c>
      <c r="K195" s="92"/>
      <c r="L195" s="20"/>
      <c r="M195" s="93" t="s">
        <v>1</v>
      </c>
      <c r="N195" s="94" t="s">
        <v>38</v>
      </c>
      <c r="P195" s="95">
        <f>O195*H195</f>
        <v>0</v>
      </c>
      <c r="Q195" s="95">
        <v>3.6400000000000002E-2</v>
      </c>
      <c r="R195" s="95">
        <f>Q195*H195</f>
        <v>254.29040000000001</v>
      </c>
      <c r="S195" s="95">
        <v>0</v>
      </c>
      <c r="T195" s="96">
        <f>S195*H195</f>
        <v>0</v>
      </c>
      <c r="AR195" s="97" t="s">
        <v>190</v>
      </c>
      <c r="AT195" s="97" t="s">
        <v>186</v>
      </c>
      <c r="AU195" s="97" t="s">
        <v>83</v>
      </c>
      <c r="AY195" s="10" t="s">
        <v>184</v>
      </c>
      <c r="BE195" s="98">
        <f>IF(N195="základní",J195,0)</f>
        <v>0</v>
      </c>
      <c r="BF195" s="98">
        <f>IF(N195="snížená",J195,0)</f>
        <v>0</v>
      </c>
      <c r="BG195" s="98">
        <f>IF(N195="zákl. přenesená",J195,0)</f>
        <v>0</v>
      </c>
      <c r="BH195" s="98">
        <f>IF(N195="sníž. přenesená",J195,0)</f>
        <v>0</v>
      </c>
      <c r="BI195" s="98">
        <f>IF(N195="nulová",J195,0)</f>
        <v>0</v>
      </c>
      <c r="BJ195" s="10" t="s">
        <v>81</v>
      </c>
      <c r="BK195" s="98">
        <f>ROUND(I195*H195,2)</f>
        <v>0</v>
      </c>
      <c r="BL195" s="10" t="s">
        <v>190</v>
      </c>
      <c r="BM195" s="97" t="s">
        <v>527</v>
      </c>
    </row>
    <row r="196" spans="2:65" s="7" customFormat="1">
      <c r="B196" s="99"/>
      <c r="D196" s="100" t="s">
        <v>203</v>
      </c>
      <c r="E196" s="101" t="s">
        <v>1</v>
      </c>
      <c r="F196" s="102" t="s">
        <v>469</v>
      </c>
      <c r="H196" s="103">
        <v>6986</v>
      </c>
      <c r="I196" s="104"/>
      <c r="L196" s="99"/>
      <c r="M196" s="105"/>
      <c r="T196" s="106"/>
      <c r="AT196" s="101" t="s">
        <v>203</v>
      </c>
      <c r="AU196" s="101" t="s">
        <v>83</v>
      </c>
      <c r="AV196" s="7" t="s">
        <v>83</v>
      </c>
      <c r="AW196" s="7" t="s">
        <v>28</v>
      </c>
      <c r="AX196" s="7" t="s">
        <v>81</v>
      </c>
      <c r="AY196" s="101" t="s">
        <v>184</v>
      </c>
    </row>
    <row r="197" spans="2:65" s="1" customFormat="1" ht="24.15" customHeight="1">
      <c r="B197" s="20"/>
      <c r="C197" s="85" t="s">
        <v>290</v>
      </c>
      <c r="D197" s="85" t="s">
        <v>186</v>
      </c>
      <c r="E197" s="86" t="s">
        <v>528</v>
      </c>
      <c r="F197" s="87" t="s">
        <v>529</v>
      </c>
      <c r="G197" s="88" t="s">
        <v>201</v>
      </c>
      <c r="H197" s="89">
        <v>6986</v>
      </c>
      <c r="I197" s="90"/>
      <c r="J197" s="91">
        <f>ROUND(I197*H197,2)</f>
        <v>0</v>
      </c>
      <c r="K197" s="92"/>
      <c r="L197" s="20"/>
      <c r="M197" s="93" t="s">
        <v>1</v>
      </c>
      <c r="N197" s="94" t="s">
        <v>38</v>
      </c>
      <c r="P197" s="95">
        <f>O197*H197</f>
        <v>0</v>
      </c>
      <c r="Q197" s="95">
        <v>6.5000000000000002E-2</v>
      </c>
      <c r="R197" s="95">
        <f>Q197*H197</f>
        <v>454.09000000000003</v>
      </c>
      <c r="S197" s="95">
        <v>0</v>
      </c>
      <c r="T197" s="96">
        <f>S197*H197</f>
        <v>0</v>
      </c>
      <c r="AR197" s="97" t="s">
        <v>190</v>
      </c>
      <c r="AT197" s="97" t="s">
        <v>186</v>
      </c>
      <c r="AU197" s="97" t="s">
        <v>83</v>
      </c>
      <c r="AY197" s="10" t="s">
        <v>184</v>
      </c>
      <c r="BE197" s="98">
        <f>IF(N197="základní",J197,0)</f>
        <v>0</v>
      </c>
      <c r="BF197" s="98">
        <f>IF(N197="snížená",J197,0)</f>
        <v>0</v>
      </c>
      <c r="BG197" s="98">
        <f>IF(N197="zákl. přenesená",J197,0)</f>
        <v>0</v>
      </c>
      <c r="BH197" s="98">
        <f>IF(N197="sníž. přenesená",J197,0)</f>
        <v>0</v>
      </c>
      <c r="BI197" s="98">
        <f>IF(N197="nulová",J197,0)</f>
        <v>0</v>
      </c>
      <c r="BJ197" s="10" t="s">
        <v>81</v>
      </c>
      <c r="BK197" s="98">
        <f>ROUND(I197*H197,2)</f>
        <v>0</v>
      </c>
      <c r="BL197" s="10" t="s">
        <v>190</v>
      </c>
      <c r="BM197" s="97" t="s">
        <v>530</v>
      </c>
    </row>
    <row r="198" spans="2:65" s="7" customFormat="1">
      <c r="B198" s="99"/>
      <c r="D198" s="100" t="s">
        <v>203</v>
      </c>
      <c r="E198" s="101" t="s">
        <v>1</v>
      </c>
      <c r="F198" s="102" t="s">
        <v>509</v>
      </c>
      <c r="H198" s="103">
        <v>6986</v>
      </c>
      <c r="I198" s="104"/>
      <c r="L198" s="99"/>
      <c r="M198" s="105"/>
      <c r="T198" s="106"/>
      <c r="AT198" s="101" t="s">
        <v>203</v>
      </c>
      <c r="AU198" s="101" t="s">
        <v>83</v>
      </c>
      <c r="AV198" s="7" t="s">
        <v>83</v>
      </c>
      <c r="AW198" s="7" t="s">
        <v>28</v>
      </c>
      <c r="AX198" s="7" t="s">
        <v>81</v>
      </c>
      <c r="AY198" s="101" t="s">
        <v>184</v>
      </c>
    </row>
    <row r="199" spans="2:65" s="1" customFormat="1" ht="24.15" customHeight="1">
      <c r="B199" s="20"/>
      <c r="C199" s="85" t="s">
        <v>295</v>
      </c>
      <c r="D199" s="85" t="s">
        <v>186</v>
      </c>
      <c r="E199" s="86" t="s">
        <v>531</v>
      </c>
      <c r="F199" s="87" t="s">
        <v>532</v>
      </c>
      <c r="G199" s="88" t="s">
        <v>223</v>
      </c>
      <c r="H199" s="89">
        <v>672.15</v>
      </c>
      <c r="I199" s="90"/>
      <c r="J199" s="91">
        <f>ROUND(I199*H199,2)</f>
        <v>0</v>
      </c>
      <c r="K199" s="92"/>
      <c r="L199" s="20"/>
      <c r="M199" s="93" t="s">
        <v>1</v>
      </c>
      <c r="N199" s="94" t="s">
        <v>38</v>
      </c>
      <c r="P199" s="95">
        <f>O199*H199</f>
        <v>0</v>
      </c>
      <c r="Q199" s="95">
        <v>6.0999999999999997E-4</v>
      </c>
      <c r="R199" s="95">
        <f>Q199*H199</f>
        <v>0.41001149999999997</v>
      </c>
      <c r="S199" s="95">
        <v>0</v>
      </c>
      <c r="T199" s="96">
        <f>S199*H199</f>
        <v>0</v>
      </c>
      <c r="AR199" s="97" t="s">
        <v>190</v>
      </c>
      <c r="AT199" s="97" t="s">
        <v>186</v>
      </c>
      <c r="AU199" s="97" t="s">
        <v>83</v>
      </c>
      <c r="AY199" s="10" t="s">
        <v>184</v>
      </c>
      <c r="BE199" s="98">
        <f>IF(N199="základní",J199,0)</f>
        <v>0</v>
      </c>
      <c r="BF199" s="98">
        <f>IF(N199="snížená",J199,0)</f>
        <v>0</v>
      </c>
      <c r="BG199" s="98">
        <f>IF(N199="zákl. přenesená",J199,0)</f>
        <v>0</v>
      </c>
      <c r="BH199" s="98">
        <f>IF(N199="sníž. přenesená",J199,0)</f>
        <v>0</v>
      </c>
      <c r="BI199" s="98">
        <f>IF(N199="nulová",J199,0)</f>
        <v>0</v>
      </c>
      <c r="BJ199" s="10" t="s">
        <v>81</v>
      </c>
      <c r="BK199" s="98">
        <f>ROUND(I199*H199,2)</f>
        <v>0</v>
      </c>
      <c r="BL199" s="10" t="s">
        <v>190</v>
      </c>
      <c r="BM199" s="97" t="s">
        <v>533</v>
      </c>
    </row>
    <row r="200" spans="2:65" s="7" customFormat="1" ht="20.399999999999999">
      <c r="B200" s="99"/>
      <c r="D200" s="100" t="s">
        <v>203</v>
      </c>
      <c r="E200" s="101" t="s">
        <v>1</v>
      </c>
      <c r="F200" s="102" t="s">
        <v>534</v>
      </c>
      <c r="H200" s="103">
        <v>672.15</v>
      </c>
      <c r="I200" s="104"/>
      <c r="L200" s="99"/>
      <c r="M200" s="105"/>
      <c r="T200" s="106"/>
      <c r="AT200" s="101" t="s">
        <v>203</v>
      </c>
      <c r="AU200" s="101" t="s">
        <v>83</v>
      </c>
      <c r="AV200" s="7" t="s">
        <v>83</v>
      </c>
      <c r="AW200" s="7" t="s">
        <v>28</v>
      </c>
      <c r="AX200" s="7" t="s">
        <v>81</v>
      </c>
      <c r="AY200" s="101" t="s">
        <v>184</v>
      </c>
    </row>
    <row r="201" spans="2:65" s="6" customFormat="1" ht="22.8" customHeight="1">
      <c r="B201" s="73"/>
      <c r="D201" s="74" t="s">
        <v>72</v>
      </c>
      <c r="E201" s="83" t="s">
        <v>226</v>
      </c>
      <c r="F201" s="83" t="s">
        <v>535</v>
      </c>
      <c r="I201" s="76"/>
      <c r="J201" s="84">
        <f>BK201</f>
        <v>0</v>
      </c>
      <c r="L201" s="73"/>
      <c r="M201" s="78"/>
      <c r="P201" s="79">
        <f>SUM(P202:P205)</f>
        <v>0</v>
      </c>
      <c r="R201" s="79">
        <f>SUM(R202:R205)</f>
        <v>5.04E-2</v>
      </c>
      <c r="T201" s="80">
        <f>SUM(T202:T205)</f>
        <v>0</v>
      </c>
      <c r="AR201" s="74" t="s">
        <v>81</v>
      </c>
      <c r="AT201" s="81" t="s">
        <v>72</v>
      </c>
      <c r="AU201" s="81" t="s">
        <v>81</v>
      </c>
      <c r="AY201" s="74" t="s">
        <v>184</v>
      </c>
      <c r="BK201" s="82">
        <f>SUM(BK202:BK205)</f>
        <v>0</v>
      </c>
    </row>
    <row r="202" spans="2:65" s="1" customFormat="1" ht="37.799999999999997" customHeight="1">
      <c r="B202" s="20"/>
      <c r="C202" s="85" t="s">
        <v>300</v>
      </c>
      <c r="D202" s="85" t="s">
        <v>186</v>
      </c>
      <c r="E202" s="86" t="s">
        <v>536</v>
      </c>
      <c r="F202" s="87" t="s">
        <v>537</v>
      </c>
      <c r="G202" s="88" t="s">
        <v>189</v>
      </c>
      <c r="H202" s="89">
        <v>6</v>
      </c>
      <c r="I202" s="90"/>
      <c r="J202" s="91">
        <f>ROUND(I202*H202,2)</f>
        <v>0</v>
      </c>
      <c r="K202" s="92"/>
      <c r="L202" s="20"/>
      <c r="M202" s="93" t="s">
        <v>1</v>
      </c>
      <c r="N202" s="94" t="s">
        <v>38</v>
      </c>
      <c r="P202" s="95">
        <f>O202*H202</f>
        <v>0</v>
      </c>
      <c r="Q202" s="95">
        <v>5.0600000000000003E-3</v>
      </c>
      <c r="R202" s="95">
        <f>Q202*H202</f>
        <v>3.0360000000000002E-2</v>
      </c>
      <c r="S202" s="95">
        <v>0</v>
      </c>
      <c r="T202" s="96">
        <f>S202*H202</f>
        <v>0</v>
      </c>
      <c r="AR202" s="97" t="s">
        <v>190</v>
      </c>
      <c r="AT202" s="97" t="s">
        <v>186</v>
      </c>
      <c r="AU202" s="97" t="s">
        <v>83</v>
      </c>
      <c r="AY202" s="10" t="s">
        <v>184</v>
      </c>
      <c r="BE202" s="98">
        <f>IF(N202="základní",J202,0)</f>
        <v>0</v>
      </c>
      <c r="BF202" s="98">
        <f>IF(N202="snížená",J202,0)</f>
        <v>0</v>
      </c>
      <c r="BG202" s="98">
        <f>IF(N202="zákl. přenesená",J202,0)</f>
        <v>0</v>
      </c>
      <c r="BH202" s="98">
        <f>IF(N202="sníž. přenesená",J202,0)</f>
        <v>0</v>
      </c>
      <c r="BI202" s="98">
        <f>IF(N202="nulová",J202,0)</f>
        <v>0</v>
      </c>
      <c r="BJ202" s="10" t="s">
        <v>81</v>
      </c>
      <c r="BK202" s="98">
        <f>ROUND(I202*H202,2)</f>
        <v>0</v>
      </c>
      <c r="BL202" s="10" t="s">
        <v>190</v>
      </c>
      <c r="BM202" s="97" t="s">
        <v>538</v>
      </c>
    </row>
    <row r="203" spans="2:65" s="7" customFormat="1">
      <c r="B203" s="99"/>
      <c r="D203" s="100" t="s">
        <v>203</v>
      </c>
      <c r="E203" s="101" t="s">
        <v>1</v>
      </c>
      <c r="F203" s="102" t="s">
        <v>539</v>
      </c>
      <c r="H203" s="103">
        <v>6</v>
      </c>
      <c r="I203" s="104"/>
      <c r="L203" s="99"/>
      <c r="M203" s="105"/>
      <c r="T203" s="106"/>
      <c r="AT203" s="101" t="s">
        <v>203</v>
      </c>
      <c r="AU203" s="101" t="s">
        <v>83</v>
      </c>
      <c r="AV203" s="7" t="s">
        <v>83</v>
      </c>
      <c r="AW203" s="7" t="s">
        <v>28</v>
      </c>
      <c r="AX203" s="7" t="s">
        <v>81</v>
      </c>
      <c r="AY203" s="101" t="s">
        <v>184</v>
      </c>
    </row>
    <row r="204" spans="2:65" s="1" customFormat="1" ht="37.799999999999997" customHeight="1">
      <c r="B204" s="20"/>
      <c r="C204" s="85" t="s">
        <v>307</v>
      </c>
      <c r="D204" s="85" t="s">
        <v>186</v>
      </c>
      <c r="E204" s="86" t="s">
        <v>540</v>
      </c>
      <c r="F204" s="87" t="s">
        <v>541</v>
      </c>
      <c r="G204" s="88" t="s">
        <v>189</v>
      </c>
      <c r="H204" s="89">
        <v>6</v>
      </c>
      <c r="I204" s="90"/>
      <c r="J204" s="91">
        <f>ROUND(I204*H204,2)</f>
        <v>0</v>
      </c>
      <c r="K204" s="92"/>
      <c r="L204" s="20"/>
      <c r="M204" s="93" t="s">
        <v>1</v>
      </c>
      <c r="N204" s="94" t="s">
        <v>38</v>
      </c>
      <c r="P204" s="95">
        <f>O204*H204</f>
        <v>0</v>
      </c>
      <c r="Q204" s="95">
        <v>3.3400000000000001E-3</v>
      </c>
      <c r="R204" s="95">
        <f>Q204*H204</f>
        <v>2.0040000000000002E-2</v>
      </c>
      <c r="S204" s="95">
        <v>0</v>
      </c>
      <c r="T204" s="96">
        <f>S204*H204</f>
        <v>0</v>
      </c>
      <c r="AR204" s="97" t="s">
        <v>190</v>
      </c>
      <c r="AT204" s="97" t="s">
        <v>186</v>
      </c>
      <c r="AU204" s="97" t="s">
        <v>83</v>
      </c>
      <c r="AY204" s="10" t="s">
        <v>184</v>
      </c>
      <c r="BE204" s="98">
        <f>IF(N204="základní",J204,0)</f>
        <v>0</v>
      </c>
      <c r="BF204" s="98">
        <f>IF(N204="snížená",J204,0)</f>
        <v>0</v>
      </c>
      <c r="BG204" s="98">
        <f>IF(N204="zákl. přenesená",J204,0)</f>
        <v>0</v>
      </c>
      <c r="BH204" s="98">
        <f>IF(N204="sníž. přenesená",J204,0)</f>
        <v>0</v>
      </c>
      <c r="BI204" s="98">
        <f>IF(N204="nulová",J204,0)</f>
        <v>0</v>
      </c>
      <c r="BJ204" s="10" t="s">
        <v>81</v>
      </c>
      <c r="BK204" s="98">
        <f>ROUND(I204*H204,2)</f>
        <v>0</v>
      </c>
      <c r="BL204" s="10" t="s">
        <v>190</v>
      </c>
      <c r="BM204" s="97" t="s">
        <v>542</v>
      </c>
    </row>
    <row r="205" spans="2:65" s="7" customFormat="1">
      <c r="B205" s="99"/>
      <c r="D205" s="100" t="s">
        <v>203</v>
      </c>
      <c r="E205" s="101" t="s">
        <v>1</v>
      </c>
      <c r="F205" s="102" t="s">
        <v>539</v>
      </c>
      <c r="H205" s="103">
        <v>6</v>
      </c>
      <c r="I205" s="104"/>
      <c r="L205" s="99"/>
      <c r="M205" s="105"/>
      <c r="T205" s="106"/>
      <c r="AT205" s="101" t="s">
        <v>203</v>
      </c>
      <c r="AU205" s="101" t="s">
        <v>83</v>
      </c>
      <c r="AV205" s="7" t="s">
        <v>83</v>
      </c>
      <c r="AW205" s="7" t="s">
        <v>28</v>
      </c>
      <c r="AX205" s="7" t="s">
        <v>81</v>
      </c>
      <c r="AY205" s="101" t="s">
        <v>184</v>
      </c>
    </row>
    <row r="206" spans="2:65" s="6" customFormat="1" ht="22.8" customHeight="1">
      <c r="B206" s="73"/>
      <c r="D206" s="74" t="s">
        <v>72</v>
      </c>
      <c r="E206" s="83" t="s">
        <v>231</v>
      </c>
      <c r="F206" s="83" t="s">
        <v>294</v>
      </c>
      <c r="I206" s="76"/>
      <c r="J206" s="84">
        <f>BK206</f>
        <v>0</v>
      </c>
      <c r="L206" s="73"/>
      <c r="M206" s="78"/>
      <c r="P206" s="79">
        <f>SUM(P207:P215)</f>
        <v>0</v>
      </c>
      <c r="R206" s="79">
        <f>SUM(R207:R215)</f>
        <v>115.12932787999999</v>
      </c>
      <c r="T206" s="80">
        <f>SUM(T207:T215)</f>
        <v>0</v>
      </c>
      <c r="AR206" s="74" t="s">
        <v>81</v>
      </c>
      <c r="AT206" s="81" t="s">
        <v>72</v>
      </c>
      <c r="AU206" s="81" t="s">
        <v>81</v>
      </c>
      <c r="AY206" s="74" t="s">
        <v>184</v>
      </c>
      <c r="BK206" s="82">
        <f>SUM(BK207:BK215)</f>
        <v>0</v>
      </c>
    </row>
    <row r="207" spans="2:65" s="1" customFormat="1" ht="24.15" customHeight="1">
      <c r="B207" s="20"/>
      <c r="C207" s="85" t="s">
        <v>312</v>
      </c>
      <c r="D207" s="85" t="s">
        <v>186</v>
      </c>
      <c r="E207" s="86" t="s">
        <v>543</v>
      </c>
      <c r="F207" s="87" t="s">
        <v>544</v>
      </c>
      <c r="G207" s="88" t="s">
        <v>223</v>
      </c>
      <c r="H207" s="89">
        <v>345.8</v>
      </c>
      <c r="I207" s="90"/>
      <c r="J207" s="91">
        <f>ROUND(I207*H207,2)</f>
        <v>0</v>
      </c>
      <c r="K207" s="92"/>
      <c r="L207" s="20"/>
      <c r="M207" s="93" t="s">
        <v>1</v>
      </c>
      <c r="N207" s="94" t="s">
        <v>38</v>
      </c>
      <c r="P207" s="95">
        <f>O207*H207</f>
        <v>0</v>
      </c>
      <c r="Q207" s="95">
        <v>0.10095</v>
      </c>
      <c r="R207" s="95">
        <f>Q207*H207</f>
        <v>34.90851</v>
      </c>
      <c r="S207" s="95">
        <v>0</v>
      </c>
      <c r="T207" s="96">
        <f>S207*H207</f>
        <v>0</v>
      </c>
      <c r="AR207" s="97" t="s">
        <v>190</v>
      </c>
      <c r="AT207" s="97" t="s">
        <v>186</v>
      </c>
      <c r="AU207" s="97" t="s">
        <v>83</v>
      </c>
      <c r="AY207" s="10" t="s">
        <v>184</v>
      </c>
      <c r="BE207" s="98">
        <f>IF(N207="základní",J207,0)</f>
        <v>0</v>
      </c>
      <c r="BF207" s="98">
        <f>IF(N207="snížená",J207,0)</f>
        <v>0</v>
      </c>
      <c r="BG207" s="98">
        <f>IF(N207="zákl. přenesená",J207,0)</f>
        <v>0</v>
      </c>
      <c r="BH207" s="98">
        <f>IF(N207="sníž. přenesená",J207,0)</f>
        <v>0</v>
      </c>
      <c r="BI207" s="98">
        <f>IF(N207="nulová",J207,0)</f>
        <v>0</v>
      </c>
      <c r="BJ207" s="10" t="s">
        <v>81</v>
      </c>
      <c r="BK207" s="98">
        <f>ROUND(I207*H207,2)</f>
        <v>0</v>
      </c>
      <c r="BL207" s="10" t="s">
        <v>190</v>
      </c>
      <c r="BM207" s="97" t="s">
        <v>545</v>
      </c>
    </row>
    <row r="208" spans="2:65" s="7" customFormat="1">
      <c r="B208" s="99"/>
      <c r="D208" s="100" t="s">
        <v>203</v>
      </c>
      <c r="E208" s="101" t="s">
        <v>1</v>
      </c>
      <c r="F208" s="102" t="s">
        <v>546</v>
      </c>
      <c r="H208" s="103">
        <v>345.8</v>
      </c>
      <c r="I208" s="104"/>
      <c r="L208" s="99"/>
      <c r="M208" s="105"/>
      <c r="T208" s="106"/>
      <c r="AT208" s="101" t="s">
        <v>203</v>
      </c>
      <c r="AU208" s="101" t="s">
        <v>83</v>
      </c>
      <c r="AV208" s="7" t="s">
        <v>83</v>
      </c>
      <c r="AW208" s="7" t="s">
        <v>28</v>
      </c>
      <c r="AX208" s="7" t="s">
        <v>81</v>
      </c>
      <c r="AY208" s="101" t="s">
        <v>184</v>
      </c>
    </row>
    <row r="209" spans="2:65" s="1" customFormat="1" ht="16.5" customHeight="1">
      <c r="B209" s="20"/>
      <c r="C209" s="126" t="s">
        <v>317</v>
      </c>
      <c r="D209" s="126" t="s">
        <v>480</v>
      </c>
      <c r="E209" s="127" t="s">
        <v>547</v>
      </c>
      <c r="F209" s="128" t="s">
        <v>548</v>
      </c>
      <c r="G209" s="129" t="s">
        <v>223</v>
      </c>
      <c r="H209" s="130">
        <v>356.17399999999998</v>
      </c>
      <c r="I209" s="131"/>
      <c r="J209" s="132">
        <f>ROUND(I209*H209,2)</f>
        <v>0</v>
      </c>
      <c r="K209" s="133"/>
      <c r="L209" s="134"/>
      <c r="M209" s="135" t="s">
        <v>1</v>
      </c>
      <c r="N209" s="136" t="s">
        <v>38</v>
      </c>
      <c r="P209" s="95">
        <f>O209*H209</f>
        <v>0</v>
      </c>
      <c r="Q209" s="95">
        <v>2.8000000000000001E-2</v>
      </c>
      <c r="R209" s="95">
        <f>Q209*H209</f>
        <v>9.9728719999999988</v>
      </c>
      <c r="S209" s="95">
        <v>0</v>
      </c>
      <c r="T209" s="96">
        <f>S209*H209</f>
        <v>0</v>
      </c>
      <c r="AR209" s="97" t="s">
        <v>226</v>
      </c>
      <c r="AT209" s="97" t="s">
        <v>480</v>
      </c>
      <c r="AU209" s="97" t="s">
        <v>83</v>
      </c>
      <c r="AY209" s="10" t="s">
        <v>184</v>
      </c>
      <c r="BE209" s="98">
        <f>IF(N209="základní",J209,0)</f>
        <v>0</v>
      </c>
      <c r="BF209" s="98">
        <f>IF(N209="snížená",J209,0)</f>
        <v>0</v>
      </c>
      <c r="BG209" s="98">
        <f>IF(N209="zákl. přenesená",J209,0)</f>
        <v>0</v>
      </c>
      <c r="BH209" s="98">
        <f>IF(N209="sníž. přenesená",J209,0)</f>
        <v>0</v>
      </c>
      <c r="BI209" s="98">
        <f>IF(N209="nulová",J209,0)</f>
        <v>0</v>
      </c>
      <c r="BJ209" s="10" t="s">
        <v>81</v>
      </c>
      <c r="BK209" s="98">
        <f>ROUND(I209*H209,2)</f>
        <v>0</v>
      </c>
      <c r="BL209" s="10" t="s">
        <v>190</v>
      </c>
      <c r="BM209" s="97" t="s">
        <v>549</v>
      </c>
    </row>
    <row r="210" spans="2:65" s="7" customFormat="1">
      <c r="B210" s="99"/>
      <c r="D210" s="100" t="s">
        <v>203</v>
      </c>
      <c r="E210" s="101" t="s">
        <v>1</v>
      </c>
      <c r="F210" s="102" t="s">
        <v>550</v>
      </c>
      <c r="H210" s="103">
        <v>345.8</v>
      </c>
      <c r="I210" s="104"/>
      <c r="L210" s="99"/>
      <c r="M210" s="105"/>
      <c r="T210" s="106"/>
      <c r="AT210" s="101" t="s">
        <v>203</v>
      </c>
      <c r="AU210" s="101" t="s">
        <v>83</v>
      </c>
      <c r="AV210" s="7" t="s">
        <v>83</v>
      </c>
      <c r="AW210" s="7" t="s">
        <v>28</v>
      </c>
      <c r="AX210" s="7" t="s">
        <v>81</v>
      </c>
      <c r="AY210" s="101" t="s">
        <v>184</v>
      </c>
    </row>
    <row r="211" spans="2:65" s="7" customFormat="1">
      <c r="B211" s="99"/>
      <c r="D211" s="100" t="s">
        <v>203</v>
      </c>
      <c r="F211" s="102" t="s">
        <v>551</v>
      </c>
      <c r="H211" s="103">
        <v>356.17399999999998</v>
      </c>
      <c r="I211" s="104"/>
      <c r="L211" s="99"/>
      <c r="M211" s="105"/>
      <c r="T211" s="106"/>
      <c r="AT211" s="101" t="s">
        <v>203</v>
      </c>
      <c r="AU211" s="101" t="s">
        <v>83</v>
      </c>
      <c r="AV211" s="7" t="s">
        <v>83</v>
      </c>
      <c r="AW211" s="7" t="s">
        <v>4</v>
      </c>
      <c r="AX211" s="7" t="s">
        <v>81</v>
      </c>
      <c r="AY211" s="101" t="s">
        <v>184</v>
      </c>
    </row>
    <row r="212" spans="2:65" s="1" customFormat="1" ht="16.5" customHeight="1">
      <c r="B212" s="20"/>
      <c r="C212" s="85" t="s">
        <v>321</v>
      </c>
      <c r="D212" s="85" t="s">
        <v>186</v>
      </c>
      <c r="E212" s="86" t="s">
        <v>552</v>
      </c>
      <c r="F212" s="87" t="s">
        <v>553</v>
      </c>
      <c r="G212" s="88" t="s">
        <v>267</v>
      </c>
      <c r="H212" s="89">
        <v>31.122</v>
      </c>
      <c r="I212" s="90"/>
      <c r="J212" s="91">
        <f>ROUND(I212*H212,2)</f>
        <v>0</v>
      </c>
      <c r="K212" s="92"/>
      <c r="L212" s="20"/>
      <c r="M212" s="93" t="s">
        <v>1</v>
      </c>
      <c r="N212" s="94" t="s">
        <v>38</v>
      </c>
      <c r="P212" s="95">
        <f>O212*H212</f>
        <v>0</v>
      </c>
      <c r="Q212" s="95">
        <v>2.2563399999999998</v>
      </c>
      <c r="R212" s="95">
        <f>Q212*H212</f>
        <v>70.221813479999994</v>
      </c>
      <c r="S212" s="95">
        <v>0</v>
      </c>
      <c r="T212" s="96">
        <f>S212*H212</f>
        <v>0</v>
      </c>
      <c r="AR212" s="97" t="s">
        <v>190</v>
      </c>
      <c r="AT212" s="97" t="s">
        <v>186</v>
      </c>
      <c r="AU212" s="97" t="s">
        <v>83</v>
      </c>
      <c r="AY212" s="10" t="s">
        <v>184</v>
      </c>
      <c r="BE212" s="98">
        <f>IF(N212="základní",J212,0)</f>
        <v>0</v>
      </c>
      <c r="BF212" s="98">
        <f>IF(N212="snížená",J212,0)</f>
        <v>0</v>
      </c>
      <c r="BG212" s="98">
        <f>IF(N212="zákl. přenesená",J212,0)</f>
        <v>0</v>
      </c>
      <c r="BH212" s="98">
        <f>IF(N212="sníž. přenesená",J212,0)</f>
        <v>0</v>
      </c>
      <c r="BI212" s="98">
        <f>IF(N212="nulová",J212,0)</f>
        <v>0</v>
      </c>
      <c r="BJ212" s="10" t="s">
        <v>81</v>
      </c>
      <c r="BK212" s="98">
        <f>ROUND(I212*H212,2)</f>
        <v>0</v>
      </c>
      <c r="BL212" s="10" t="s">
        <v>190</v>
      </c>
      <c r="BM212" s="97" t="s">
        <v>554</v>
      </c>
    </row>
    <row r="213" spans="2:65" s="7" customFormat="1">
      <c r="B213" s="99"/>
      <c r="D213" s="100" t="s">
        <v>203</v>
      </c>
      <c r="E213" s="101" t="s">
        <v>1</v>
      </c>
      <c r="F213" s="102" t="s">
        <v>555</v>
      </c>
      <c r="H213" s="103">
        <v>31.122</v>
      </c>
      <c r="I213" s="104"/>
      <c r="L213" s="99"/>
      <c r="M213" s="105"/>
      <c r="T213" s="106"/>
      <c r="AT213" s="101" t="s">
        <v>203</v>
      </c>
      <c r="AU213" s="101" t="s">
        <v>83</v>
      </c>
      <c r="AV213" s="7" t="s">
        <v>83</v>
      </c>
      <c r="AW213" s="7" t="s">
        <v>28</v>
      </c>
      <c r="AX213" s="7" t="s">
        <v>81</v>
      </c>
      <c r="AY213" s="101" t="s">
        <v>184</v>
      </c>
    </row>
    <row r="214" spans="2:65" s="1" customFormat="1" ht="37.799999999999997" customHeight="1">
      <c r="B214" s="20"/>
      <c r="C214" s="85" t="s">
        <v>325</v>
      </c>
      <c r="D214" s="85" t="s">
        <v>186</v>
      </c>
      <c r="E214" s="86" t="s">
        <v>556</v>
      </c>
      <c r="F214" s="87" t="s">
        <v>557</v>
      </c>
      <c r="G214" s="88" t="s">
        <v>201</v>
      </c>
      <c r="H214" s="89">
        <v>124.44</v>
      </c>
      <c r="I214" s="90"/>
      <c r="J214" s="91">
        <f>ROUND(I214*H214,2)</f>
        <v>0</v>
      </c>
      <c r="K214" s="92"/>
      <c r="L214" s="20"/>
      <c r="M214" s="93" t="s">
        <v>1</v>
      </c>
      <c r="N214" s="94" t="s">
        <v>38</v>
      </c>
      <c r="P214" s="95">
        <f>O214*H214</f>
        <v>0</v>
      </c>
      <c r="Q214" s="95">
        <v>2.1000000000000001E-4</v>
      </c>
      <c r="R214" s="95">
        <f>Q214*H214</f>
        <v>2.61324E-2</v>
      </c>
      <c r="S214" s="95">
        <v>0</v>
      </c>
      <c r="T214" s="96">
        <f>S214*H214</f>
        <v>0</v>
      </c>
      <c r="AR214" s="97" t="s">
        <v>190</v>
      </c>
      <c r="AT214" s="97" t="s">
        <v>186</v>
      </c>
      <c r="AU214" s="97" t="s">
        <v>83</v>
      </c>
      <c r="AY214" s="10" t="s">
        <v>184</v>
      </c>
      <c r="BE214" s="98">
        <f>IF(N214="základní",J214,0)</f>
        <v>0</v>
      </c>
      <c r="BF214" s="98">
        <f>IF(N214="snížená",J214,0)</f>
        <v>0</v>
      </c>
      <c r="BG214" s="98">
        <f>IF(N214="zákl. přenesená",J214,0)</f>
        <v>0</v>
      </c>
      <c r="BH214" s="98">
        <f>IF(N214="sníž. přenesená",J214,0)</f>
        <v>0</v>
      </c>
      <c r="BI214" s="98">
        <f>IF(N214="nulová",J214,0)</f>
        <v>0</v>
      </c>
      <c r="BJ214" s="10" t="s">
        <v>81</v>
      </c>
      <c r="BK214" s="98">
        <f>ROUND(I214*H214,2)</f>
        <v>0</v>
      </c>
      <c r="BL214" s="10" t="s">
        <v>190</v>
      </c>
      <c r="BM214" s="97" t="s">
        <v>558</v>
      </c>
    </row>
    <row r="215" spans="2:65" s="7" customFormat="1">
      <c r="B215" s="99"/>
      <c r="D215" s="100" t="s">
        <v>203</v>
      </c>
      <c r="E215" s="101" t="s">
        <v>1</v>
      </c>
      <c r="F215" s="102" t="s">
        <v>559</v>
      </c>
      <c r="H215" s="103">
        <v>124.44</v>
      </c>
      <c r="I215" s="104"/>
      <c r="L215" s="99"/>
      <c r="M215" s="105"/>
      <c r="T215" s="106"/>
      <c r="AT215" s="101" t="s">
        <v>203</v>
      </c>
      <c r="AU215" s="101" t="s">
        <v>83</v>
      </c>
      <c r="AV215" s="7" t="s">
        <v>83</v>
      </c>
      <c r="AW215" s="7" t="s">
        <v>28</v>
      </c>
      <c r="AX215" s="7" t="s">
        <v>81</v>
      </c>
      <c r="AY215" s="101" t="s">
        <v>184</v>
      </c>
    </row>
    <row r="216" spans="2:65" s="6" customFormat="1" ht="22.8" customHeight="1">
      <c r="B216" s="73"/>
      <c r="D216" s="74" t="s">
        <v>72</v>
      </c>
      <c r="E216" s="83" t="s">
        <v>393</v>
      </c>
      <c r="F216" s="83" t="s">
        <v>394</v>
      </c>
      <c r="I216" s="76"/>
      <c r="J216" s="84">
        <f>BK216</f>
        <v>0</v>
      </c>
      <c r="L216" s="73"/>
      <c r="M216" s="78"/>
      <c r="P216" s="79">
        <f>P217</f>
        <v>0</v>
      </c>
      <c r="R216" s="79">
        <f>R217</f>
        <v>0</v>
      </c>
      <c r="T216" s="80">
        <f>T217</f>
        <v>0</v>
      </c>
      <c r="AR216" s="74" t="s">
        <v>81</v>
      </c>
      <c r="AT216" s="81" t="s">
        <v>72</v>
      </c>
      <c r="AU216" s="81" t="s">
        <v>81</v>
      </c>
      <c r="AY216" s="74" t="s">
        <v>184</v>
      </c>
      <c r="BK216" s="82">
        <f>BK217</f>
        <v>0</v>
      </c>
    </row>
    <row r="217" spans="2:65" s="1" customFormat="1" ht="16.5" customHeight="1">
      <c r="B217" s="20"/>
      <c r="C217" s="85" t="s">
        <v>329</v>
      </c>
      <c r="D217" s="85" t="s">
        <v>186</v>
      </c>
      <c r="E217" s="86" t="s">
        <v>396</v>
      </c>
      <c r="F217" s="87" t="s">
        <v>397</v>
      </c>
      <c r="G217" s="88" t="s">
        <v>278</v>
      </c>
      <c r="H217" s="89">
        <v>6801.1660000000002</v>
      </c>
      <c r="I217" s="90"/>
      <c r="J217" s="91">
        <f>ROUND(I217*H217,2)</f>
        <v>0</v>
      </c>
      <c r="K217" s="92"/>
      <c r="L217" s="20"/>
      <c r="M217" s="93" t="s">
        <v>1</v>
      </c>
      <c r="N217" s="94" t="s">
        <v>38</v>
      </c>
      <c r="P217" s="95">
        <f>O217*H217</f>
        <v>0</v>
      </c>
      <c r="Q217" s="95">
        <v>0</v>
      </c>
      <c r="R217" s="95">
        <f>Q217*H217</f>
        <v>0</v>
      </c>
      <c r="S217" s="95">
        <v>0</v>
      </c>
      <c r="T217" s="96">
        <f>S217*H217</f>
        <v>0</v>
      </c>
      <c r="AR217" s="97" t="s">
        <v>190</v>
      </c>
      <c r="AT217" s="97" t="s">
        <v>186</v>
      </c>
      <c r="AU217" s="97" t="s">
        <v>83</v>
      </c>
      <c r="AY217" s="10" t="s">
        <v>184</v>
      </c>
      <c r="BE217" s="98">
        <f>IF(N217="základní",J217,0)</f>
        <v>0</v>
      </c>
      <c r="BF217" s="98">
        <f>IF(N217="snížená",J217,0)</f>
        <v>0</v>
      </c>
      <c r="BG217" s="98">
        <f>IF(N217="zákl. přenesená",J217,0)</f>
        <v>0</v>
      </c>
      <c r="BH217" s="98">
        <f>IF(N217="sníž. přenesená",J217,0)</f>
        <v>0</v>
      </c>
      <c r="BI217" s="98">
        <f>IF(N217="nulová",J217,0)</f>
        <v>0</v>
      </c>
      <c r="BJ217" s="10" t="s">
        <v>81</v>
      </c>
      <c r="BK217" s="98">
        <f>ROUND(I217*H217,2)</f>
        <v>0</v>
      </c>
      <c r="BL217" s="10" t="s">
        <v>190</v>
      </c>
      <c r="BM217" s="97" t="s">
        <v>560</v>
      </c>
    </row>
    <row r="218" spans="2:65" s="6" customFormat="1" ht="25.95" customHeight="1">
      <c r="B218" s="73"/>
      <c r="D218" s="74" t="s">
        <v>72</v>
      </c>
      <c r="E218" s="75" t="s">
        <v>399</v>
      </c>
      <c r="F218" s="75" t="s">
        <v>400</v>
      </c>
      <c r="I218" s="76"/>
      <c r="J218" s="77">
        <f>BK218</f>
        <v>0</v>
      </c>
      <c r="L218" s="73"/>
      <c r="M218" s="78"/>
      <c r="P218" s="79">
        <f>P219+P252</f>
        <v>0</v>
      </c>
      <c r="R218" s="79">
        <f>R219+R252</f>
        <v>0</v>
      </c>
      <c r="T218" s="80">
        <f>T219+T252</f>
        <v>0</v>
      </c>
      <c r="AR218" s="74" t="s">
        <v>83</v>
      </c>
      <c r="AT218" s="81" t="s">
        <v>72</v>
      </c>
      <c r="AU218" s="81" t="s">
        <v>73</v>
      </c>
      <c r="AY218" s="74" t="s">
        <v>184</v>
      </c>
      <c r="BK218" s="82">
        <f>BK219+BK252</f>
        <v>0</v>
      </c>
    </row>
    <row r="219" spans="2:65" s="6" customFormat="1" ht="22.8" customHeight="1">
      <c r="B219" s="73"/>
      <c r="D219" s="74" t="s">
        <v>72</v>
      </c>
      <c r="E219" s="83" t="s">
        <v>401</v>
      </c>
      <c r="F219" s="83" t="s">
        <v>402</v>
      </c>
      <c r="I219" s="76"/>
      <c r="J219" s="84">
        <f>BK219</f>
        <v>0</v>
      </c>
      <c r="L219" s="73"/>
      <c r="M219" s="78"/>
      <c r="P219" s="79">
        <f>SUM(P220:P251)</f>
        <v>0</v>
      </c>
      <c r="R219" s="79">
        <f>SUM(R220:R251)</f>
        <v>0</v>
      </c>
      <c r="T219" s="80">
        <f>SUM(T220:T251)</f>
        <v>0</v>
      </c>
      <c r="AR219" s="74" t="s">
        <v>83</v>
      </c>
      <c r="AT219" s="81" t="s">
        <v>72</v>
      </c>
      <c r="AU219" s="81" t="s">
        <v>81</v>
      </c>
      <c r="AY219" s="74" t="s">
        <v>184</v>
      </c>
      <c r="BK219" s="82">
        <f>SUM(BK220:BK251)</f>
        <v>0</v>
      </c>
    </row>
    <row r="220" spans="2:65" s="1" customFormat="1" ht="24.15" customHeight="1">
      <c r="B220" s="20"/>
      <c r="C220" s="85" t="s">
        <v>334</v>
      </c>
      <c r="D220" s="85" t="s">
        <v>186</v>
      </c>
      <c r="E220" s="86" t="s">
        <v>561</v>
      </c>
      <c r="F220" s="87" t="s">
        <v>562</v>
      </c>
      <c r="G220" s="88" t="s">
        <v>563</v>
      </c>
      <c r="H220" s="89">
        <v>46</v>
      </c>
      <c r="I220" s="90"/>
      <c r="J220" s="91">
        <f>ROUND(I220*H220,2)</f>
        <v>0</v>
      </c>
      <c r="K220" s="92"/>
      <c r="L220" s="20"/>
      <c r="M220" s="93" t="s">
        <v>1</v>
      </c>
      <c r="N220" s="94" t="s">
        <v>38</v>
      </c>
      <c r="P220" s="95">
        <f>O220*H220</f>
        <v>0</v>
      </c>
      <c r="Q220" s="95">
        <v>0</v>
      </c>
      <c r="R220" s="95">
        <f>Q220*H220</f>
        <v>0</v>
      </c>
      <c r="S220" s="95">
        <v>0</v>
      </c>
      <c r="T220" s="96">
        <f>S220*H220</f>
        <v>0</v>
      </c>
      <c r="AR220" s="97" t="s">
        <v>259</v>
      </c>
      <c r="AT220" s="97" t="s">
        <v>186</v>
      </c>
      <c r="AU220" s="97" t="s">
        <v>83</v>
      </c>
      <c r="AY220" s="10" t="s">
        <v>184</v>
      </c>
      <c r="BE220" s="98">
        <f>IF(N220="základní",J220,0)</f>
        <v>0</v>
      </c>
      <c r="BF220" s="98">
        <f>IF(N220="snížená",J220,0)</f>
        <v>0</v>
      </c>
      <c r="BG220" s="98">
        <f>IF(N220="zákl. přenesená",J220,0)</f>
        <v>0</v>
      </c>
      <c r="BH220" s="98">
        <f>IF(N220="sníž. přenesená",J220,0)</f>
        <v>0</v>
      </c>
      <c r="BI220" s="98">
        <f>IF(N220="nulová",J220,0)</f>
        <v>0</v>
      </c>
      <c r="BJ220" s="10" t="s">
        <v>81</v>
      </c>
      <c r="BK220" s="98">
        <f>ROUND(I220*H220,2)</f>
        <v>0</v>
      </c>
      <c r="BL220" s="10" t="s">
        <v>259</v>
      </c>
      <c r="BM220" s="97" t="s">
        <v>564</v>
      </c>
    </row>
    <row r="221" spans="2:65" s="7" customFormat="1">
      <c r="B221" s="99"/>
      <c r="D221" s="100" t="s">
        <v>203</v>
      </c>
      <c r="E221" s="101" t="s">
        <v>1</v>
      </c>
      <c r="F221" s="102" t="s">
        <v>565</v>
      </c>
      <c r="H221" s="103">
        <v>46</v>
      </c>
      <c r="I221" s="104"/>
      <c r="L221" s="99"/>
      <c r="M221" s="105"/>
      <c r="T221" s="106"/>
      <c r="AT221" s="101" t="s">
        <v>203</v>
      </c>
      <c r="AU221" s="101" t="s">
        <v>83</v>
      </c>
      <c r="AV221" s="7" t="s">
        <v>83</v>
      </c>
      <c r="AW221" s="7" t="s">
        <v>28</v>
      </c>
      <c r="AX221" s="7" t="s">
        <v>81</v>
      </c>
      <c r="AY221" s="101" t="s">
        <v>184</v>
      </c>
    </row>
    <row r="222" spans="2:65" s="1" customFormat="1" ht="24.15" customHeight="1">
      <c r="B222" s="20"/>
      <c r="C222" s="85" t="s">
        <v>338</v>
      </c>
      <c r="D222" s="85" t="s">
        <v>186</v>
      </c>
      <c r="E222" s="86" t="s">
        <v>566</v>
      </c>
      <c r="F222" s="87" t="s">
        <v>567</v>
      </c>
      <c r="G222" s="88" t="s">
        <v>563</v>
      </c>
      <c r="H222" s="89">
        <v>46</v>
      </c>
      <c r="I222" s="90"/>
      <c r="J222" s="91">
        <f>ROUND(I222*H222,2)</f>
        <v>0</v>
      </c>
      <c r="K222" s="92"/>
      <c r="L222" s="20"/>
      <c r="M222" s="93" t="s">
        <v>1</v>
      </c>
      <c r="N222" s="94" t="s">
        <v>38</v>
      </c>
      <c r="P222" s="95">
        <f>O222*H222</f>
        <v>0</v>
      </c>
      <c r="Q222" s="95">
        <v>0</v>
      </c>
      <c r="R222" s="95">
        <f>Q222*H222</f>
        <v>0</v>
      </c>
      <c r="S222" s="95">
        <v>0</v>
      </c>
      <c r="T222" s="96">
        <f>S222*H222</f>
        <v>0</v>
      </c>
      <c r="AR222" s="97" t="s">
        <v>259</v>
      </c>
      <c r="AT222" s="97" t="s">
        <v>186</v>
      </c>
      <c r="AU222" s="97" t="s">
        <v>83</v>
      </c>
      <c r="AY222" s="10" t="s">
        <v>184</v>
      </c>
      <c r="BE222" s="98">
        <f>IF(N222="základní",J222,0)</f>
        <v>0</v>
      </c>
      <c r="BF222" s="98">
        <f>IF(N222="snížená",J222,0)</f>
        <v>0</v>
      </c>
      <c r="BG222" s="98">
        <f>IF(N222="zákl. přenesená",J222,0)</f>
        <v>0</v>
      </c>
      <c r="BH222" s="98">
        <f>IF(N222="sníž. přenesená",J222,0)</f>
        <v>0</v>
      </c>
      <c r="BI222" s="98">
        <f>IF(N222="nulová",J222,0)</f>
        <v>0</v>
      </c>
      <c r="BJ222" s="10" t="s">
        <v>81</v>
      </c>
      <c r="BK222" s="98">
        <f>ROUND(I222*H222,2)</f>
        <v>0</v>
      </c>
      <c r="BL222" s="10" t="s">
        <v>259</v>
      </c>
      <c r="BM222" s="97" t="s">
        <v>568</v>
      </c>
    </row>
    <row r="223" spans="2:65" s="7" customFormat="1">
      <c r="B223" s="99"/>
      <c r="D223" s="100" t="s">
        <v>203</v>
      </c>
      <c r="E223" s="101" t="s">
        <v>1</v>
      </c>
      <c r="F223" s="102" t="s">
        <v>423</v>
      </c>
      <c r="H223" s="103">
        <v>46</v>
      </c>
      <c r="I223" s="104"/>
      <c r="L223" s="99"/>
      <c r="M223" s="105"/>
      <c r="T223" s="106"/>
      <c r="AT223" s="101" t="s">
        <v>203</v>
      </c>
      <c r="AU223" s="101" t="s">
        <v>83</v>
      </c>
      <c r="AV223" s="7" t="s">
        <v>83</v>
      </c>
      <c r="AW223" s="7" t="s">
        <v>28</v>
      </c>
      <c r="AX223" s="7" t="s">
        <v>81</v>
      </c>
      <c r="AY223" s="101" t="s">
        <v>184</v>
      </c>
    </row>
    <row r="224" spans="2:65" s="1" customFormat="1" ht="24.15" customHeight="1">
      <c r="B224" s="20"/>
      <c r="C224" s="85" t="s">
        <v>344</v>
      </c>
      <c r="D224" s="85" t="s">
        <v>186</v>
      </c>
      <c r="E224" s="86" t="s">
        <v>569</v>
      </c>
      <c r="F224" s="87" t="s">
        <v>570</v>
      </c>
      <c r="G224" s="88" t="s">
        <v>563</v>
      </c>
      <c r="H224" s="89">
        <v>80</v>
      </c>
      <c r="I224" s="90"/>
      <c r="J224" s="91">
        <f>ROUND(I224*H224,2)</f>
        <v>0</v>
      </c>
      <c r="K224" s="92"/>
      <c r="L224" s="20"/>
      <c r="M224" s="93" t="s">
        <v>1</v>
      </c>
      <c r="N224" s="94" t="s">
        <v>38</v>
      </c>
      <c r="P224" s="95">
        <f>O224*H224</f>
        <v>0</v>
      </c>
      <c r="Q224" s="95">
        <v>0</v>
      </c>
      <c r="R224" s="95">
        <f>Q224*H224</f>
        <v>0</v>
      </c>
      <c r="S224" s="95">
        <v>0</v>
      </c>
      <c r="T224" s="96">
        <f>S224*H224</f>
        <v>0</v>
      </c>
      <c r="AR224" s="97" t="s">
        <v>259</v>
      </c>
      <c r="AT224" s="97" t="s">
        <v>186</v>
      </c>
      <c r="AU224" s="97" t="s">
        <v>83</v>
      </c>
      <c r="AY224" s="10" t="s">
        <v>184</v>
      </c>
      <c r="BE224" s="98">
        <f>IF(N224="základní",J224,0)</f>
        <v>0</v>
      </c>
      <c r="BF224" s="98">
        <f>IF(N224="snížená",J224,0)</f>
        <v>0</v>
      </c>
      <c r="BG224" s="98">
        <f>IF(N224="zákl. přenesená",J224,0)</f>
        <v>0</v>
      </c>
      <c r="BH224" s="98">
        <f>IF(N224="sníž. přenesená",J224,0)</f>
        <v>0</v>
      </c>
      <c r="BI224" s="98">
        <f>IF(N224="nulová",J224,0)</f>
        <v>0</v>
      </c>
      <c r="BJ224" s="10" t="s">
        <v>81</v>
      </c>
      <c r="BK224" s="98">
        <f>ROUND(I224*H224,2)</f>
        <v>0</v>
      </c>
      <c r="BL224" s="10" t="s">
        <v>259</v>
      </c>
      <c r="BM224" s="97" t="s">
        <v>571</v>
      </c>
    </row>
    <row r="225" spans="2:65" s="7" customFormat="1">
      <c r="B225" s="99"/>
      <c r="D225" s="100" t="s">
        <v>203</v>
      </c>
      <c r="E225" s="101" t="s">
        <v>1</v>
      </c>
      <c r="F225" s="102" t="s">
        <v>572</v>
      </c>
      <c r="H225" s="103">
        <v>80</v>
      </c>
      <c r="I225" s="104"/>
      <c r="L225" s="99"/>
      <c r="M225" s="105"/>
      <c r="T225" s="106"/>
      <c r="AT225" s="101" t="s">
        <v>203</v>
      </c>
      <c r="AU225" s="101" t="s">
        <v>83</v>
      </c>
      <c r="AV225" s="7" t="s">
        <v>83</v>
      </c>
      <c r="AW225" s="7" t="s">
        <v>28</v>
      </c>
      <c r="AX225" s="7" t="s">
        <v>81</v>
      </c>
      <c r="AY225" s="101" t="s">
        <v>184</v>
      </c>
    </row>
    <row r="226" spans="2:65" s="1" customFormat="1" ht="16.5" customHeight="1">
      <c r="B226" s="20"/>
      <c r="C226" s="85" t="s">
        <v>348</v>
      </c>
      <c r="D226" s="85" t="s">
        <v>186</v>
      </c>
      <c r="E226" s="86" t="s">
        <v>573</v>
      </c>
      <c r="F226" s="87" t="s">
        <v>574</v>
      </c>
      <c r="G226" s="88" t="s">
        <v>563</v>
      </c>
      <c r="H226" s="89">
        <v>126</v>
      </c>
      <c r="I226" s="90"/>
      <c r="J226" s="91">
        <f>ROUND(I226*H226,2)</f>
        <v>0</v>
      </c>
      <c r="K226" s="92"/>
      <c r="L226" s="20"/>
      <c r="M226" s="93" t="s">
        <v>1</v>
      </c>
      <c r="N226" s="94" t="s">
        <v>38</v>
      </c>
      <c r="P226" s="95">
        <f>O226*H226</f>
        <v>0</v>
      </c>
      <c r="Q226" s="95">
        <v>0</v>
      </c>
      <c r="R226" s="95">
        <f>Q226*H226</f>
        <v>0</v>
      </c>
      <c r="S226" s="95">
        <v>0</v>
      </c>
      <c r="T226" s="96">
        <f>S226*H226</f>
        <v>0</v>
      </c>
      <c r="AR226" s="97" t="s">
        <v>259</v>
      </c>
      <c r="AT226" s="97" t="s">
        <v>186</v>
      </c>
      <c r="AU226" s="97" t="s">
        <v>83</v>
      </c>
      <c r="AY226" s="10" t="s">
        <v>184</v>
      </c>
      <c r="BE226" s="98">
        <f>IF(N226="základní",J226,0)</f>
        <v>0</v>
      </c>
      <c r="BF226" s="98">
        <f>IF(N226="snížená",J226,0)</f>
        <v>0</v>
      </c>
      <c r="BG226" s="98">
        <f>IF(N226="zákl. přenesená",J226,0)</f>
        <v>0</v>
      </c>
      <c r="BH226" s="98">
        <f>IF(N226="sníž. přenesená",J226,0)</f>
        <v>0</v>
      </c>
      <c r="BI226" s="98">
        <f>IF(N226="nulová",J226,0)</f>
        <v>0</v>
      </c>
      <c r="BJ226" s="10" t="s">
        <v>81</v>
      </c>
      <c r="BK226" s="98">
        <f>ROUND(I226*H226,2)</f>
        <v>0</v>
      </c>
      <c r="BL226" s="10" t="s">
        <v>259</v>
      </c>
      <c r="BM226" s="97" t="s">
        <v>575</v>
      </c>
    </row>
    <row r="227" spans="2:65" s="7" customFormat="1">
      <c r="B227" s="99"/>
      <c r="D227" s="100" t="s">
        <v>203</v>
      </c>
      <c r="E227" s="101" t="s">
        <v>1</v>
      </c>
      <c r="F227" s="102" t="s">
        <v>576</v>
      </c>
      <c r="H227" s="103">
        <v>126</v>
      </c>
      <c r="I227" s="104"/>
      <c r="L227" s="99"/>
      <c r="M227" s="105"/>
      <c r="T227" s="106"/>
      <c r="AT227" s="101" t="s">
        <v>203</v>
      </c>
      <c r="AU227" s="101" t="s">
        <v>83</v>
      </c>
      <c r="AV227" s="7" t="s">
        <v>83</v>
      </c>
      <c r="AW227" s="7" t="s">
        <v>28</v>
      </c>
      <c r="AX227" s="7" t="s">
        <v>81</v>
      </c>
      <c r="AY227" s="101" t="s">
        <v>184</v>
      </c>
    </row>
    <row r="228" spans="2:65" s="1" customFormat="1" ht="24.15" customHeight="1">
      <c r="B228" s="20"/>
      <c r="C228" s="85" t="s">
        <v>352</v>
      </c>
      <c r="D228" s="85" t="s">
        <v>186</v>
      </c>
      <c r="E228" s="86" t="s">
        <v>577</v>
      </c>
      <c r="F228" s="87" t="s">
        <v>578</v>
      </c>
      <c r="G228" s="88" t="s">
        <v>223</v>
      </c>
      <c r="H228" s="89">
        <v>1148.3</v>
      </c>
      <c r="I228" s="90"/>
      <c r="J228" s="91">
        <f>ROUND(I228*H228,2)</f>
        <v>0</v>
      </c>
      <c r="K228" s="92"/>
      <c r="L228" s="20"/>
      <c r="M228" s="93" t="s">
        <v>1</v>
      </c>
      <c r="N228" s="94" t="s">
        <v>38</v>
      </c>
      <c r="P228" s="95">
        <f>O228*H228</f>
        <v>0</v>
      </c>
      <c r="Q228" s="95">
        <v>0</v>
      </c>
      <c r="R228" s="95">
        <f>Q228*H228</f>
        <v>0</v>
      </c>
      <c r="S228" s="95">
        <v>0</v>
      </c>
      <c r="T228" s="96">
        <f>S228*H228</f>
        <v>0</v>
      </c>
      <c r="AR228" s="97" t="s">
        <v>259</v>
      </c>
      <c r="AT228" s="97" t="s">
        <v>186</v>
      </c>
      <c r="AU228" s="97" t="s">
        <v>83</v>
      </c>
      <c r="AY228" s="10" t="s">
        <v>184</v>
      </c>
      <c r="BE228" s="98">
        <f>IF(N228="základní",J228,0)</f>
        <v>0</v>
      </c>
      <c r="BF228" s="98">
        <f>IF(N228="snížená",J228,0)</f>
        <v>0</v>
      </c>
      <c r="BG228" s="98">
        <f>IF(N228="zákl. přenesená",J228,0)</f>
        <v>0</v>
      </c>
      <c r="BH228" s="98">
        <f>IF(N228="sníž. přenesená",J228,0)</f>
        <v>0</v>
      </c>
      <c r="BI228" s="98">
        <f>IF(N228="nulová",J228,0)</f>
        <v>0</v>
      </c>
      <c r="BJ228" s="10" t="s">
        <v>81</v>
      </c>
      <c r="BK228" s="98">
        <f>ROUND(I228*H228,2)</f>
        <v>0</v>
      </c>
      <c r="BL228" s="10" t="s">
        <v>259</v>
      </c>
      <c r="BM228" s="97" t="s">
        <v>579</v>
      </c>
    </row>
    <row r="229" spans="2:65" s="7" customFormat="1">
      <c r="B229" s="99"/>
      <c r="D229" s="100" t="s">
        <v>203</v>
      </c>
      <c r="E229" s="101" t="s">
        <v>1</v>
      </c>
      <c r="F229" s="102" t="s">
        <v>580</v>
      </c>
      <c r="H229" s="103">
        <v>529.76</v>
      </c>
      <c r="I229" s="104"/>
      <c r="L229" s="99"/>
      <c r="M229" s="105"/>
      <c r="T229" s="106"/>
      <c r="AT229" s="101" t="s">
        <v>203</v>
      </c>
      <c r="AU229" s="101" t="s">
        <v>83</v>
      </c>
      <c r="AV229" s="7" t="s">
        <v>83</v>
      </c>
      <c r="AW229" s="7" t="s">
        <v>28</v>
      </c>
      <c r="AX229" s="7" t="s">
        <v>73</v>
      </c>
      <c r="AY229" s="101" t="s">
        <v>184</v>
      </c>
    </row>
    <row r="230" spans="2:65" s="7" customFormat="1">
      <c r="B230" s="99"/>
      <c r="D230" s="100" t="s">
        <v>203</v>
      </c>
      <c r="E230" s="101" t="s">
        <v>1</v>
      </c>
      <c r="F230" s="102" t="s">
        <v>581</v>
      </c>
      <c r="H230" s="103">
        <v>291.48</v>
      </c>
      <c r="I230" s="104"/>
      <c r="L230" s="99"/>
      <c r="M230" s="105"/>
      <c r="T230" s="106"/>
      <c r="AT230" s="101" t="s">
        <v>203</v>
      </c>
      <c r="AU230" s="101" t="s">
        <v>83</v>
      </c>
      <c r="AV230" s="7" t="s">
        <v>83</v>
      </c>
      <c r="AW230" s="7" t="s">
        <v>28</v>
      </c>
      <c r="AX230" s="7" t="s">
        <v>73</v>
      </c>
      <c r="AY230" s="101" t="s">
        <v>184</v>
      </c>
    </row>
    <row r="231" spans="2:65" s="7" customFormat="1">
      <c r="B231" s="99"/>
      <c r="D231" s="100" t="s">
        <v>203</v>
      </c>
      <c r="E231" s="101" t="s">
        <v>1</v>
      </c>
      <c r="F231" s="102" t="s">
        <v>582</v>
      </c>
      <c r="H231" s="103">
        <v>315.66000000000003</v>
      </c>
      <c r="I231" s="104"/>
      <c r="L231" s="99"/>
      <c r="M231" s="105"/>
      <c r="T231" s="106"/>
      <c r="AT231" s="101" t="s">
        <v>203</v>
      </c>
      <c r="AU231" s="101" t="s">
        <v>83</v>
      </c>
      <c r="AV231" s="7" t="s">
        <v>83</v>
      </c>
      <c r="AW231" s="7" t="s">
        <v>28</v>
      </c>
      <c r="AX231" s="7" t="s">
        <v>73</v>
      </c>
      <c r="AY231" s="101" t="s">
        <v>184</v>
      </c>
    </row>
    <row r="232" spans="2:65" s="7" customFormat="1">
      <c r="B232" s="99"/>
      <c r="D232" s="100" t="s">
        <v>203</v>
      </c>
      <c r="E232" s="101" t="s">
        <v>1</v>
      </c>
      <c r="F232" s="102" t="s">
        <v>583</v>
      </c>
      <c r="H232" s="103">
        <v>11.4</v>
      </c>
      <c r="I232" s="104"/>
      <c r="L232" s="99"/>
      <c r="M232" s="105"/>
      <c r="T232" s="106"/>
      <c r="AT232" s="101" t="s">
        <v>203</v>
      </c>
      <c r="AU232" s="101" t="s">
        <v>83</v>
      </c>
      <c r="AV232" s="7" t="s">
        <v>83</v>
      </c>
      <c r="AW232" s="7" t="s">
        <v>28</v>
      </c>
      <c r="AX232" s="7" t="s">
        <v>73</v>
      </c>
      <c r="AY232" s="101" t="s">
        <v>184</v>
      </c>
    </row>
    <row r="233" spans="2:65" s="8" customFormat="1">
      <c r="B233" s="107"/>
      <c r="D233" s="100" t="s">
        <v>203</v>
      </c>
      <c r="E233" s="108" t="s">
        <v>1</v>
      </c>
      <c r="F233" s="109" t="s">
        <v>206</v>
      </c>
      <c r="H233" s="110">
        <v>1148.3</v>
      </c>
      <c r="I233" s="111"/>
      <c r="L233" s="107"/>
      <c r="M233" s="112"/>
      <c r="T233" s="113"/>
      <c r="AT233" s="108" t="s">
        <v>203</v>
      </c>
      <c r="AU233" s="108" t="s">
        <v>83</v>
      </c>
      <c r="AV233" s="8" t="s">
        <v>190</v>
      </c>
      <c r="AW233" s="8" t="s">
        <v>28</v>
      </c>
      <c r="AX233" s="8" t="s">
        <v>81</v>
      </c>
      <c r="AY233" s="108" t="s">
        <v>184</v>
      </c>
    </row>
    <row r="234" spans="2:65" s="1" customFormat="1" ht="44.25" customHeight="1">
      <c r="B234" s="20"/>
      <c r="C234" s="85" t="s">
        <v>357</v>
      </c>
      <c r="D234" s="85" t="s">
        <v>186</v>
      </c>
      <c r="E234" s="86" t="s">
        <v>584</v>
      </c>
      <c r="F234" s="87" t="s">
        <v>585</v>
      </c>
      <c r="G234" s="88" t="s">
        <v>201</v>
      </c>
      <c r="H234" s="89">
        <v>914.66099999999994</v>
      </c>
      <c r="I234" s="90"/>
      <c r="J234" s="91">
        <f>ROUND(I234*H234,2)</f>
        <v>0</v>
      </c>
      <c r="K234" s="92"/>
      <c r="L234" s="20"/>
      <c r="M234" s="93" t="s">
        <v>1</v>
      </c>
      <c r="N234" s="94" t="s">
        <v>38</v>
      </c>
      <c r="P234" s="95">
        <f>O234*H234</f>
        <v>0</v>
      </c>
      <c r="Q234" s="95">
        <v>0</v>
      </c>
      <c r="R234" s="95">
        <f>Q234*H234</f>
        <v>0</v>
      </c>
      <c r="S234" s="95">
        <v>0</v>
      </c>
      <c r="T234" s="96">
        <f>S234*H234</f>
        <v>0</v>
      </c>
      <c r="AR234" s="97" t="s">
        <v>259</v>
      </c>
      <c r="AT234" s="97" t="s">
        <v>186</v>
      </c>
      <c r="AU234" s="97" t="s">
        <v>83</v>
      </c>
      <c r="AY234" s="10" t="s">
        <v>184</v>
      </c>
      <c r="BE234" s="98">
        <f>IF(N234="základní",J234,0)</f>
        <v>0</v>
      </c>
      <c r="BF234" s="98">
        <f>IF(N234="snížená",J234,0)</f>
        <v>0</v>
      </c>
      <c r="BG234" s="98">
        <f>IF(N234="zákl. přenesená",J234,0)</f>
        <v>0</v>
      </c>
      <c r="BH234" s="98">
        <f>IF(N234="sníž. přenesená",J234,0)</f>
        <v>0</v>
      </c>
      <c r="BI234" s="98">
        <f>IF(N234="nulová",J234,0)</f>
        <v>0</v>
      </c>
      <c r="BJ234" s="10" t="s">
        <v>81</v>
      </c>
      <c r="BK234" s="98">
        <f>ROUND(I234*H234,2)</f>
        <v>0</v>
      </c>
      <c r="BL234" s="10" t="s">
        <v>259</v>
      </c>
      <c r="BM234" s="97" t="s">
        <v>586</v>
      </c>
    </row>
    <row r="235" spans="2:65" s="7" customFormat="1">
      <c r="B235" s="99"/>
      <c r="D235" s="100" t="s">
        <v>203</v>
      </c>
      <c r="E235" s="101" t="s">
        <v>1</v>
      </c>
      <c r="F235" s="102" t="s">
        <v>587</v>
      </c>
      <c r="H235" s="103">
        <v>728.42</v>
      </c>
      <c r="I235" s="104"/>
      <c r="L235" s="99"/>
      <c r="M235" s="105"/>
      <c r="T235" s="106"/>
      <c r="AT235" s="101" t="s">
        <v>203</v>
      </c>
      <c r="AU235" s="101" t="s">
        <v>83</v>
      </c>
      <c r="AV235" s="7" t="s">
        <v>83</v>
      </c>
      <c r="AW235" s="7" t="s">
        <v>28</v>
      </c>
      <c r="AX235" s="7" t="s">
        <v>73</v>
      </c>
      <c r="AY235" s="101" t="s">
        <v>184</v>
      </c>
    </row>
    <row r="236" spans="2:65" s="7" customFormat="1">
      <c r="B236" s="99"/>
      <c r="D236" s="100" t="s">
        <v>203</v>
      </c>
      <c r="E236" s="101" t="s">
        <v>1</v>
      </c>
      <c r="F236" s="102" t="s">
        <v>588</v>
      </c>
      <c r="H236" s="103">
        <v>48.58</v>
      </c>
      <c r="I236" s="104"/>
      <c r="L236" s="99"/>
      <c r="M236" s="105"/>
      <c r="T236" s="106"/>
      <c r="AT236" s="101" t="s">
        <v>203</v>
      </c>
      <c r="AU236" s="101" t="s">
        <v>83</v>
      </c>
      <c r="AV236" s="7" t="s">
        <v>83</v>
      </c>
      <c r="AW236" s="7" t="s">
        <v>28</v>
      </c>
      <c r="AX236" s="7" t="s">
        <v>73</v>
      </c>
      <c r="AY236" s="101" t="s">
        <v>184</v>
      </c>
    </row>
    <row r="237" spans="2:65" s="7" customFormat="1">
      <c r="B237" s="99"/>
      <c r="D237" s="100" t="s">
        <v>203</v>
      </c>
      <c r="E237" s="101" t="s">
        <v>1</v>
      </c>
      <c r="F237" s="102" t="s">
        <v>589</v>
      </c>
      <c r="H237" s="103">
        <v>52.61</v>
      </c>
      <c r="I237" s="104"/>
      <c r="L237" s="99"/>
      <c r="M237" s="105"/>
      <c r="T237" s="106"/>
      <c r="AT237" s="101" t="s">
        <v>203</v>
      </c>
      <c r="AU237" s="101" t="s">
        <v>83</v>
      </c>
      <c r="AV237" s="7" t="s">
        <v>83</v>
      </c>
      <c r="AW237" s="7" t="s">
        <v>28</v>
      </c>
      <c r="AX237" s="7" t="s">
        <v>73</v>
      </c>
      <c r="AY237" s="101" t="s">
        <v>184</v>
      </c>
    </row>
    <row r="238" spans="2:65" s="7" customFormat="1">
      <c r="B238" s="99"/>
      <c r="D238" s="100" t="s">
        <v>203</v>
      </c>
      <c r="E238" s="101" t="s">
        <v>1</v>
      </c>
      <c r="F238" s="102" t="s">
        <v>590</v>
      </c>
      <c r="H238" s="103">
        <v>1.9</v>
      </c>
      <c r="I238" s="104"/>
      <c r="L238" s="99"/>
      <c r="M238" s="105"/>
      <c r="T238" s="106"/>
      <c r="AT238" s="101" t="s">
        <v>203</v>
      </c>
      <c r="AU238" s="101" t="s">
        <v>83</v>
      </c>
      <c r="AV238" s="7" t="s">
        <v>83</v>
      </c>
      <c r="AW238" s="7" t="s">
        <v>28</v>
      </c>
      <c r="AX238" s="7" t="s">
        <v>73</v>
      </c>
      <c r="AY238" s="101" t="s">
        <v>184</v>
      </c>
    </row>
    <row r="239" spans="2:65" s="8" customFormat="1">
      <c r="B239" s="107"/>
      <c r="D239" s="100" t="s">
        <v>203</v>
      </c>
      <c r="E239" s="108" t="s">
        <v>1</v>
      </c>
      <c r="F239" s="109" t="s">
        <v>206</v>
      </c>
      <c r="H239" s="110">
        <v>831.51</v>
      </c>
      <c r="I239" s="111"/>
      <c r="L239" s="107"/>
      <c r="M239" s="112"/>
      <c r="T239" s="113"/>
      <c r="AT239" s="108" t="s">
        <v>203</v>
      </c>
      <c r="AU239" s="108" t="s">
        <v>83</v>
      </c>
      <c r="AV239" s="8" t="s">
        <v>190</v>
      </c>
      <c r="AW239" s="8" t="s">
        <v>28</v>
      </c>
      <c r="AX239" s="8" t="s">
        <v>81</v>
      </c>
      <c r="AY239" s="108" t="s">
        <v>184</v>
      </c>
    </row>
    <row r="240" spans="2:65" s="7" customFormat="1">
      <c r="B240" s="99"/>
      <c r="D240" s="100" t="s">
        <v>203</v>
      </c>
      <c r="F240" s="102" t="s">
        <v>591</v>
      </c>
      <c r="H240" s="103">
        <v>914.66099999999994</v>
      </c>
      <c r="I240" s="104"/>
      <c r="L240" s="99"/>
      <c r="M240" s="105"/>
      <c r="T240" s="106"/>
      <c r="AT240" s="101" t="s">
        <v>203</v>
      </c>
      <c r="AU240" s="101" t="s">
        <v>83</v>
      </c>
      <c r="AV240" s="7" t="s">
        <v>83</v>
      </c>
      <c r="AW240" s="7" t="s">
        <v>4</v>
      </c>
      <c r="AX240" s="7" t="s">
        <v>81</v>
      </c>
      <c r="AY240" s="101" t="s">
        <v>184</v>
      </c>
    </row>
    <row r="241" spans="2:65" s="1" customFormat="1" ht="37.799999999999997" customHeight="1">
      <c r="B241" s="20"/>
      <c r="C241" s="85" t="s">
        <v>362</v>
      </c>
      <c r="D241" s="85" t="s">
        <v>186</v>
      </c>
      <c r="E241" s="86" t="s">
        <v>592</v>
      </c>
      <c r="F241" s="87" t="s">
        <v>593</v>
      </c>
      <c r="G241" s="88" t="s">
        <v>201</v>
      </c>
      <c r="H241" s="89">
        <v>186.24100000000001</v>
      </c>
      <c r="I241" s="90"/>
      <c r="J241" s="91">
        <f>ROUND(I241*H241,2)</f>
        <v>0</v>
      </c>
      <c r="K241" s="92"/>
      <c r="L241" s="20"/>
      <c r="M241" s="93" t="s">
        <v>1</v>
      </c>
      <c r="N241" s="94" t="s">
        <v>38</v>
      </c>
      <c r="P241" s="95">
        <f>O241*H241</f>
        <v>0</v>
      </c>
      <c r="Q241" s="95">
        <v>0</v>
      </c>
      <c r="R241" s="95">
        <f>Q241*H241</f>
        <v>0</v>
      </c>
      <c r="S241" s="95">
        <v>0</v>
      </c>
      <c r="T241" s="96">
        <f>S241*H241</f>
        <v>0</v>
      </c>
      <c r="AR241" s="97" t="s">
        <v>259</v>
      </c>
      <c r="AT241" s="97" t="s">
        <v>186</v>
      </c>
      <c r="AU241" s="97" t="s">
        <v>83</v>
      </c>
      <c r="AY241" s="10" t="s">
        <v>184</v>
      </c>
      <c r="BE241" s="98">
        <f>IF(N241="základní",J241,0)</f>
        <v>0</v>
      </c>
      <c r="BF241" s="98">
        <f>IF(N241="snížená",J241,0)</f>
        <v>0</v>
      </c>
      <c r="BG241" s="98">
        <f>IF(N241="zákl. přenesená",J241,0)</f>
        <v>0</v>
      </c>
      <c r="BH241" s="98">
        <f>IF(N241="sníž. přenesená",J241,0)</f>
        <v>0</v>
      </c>
      <c r="BI241" s="98">
        <f>IF(N241="nulová",J241,0)</f>
        <v>0</v>
      </c>
      <c r="BJ241" s="10" t="s">
        <v>81</v>
      </c>
      <c r="BK241" s="98">
        <f>ROUND(I241*H241,2)</f>
        <v>0</v>
      </c>
      <c r="BL241" s="10" t="s">
        <v>259</v>
      </c>
      <c r="BM241" s="97" t="s">
        <v>594</v>
      </c>
    </row>
    <row r="242" spans="2:65" s="7" customFormat="1">
      <c r="B242" s="99"/>
      <c r="D242" s="100" t="s">
        <v>203</v>
      </c>
      <c r="E242" s="101" t="s">
        <v>1</v>
      </c>
      <c r="F242" s="102" t="s">
        <v>595</v>
      </c>
      <c r="H242" s="103">
        <v>66.22</v>
      </c>
      <c r="I242" s="104"/>
      <c r="L242" s="99"/>
      <c r="M242" s="105"/>
      <c r="T242" s="106"/>
      <c r="AT242" s="101" t="s">
        <v>203</v>
      </c>
      <c r="AU242" s="101" t="s">
        <v>83</v>
      </c>
      <c r="AV242" s="7" t="s">
        <v>83</v>
      </c>
      <c r="AW242" s="7" t="s">
        <v>28</v>
      </c>
      <c r="AX242" s="7" t="s">
        <v>73</v>
      </c>
      <c r="AY242" s="101" t="s">
        <v>184</v>
      </c>
    </row>
    <row r="243" spans="2:65" s="7" customFormat="1">
      <c r="B243" s="99"/>
      <c r="D243" s="100" t="s">
        <v>203</v>
      </c>
      <c r="E243" s="101" t="s">
        <v>1</v>
      </c>
      <c r="F243" s="102" t="s">
        <v>588</v>
      </c>
      <c r="H243" s="103">
        <v>48.58</v>
      </c>
      <c r="I243" s="104"/>
      <c r="L243" s="99"/>
      <c r="M243" s="105"/>
      <c r="T243" s="106"/>
      <c r="AT243" s="101" t="s">
        <v>203</v>
      </c>
      <c r="AU243" s="101" t="s">
        <v>83</v>
      </c>
      <c r="AV243" s="7" t="s">
        <v>83</v>
      </c>
      <c r="AW243" s="7" t="s">
        <v>28</v>
      </c>
      <c r="AX243" s="7" t="s">
        <v>73</v>
      </c>
      <c r="AY243" s="101" t="s">
        <v>184</v>
      </c>
    </row>
    <row r="244" spans="2:65" s="7" customFormat="1">
      <c r="B244" s="99"/>
      <c r="D244" s="100" t="s">
        <v>203</v>
      </c>
      <c r="E244" s="101" t="s">
        <v>1</v>
      </c>
      <c r="F244" s="102" t="s">
        <v>589</v>
      </c>
      <c r="H244" s="103">
        <v>52.61</v>
      </c>
      <c r="I244" s="104"/>
      <c r="L244" s="99"/>
      <c r="M244" s="105"/>
      <c r="T244" s="106"/>
      <c r="AT244" s="101" t="s">
        <v>203</v>
      </c>
      <c r="AU244" s="101" t="s">
        <v>83</v>
      </c>
      <c r="AV244" s="7" t="s">
        <v>83</v>
      </c>
      <c r="AW244" s="7" t="s">
        <v>28</v>
      </c>
      <c r="AX244" s="7" t="s">
        <v>73</v>
      </c>
      <c r="AY244" s="101" t="s">
        <v>184</v>
      </c>
    </row>
    <row r="245" spans="2:65" s="7" customFormat="1">
      <c r="B245" s="99"/>
      <c r="D245" s="100" t="s">
        <v>203</v>
      </c>
      <c r="E245" s="101" t="s">
        <v>1</v>
      </c>
      <c r="F245" s="102" t="s">
        <v>590</v>
      </c>
      <c r="H245" s="103">
        <v>1.9</v>
      </c>
      <c r="I245" s="104"/>
      <c r="L245" s="99"/>
      <c r="M245" s="105"/>
      <c r="T245" s="106"/>
      <c r="AT245" s="101" t="s">
        <v>203</v>
      </c>
      <c r="AU245" s="101" t="s">
        <v>83</v>
      </c>
      <c r="AV245" s="7" t="s">
        <v>83</v>
      </c>
      <c r="AW245" s="7" t="s">
        <v>28</v>
      </c>
      <c r="AX245" s="7" t="s">
        <v>73</v>
      </c>
      <c r="AY245" s="101" t="s">
        <v>184</v>
      </c>
    </row>
    <row r="246" spans="2:65" s="8" customFormat="1">
      <c r="B246" s="107"/>
      <c r="D246" s="100" t="s">
        <v>203</v>
      </c>
      <c r="E246" s="108" t="s">
        <v>1</v>
      </c>
      <c r="F246" s="109" t="s">
        <v>206</v>
      </c>
      <c r="H246" s="110">
        <v>169.31</v>
      </c>
      <c r="I246" s="111"/>
      <c r="L246" s="107"/>
      <c r="M246" s="112"/>
      <c r="T246" s="113"/>
      <c r="AT246" s="108" t="s">
        <v>203</v>
      </c>
      <c r="AU246" s="108" t="s">
        <v>83</v>
      </c>
      <c r="AV246" s="8" t="s">
        <v>190</v>
      </c>
      <c r="AW246" s="8" t="s">
        <v>28</v>
      </c>
      <c r="AX246" s="8" t="s">
        <v>81</v>
      </c>
      <c r="AY246" s="108" t="s">
        <v>184</v>
      </c>
    </row>
    <row r="247" spans="2:65" s="7" customFormat="1">
      <c r="B247" s="99"/>
      <c r="D247" s="100" t="s">
        <v>203</v>
      </c>
      <c r="F247" s="102" t="s">
        <v>596</v>
      </c>
      <c r="H247" s="103">
        <v>186.24100000000001</v>
      </c>
      <c r="I247" s="104"/>
      <c r="L247" s="99"/>
      <c r="M247" s="105"/>
      <c r="T247" s="106"/>
      <c r="AT247" s="101" t="s">
        <v>203</v>
      </c>
      <c r="AU247" s="101" t="s">
        <v>83</v>
      </c>
      <c r="AV247" s="7" t="s">
        <v>83</v>
      </c>
      <c r="AW247" s="7" t="s">
        <v>4</v>
      </c>
      <c r="AX247" s="7" t="s">
        <v>81</v>
      </c>
      <c r="AY247" s="101" t="s">
        <v>184</v>
      </c>
    </row>
    <row r="248" spans="2:65" s="1" customFormat="1" ht="37.799999999999997" customHeight="1">
      <c r="B248" s="20"/>
      <c r="C248" s="85" t="s">
        <v>367</v>
      </c>
      <c r="D248" s="85" t="s">
        <v>186</v>
      </c>
      <c r="E248" s="86" t="s">
        <v>597</v>
      </c>
      <c r="F248" s="87" t="s">
        <v>598</v>
      </c>
      <c r="G248" s="88" t="s">
        <v>496</v>
      </c>
      <c r="H248" s="89">
        <v>2</v>
      </c>
      <c r="I248" s="90"/>
      <c r="J248" s="91">
        <f>ROUND(I248*H248,2)</f>
        <v>0</v>
      </c>
      <c r="K248" s="92"/>
      <c r="L248" s="20"/>
      <c r="M248" s="93" t="s">
        <v>1</v>
      </c>
      <c r="N248" s="94" t="s">
        <v>38</v>
      </c>
      <c r="P248" s="95">
        <f>O248*H248</f>
        <v>0</v>
      </c>
      <c r="Q248" s="95">
        <v>0</v>
      </c>
      <c r="R248" s="95">
        <f>Q248*H248</f>
        <v>0</v>
      </c>
      <c r="S248" s="95">
        <v>0</v>
      </c>
      <c r="T248" s="96">
        <f>S248*H248</f>
        <v>0</v>
      </c>
      <c r="AR248" s="97" t="s">
        <v>259</v>
      </c>
      <c r="AT248" s="97" t="s">
        <v>186</v>
      </c>
      <c r="AU248" s="97" t="s">
        <v>83</v>
      </c>
      <c r="AY248" s="10" t="s">
        <v>184</v>
      </c>
      <c r="BE248" s="98">
        <f>IF(N248="základní",J248,0)</f>
        <v>0</v>
      </c>
      <c r="BF248" s="98">
        <f>IF(N248="snížená",J248,0)</f>
        <v>0</v>
      </c>
      <c r="BG248" s="98">
        <f>IF(N248="zákl. přenesená",J248,0)</f>
        <v>0</v>
      </c>
      <c r="BH248" s="98">
        <f>IF(N248="sníž. přenesená",J248,0)</f>
        <v>0</v>
      </c>
      <c r="BI248" s="98">
        <f>IF(N248="nulová",J248,0)</f>
        <v>0</v>
      </c>
      <c r="BJ248" s="10" t="s">
        <v>81</v>
      </c>
      <c r="BK248" s="98">
        <f>ROUND(I248*H248,2)</f>
        <v>0</v>
      </c>
      <c r="BL248" s="10" t="s">
        <v>259</v>
      </c>
      <c r="BM248" s="97" t="s">
        <v>599</v>
      </c>
    </row>
    <row r="249" spans="2:65" s="1" customFormat="1" ht="37.799999999999997" customHeight="1">
      <c r="B249" s="20"/>
      <c r="C249" s="85" t="s">
        <v>372</v>
      </c>
      <c r="D249" s="85" t="s">
        <v>186</v>
      </c>
      <c r="E249" s="86" t="s">
        <v>600</v>
      </c>
      <c r="F249" s="87" t="s">
        <v>601</v>
      </c>
      <c r="G249" s="88" t="s">
        <v>496</v>
      </c>
      <c r="H249" s="89">
        <v>3</v>
      </c>
      <c r="I249" s="90"/>
      <c r="J249" s="91">
        <f>ROUND(I249*H249,2)</f>
        <v>0</v>
      </c>
      <c r="K249" s="92"/>
      <c r="L249" s="20"/>
      <c r="M249" s="93" t="s">
        <v>1</v>
      </c>
      <c r="N249" s="94" t="s">
        <v>38</v>
      </c>
      <c r="P249" s="95">
        <f>O249*H249</f>
        <v>0</v>
      </c>
      <c r="Q249" s="95">
        <v>0</v>
      </c>
      <c r="R249" s="95">
        <f>Q249*H249</f>
        <v>0</v>
      </c>
      <c r="S249" s="95">
        <v>0</v>
      </c>
      <c r="T249" s="96">
        <f>S249*H249</f>
        <v>0</v>
      </c>
      <c r="AR249" s="97" t="s">
        <v>259</v>
      </c>
      <c r="AT249" s="97" t="s">
        <v>186</v>
      </c>
      <c r="AU249" s="97" t="s">
        <v>83</v>
      </c>
      <c r="AY249" s="10" t="s">
        <v>184</v>
      </c>
      <c r="BE249" s="98">
        <f>IF(N249="základní",J249,0)</f>
        <v>0</v>
      </c>
      <c r="BF249" s="98">
        <f>IF(N249="snížená",J249,0)</f>
        <v>0</v>
      </c>
      <c r="BG249" s="98">
        <f>IF(N249="zákl. přenesená",J249,0)</f>
        <v>0</v>
      </c>
      <c r="BH249" s="98">
        <f>IF(N249="sníž. přenesená",J249,0)</f>
        <v>0</v>
      </c>
      <c r="BI249" s="98">
        <f>IF(N249="nulová",J249,0)</f>
        <v>0</v>
      </c>
      <c r="BJ249" s="10" t="s">
        <v>81</v>
      </c>
      <c r="BK249" s="98">
        <f>ROUND(I249*H249,2)</f>
        <v>0</v>
      </c>
      <c r="BL249" s="10" t="s">
        <v>259</v>
      </c>
      <c r="BM249" s="97" t="s">
        <v>602</v>
      </c>
    </row>
    <row r="250" spans="2:65" s="1" customFormat="1" ht="24.15" customHeight="1">
      <c r="B250" s="20"/>
      <c r="C250" s="85" t="s">
        <v>377</v>
      </c>
      <c r="D250" s="85" t="s">
        <v>186</v>
      </c>
      <c r="E250" s="86" t="s">
        <v>603</v>
      </c>
      <c r="F250" s="87" t="s">
        <v>604</v>
      </c>
      <c r="G250" s="88" t="s">
        <v>496</v>
      </c>
      <c r="H250" s="89">
        <v>4</v>
      </c>
      <c r="I250" s="90"/>
      <c r="J250" s="91">
        <f>ROUND(I250*H250,2)</f>
        <v>0</v>
      </c>
      <c r="K250" s="92"/>
      <c r="L250" s="20"/>
      <c r="M250" s="93" t="s">
        <v>1</v>
      </c>
      <c r="N250" s="94" t="s">
        <v>38</v>
      </c>
      <c r="P250" s="95">
        <f>O250*H250</f>
        <v>0</v>
      </c>
      <c r="Q250" s="95">
        <v>0</v>
      </c>
      <c r="R250" s="95">
        <f>Q250*H250</f>
        <v>0</v>
      </c>
      <c r="S250" s="95">
        <v>0</v>
      </c>
      <c r="T250" s="96">
        <f>S250*H250</f>
        <v>0</v>
      </c>
      <c r="AR250" s="97" t="s">
        <v>259</v>
      </c>
      <c r="AT250" s="97" t="s">
        <v>186</v>
      </c>
      <c r="AU250" s="97" t="s">
        <v>83</v>
      </c>
      <c r="AY250" s="10" t="s">
        <v>184</v>
      </c>
      <c r="BE250" s="98">
        <f>IF(N250="základní",J250,0)</f>
        <v>0</v>
      </c>
      <c r="BF250" s="98">
        <f>IF(N250="snížená",J250,0)</f>
        <v>0</v>
      </c>
      <c r="BG250" s="98">
        <f>IF(N250="zákl. přenesená",J250,0)</f>
        <v>0</v>
      </c>
      <c r="BH250" s="98">
        <f>IF(N250="sníž. přenesená",J250,0)</f>
        <v>0</v>
      </c>
      <c r="BI250" s="98">
        <f>IF(N250="nulová",J250,0)</f>
        <v>0</v>
      </c>
      <c r="BJ250" s="10" t="s">
        <v>81</v>
      </c>
      <c r="BK250" s="98">
        <f>ROUND(I250*H250,2)</f>
        <v>0</v>
      </c>
      <c r="BL250" s="10" t="s">
        <v>259</v>
      </c>
      <c r="BM250" s="97" t="s">
        <v>605</v>
      </c>
    </row>
    <row r="251" spans="2:65" s="1" customFormat="1" ht="24.15" customHeight="1">
      <c r="B251" s="20"/>
      <c r="C251" s="85" t="s">
        <v>382</v>
      </c>
      <c r="D251" s="85" t="s">
        <v>186</v>
      </c>
      <c r="E251" s="86" t="s">
        <v>606</v>
      </c>
      <c r="F251" s="87" t="s">
        <v>607</v>
      </c>
      <c r="G251" s="88" t="s">
        <v>425</v>
      </c>
      <c r="H251" s="120"/>
      <c r="I251" s="90"/>
      <c r="J251" s="91">
        <f>ROUND(I251*H251,2)</f>
        <v>0</v>
      </c>
      <c r="K251" s="92"/>
      <c r="L251" s="20"/>
      <c r="M251" s="93" t="s">
        <v>1</v>
      </c>
      <c r="N251" s="94" t="s">
        <v>38</v>
      </c>
      <c r="P251" s="95">
        <f>O251*H251</f>
        <v>0</v>
      </c>
      <c r="Q251" s="95">
        <v>0</v>
      </c>
      <c r="R251" s="95">
        <f>Q251*H251</f>
        <v>0</v>
      </c>
      <c r="S251" s="95">
        <v>0</v>
      </c>
      <c r="T251" s="96">
        <f>S251*H251</f>
        <v>0</v>
      </c>
      <c r="AR251" s="97" t="s">
        <v>259</v>
      </c>
      <c r="AT251" s="97" t="s">
        <v>186</v>
      </c>
      <c r="AU251" s="97" t="s">
        <v>83</v>
      </c>
      <c r="AY251" s="10" t="s">
        <v>184</v>
      </c>
      <c r="BE251" s="98">
        <f>IF(N251="základní",J251,0)</f>
        <v>0</v>
      </c>
      <c r="BF251" s="98">
        <f>IF(N251="snížená",J251,0)</f>
        <v>0</v>
      </c>
      <c r="BG251" s="98">
        <f>IF(N251="zákl. přenesená",J251,0)</f>
        <v>0</v>
      </c>
      <c r="BH251" s="98">
        <f>IF(N251="sníž. přenesená",J251,0)</f>
        <v>0</v>
      </c>
      <c r="BI251" s="98">
        <f>IF(N251="nulová",J251,0)</f>
        <v>0</v>
      </c>
      <c r="BJ251" s="10" t="s">
        <v>81</v>
      </c>
      <c r="BK251" s="98">
        <f>ROUND(I251*H251,2)</f>
        <v>0</v>
      </c>
      <c r="BL251" s="10" t="s">
        <v>259</v>
      </c>
      <c r="BM251" s="97" t="s">
        <v>608</v>
      </c>
    </row>
    <row r="252" spans="2:65" s="6" customFormat="1" ht="22.8" customHeight="1">
      <c r="B252" s="73"/>
      <c r="D252" s="74" t="s">
        <v>72</v>
      </c>
      <c r="E252" s="83" t="s">
        <v>609</v>
      </c>
      <c r="F252" s="83" t="s">
        <v>610</v>
      </c>
      <c r="I252" s="76"/>
      <c r="J252" s="84">
        <f>BK252</f>
        <v>0</v>
      </c>
      <c r="L252" s="73"/>
      <c r="M252" s="78"/>
      <c r="P252" s="79">
        <f>SUM(P253:P258)</f>
        <v>0</v>
      </c>
      <c r="R252" s="79">
        <f>SUM(R253:R258)</f>
        <v>0</v>
      </c>
      <c r="T252" s="80">
        <f>SUM(T253:T258)</f>
        <v>0</v>
      </c>
      <c r="AR252" s="74" t="s">
        <v>83</v>
      </c>
      <c r="AT252" s="81" t="s">
        <v>72</v>
      </c>
      <c r="AU252" s="81" t="s">
        <v>81</v>
      </c>
      <c r="AY252" s="74" t="s">
        <v>184</v>
      </c>
      <c r="BK252" s="82">
        <f>SUM(BK253:BK258)</f>
        <v>0</v>
      </c>
    </row>
    <row r="253" spans="2:65" s="1" customFormat="1" ht="33" customHeight="1">
      <c r="B253" s="20"/>
      <c r="C253" s="85" t="s">
        <v>387</v>
      </c>
      <c r="D253" s="85" t="s">
        <v>186</v>
      </c>
      <c r="E253" s="86" t="s">
        <v>611</v>
      </c>
      <c r="F253" s="87" t="s">
        <v>612</v>
      </c>
      <c r="G253" s="88" t="s">
        <v>496</v>
      </c>
      <c r="H253" s="89">
        <v>2</v>
      </c>
      <c r="I253" s="90"/>
      <c r="J253" s="91">
        <f t="shared" ref="J253:J258" si="0">ROUND(I253*H253,2)</f>
        <v>0</v>
      </c>
      <c r="K253" s="92"/>
      <c r="L253" s="20"/>
      <c r="M253" s="93" t="s">
        <v>1</v>
      </c>
      <c r="N253" s="94" t="s">
        <v>38</v>
      </c>
      <c r="P253" s="95">
        <f t="shared" ref="P253:P258" si="1">O253*H253</f>
        <v>0</v>
      </c>
      <c r="Q253" s="95">
        <v>0</v>
      </c>
      <c r="R253" s="95">
        <f t="shared" ref="R253:R258" si="2">Q253*H253</f>
        <v>0</v>
      </c>
      <c r="S253" s="95">
        <v>0</v>
      </c>
      <c r="T253" s="96">
        <f t="shared" ref="T253:T258" si="3">S253*H253</f>
        <v>0</v>
      </c>
      <c r="AR253" s="97" t="s">
        <v>259</v>
      </c>
      <c r="AT253" s="97" t="s">
        <v>186</v>
      </c>
      <c r="AU253" s="97" t="s">
        <v>83</v>
      </c>
      <c r="AY253" s="10" t="s">
        <v>184</v>
      </c>
      <c r="BE253" s="98">
        <f t="shared" ref="BE253:BE258" si="4">IF(N253="základní",J253,0)</f>
        <v>0</v>
      </c>
      <c r="BF253" s="98">
        <f t="shared" ref="BF253:BF258" si="5">IF(N253="snížená",J253,0)</f>
        <v>0</v>
      </c>
      <c r="BG253" s="98">
        <f t="shared" ref="BG253:BG258" si="6">IF(N253="zákl. přenesená",J253,0)</f>
        <v>0</v>
      </c>
      <c r="BH253" s="98">
        <f t="shared" ref="BH253:BH258" si="7">IF(N253="sníž. přenesená",J253,0)</f>
        <v>0</v>
      </c>
      <c r="BI253" s="98">
        <f t="shared" ref="BI253:BI258" si="8">IF(N253="nulová",J253,0)</f>
        <v>0</v>
      </c>
      <c r="BJ253" s="10" t="s">
        <v>81</v>
      </c>
      <c r="BK253" s="98">
        <f t="shared" ref="BK253:BK258" si="9">ROUND(I253*H253,2)</f>
        <v>0</v>
      </c>
      <c r="BL253" s="10" t="s">
        <v>259</v>
      </c>
      <c r="BM253" s="97" t="s">
        <v>613</v>
      </c>
    </row>
    <row r="254" spans="2:65" s="1" customFormat="1" ht="33" customHeight="1">
      <c r="B254" s="20"/>
      <c r="C254" s="85" t="s">
        <v>395</v>
      </c>
      <c r="D254" s="85" t="s">
        <v>186</v>
      </c>
      <c r="E254" s="86" t="s">
        <v>614</v>
      </c>
      <c r="F254" s="87" t="s">
        <v>615</v>
      </c>
      <c r="G254" s="88" t="s">
        <v>496</v>
      </c>
      <c r="H254" s="89">
        <v>2</v>
      </c>
      <c r="I254" s="90"/>
      <c r="J254" s="91">
        <f t="shared" si="0"/>
        <v>0</v>
      </c>
      <c r="K254" s="92"/>
      <c r="L254" s="20"/>
      <c r="M254" s="93" t="s">
        <v>1</v>
      </c>
      <c r="N254" s="94" t="s">
        <v>38</v>
      </c>
      <c r="P254" s="95">
        <f t="shared" si="1"/>
        <v>0</v>
      </c>
      <c r="Q254" s="95">
        <v>0</v>
      </c>
      <c r="R254" s="95">
        <f t="shared" si="2"/>
        <v>0</v>
      </c>
      <c r="S254" s="95">
        <v>0</v>
      </c>
      <c r="T254" s="96">
        <f t="shared" si="3"/>
        <v>0</v>
      </c>
      <c r="AR254" s="97" t="s">
        <v>259</v>
      </c>
      <c r="AT254" s="97" t="s">
        <v>186</v>
      </c>
      <c r="AU254" s="97" t="s">
        <v>83</v>
      </c>
      <c r="AY254" s="10" t="s">
        <v>184</v>
      </c>
      <c r="BE254" s="98">
        <f t="shared" si="4"/>
        <v>0</v>
      </c>
      <c r="BF254" s="98">
        <f t="shared" si="5"/>
        <v>0</v>
      </c>
      <c r="BG254" s="98">
        <f t="shared" si="6"/>
        <v>0</v>
      </c>
      <c r="BH254" s="98">
        <f t="shared" si="7"/>
        <v>0</v>
      </c>
      <c r="BI254" s="98">
        <f t="shared" si="8"/>
        <v>0</v>
      </c>
      <c r="BJ254" s="10" t="s">
        <v>81</v>
      </c>
      <c r="BK254" s="98">
        <f t="shared" si="9"/>
        <v>0</v>
      </c>
      <c r="BL254" s="10" t="s">
        <v>259</v>
      </c>
      <c r="BM254" s="97" t="s">
        <v>616</v>
      </c>
    </row>
    <row r="255" spans="2:65" s="1" customFormat="1" ht="24.15" customHeight="1">
      <c r="B255" s="20"/>
      <c r="C255" s="85" t="s">
        <v>403</v>
      </c>
      <c r="D255" s="85" t="s">
        <v>186</v>
      </c>
      <c r="E255" s="86" t="s">
        <v>617</v>
      </c>
      <c r="F255" s="87" t="s">
        <v>618</v>
      </c>
      <c r="G255" s="88" t="s">
        <v>496</v>
      </c>
      <c r="H255" s="89">
        <v>1</v>
      </c>
      <c r="I255" s="90"/>
      <c r="J255" s="91">
        <f t="shared" si="0"/>
        <v>0</v>
      </c>
      <c r="K255" s="92"/>
      <c r="L255" s="20"/>
      <c r="M255" s="93" t="s">
        <v>1</v>
      </c>
      <c r="N255" s="94" t="s">
        <v>38</v>
      </c>
      <c r="P255" s="95">
        <f t="shared" si="1"/>
        <v>0</v>
      </c>
      <c r="Q255" s="95">
        <v>0</v>
      </c>
      <c r="R255" s="95">
        <f t="shared" si="2"/>
        <v>0</v>
      </c>
      <c r="S255" s="95">
        <v>0</v>
      </c>
      <c r="T255" s="96">
        <f t="shared" si="3"/>
        <v>0</v>
      </c>
      <c r="AR255" s="97" t="s">
        <v>259</v>
      </c>
      <c r="AT255" s="97" t="s">
        <v>186</v>
      </c>
      <c r="AU255" s="97" t="s">
        <v>83</v>
      </c>
      <c r="AY255" s="10" t="s">
        <v>184</v>
      </c>
      <c r="BE255" s="98">
        <f t="shared" si="4"/>
        <v>0</v>
      </c>
      <c r="BF255" s="98">
        <f t="shared" si="5"/>
        <v>0</v>
      </c>
      <c r="BG255" s="98">
        <f t="shared" si="6"/>
        <v>0</v>
      </c>
      <c r="BH255" s="98">
        <f t="shared" si="7"/>
        <v>0</v>
      </c>
      <c r="BI255" s="98">
        <f t="shared" si="8"/>
        <v>0</v>
      </c>
      <c r="BJ255" s="10" t="s">
        <v>81</v>
      </c>
      <c r="BK255" s="98">
        <f t="shared" si="9"/>
        <v>0</v>
      </c>
      <c r="BL255" s="10" t="s">
        <v>259</v>
      </c>
      <c r="BM255" s="97" t="s">
        <v>619</v>
      </c>
    </row>
    <row r="256" spans="2:65" s="1" customFormat="1" ht="44.25" customHeight="1">
      <c r="B256" s="20"/>
      <c r="C256" s="85" t="s">
        <v>415</v>
      </c>
      <c r="D256" s="85" t="s">
        <v>186</v>
      </c>
      <c r="E256" s="86" t="s">
        <v>620</v>
      </c>
      <c r="F256" s="87" t="s">
        <v>621</v>
      </c>
      <c r="G256" s="88" t="s">
        <v>496</v>
      </c>
      <c r="H256" s="89">
        <v>1</v>
      </c>
      <c r="I256" s="90"/>
      <c r="J256" s="91">
        <f t="shared" si="0"/>
        <v>0</v>
      </c>
      <c r="K256" s="92"/>
      <c r="L256" s="20"/>
      <c r="M256" s="93" t="s">
        <v>1</v>
      </c>
      <c r="N256" s="94" t="s">
        <v>38</v>
      </c>
      <c r="P256" s="95">
        <f t="shared" si="1"/>
        <v>0</v>
      </c>
      <c r="Q256" s="95">
        <v>0</v>
      </c>
      <c r="R256" s="95">
        <f t="shared" si="2"/>
        <v>0</v>
      </c>
      <c r="S256" s="95">
        <v>0</v>
      </c>
      <c r="T256" s="96">
        <f t="shared" si="3"/>
        <v>0</v>
      </c>
      <c r="AR256" s="97" t="s">
        <v>259</v>
      </c>
      <c r="AT256" s="97" t="s">
        <v>186</v>
      </c>
      <c r="AU256" s="97" t="s">
        <v>83</v>
      </c>
      <c r="AY256" s="10" t="s">
        <v>184</v>
      </c>
      <c r="BE256" s="98">
        <f t="shared" si="4"/>
        <v>0</v>
      </c>
      <c r="BF256" s="98">
        <f t="shared" si="5"/>
        <v>0</v>
      </c>
      <c r="BG256" s="98">
        <f t="shared" si="6"/>
        <v>0</v>
      </c>
      <c r="BH256" s="98">
        <f t="shared" si="7"/>
        <v>0</v>
      </c>
      <c r="BI256" s="98">
        <f t="shared" si="8"/>
        <v>0</v>
      </c>
      <c r="BJ256" s="10" t="s">
        <v>81</v>
      </c>
      <c r="BK256" s="98">
        <f t="shared" si="9"/>
        <v>0</v>
      </c>
      <c r="BL256" s="10" t="s">
        <v>259</v>
      </c>
      <c r="BM256" s="97" t="s">
        <v>622</v>
      </c>
    </row>
    <row r="257" spans="2:65" s="1" customFormat="1" ht="16.5" customHeight="1">
      <c r="B257" s="20"/>
      <c r="C257" s="85" t="s">
        <v>423</v>
      </c>
      <c r="D257" s="85" t="s">
        <v>186</v>
      </c>
      <c r="E257" s="86" t="s">
        <v>623</v>
      </c>
      <c r="F257" s="87" t="s">
        <v>624</v>
      </c>
      <c r="G257" s="88" t="s">
        <v>496</v>
      </c>
      <c r="H257" s="89">
        <v>1</v>
      </c>
      <c r="I257" s="90"/>
      <c r="J257" s="91">
        <f t="shared" si="0"/>
        <v>0</v>
      </c>
      <c r="K257" s="92"/>
      <c r="L257" s="20"/>
      <c r="M257" s="93" t="s">
        <v>1</v>
      </c>
      <c r="N257" s="94" t="s">
        <v>38</v>
      </c>
      <c r="P257" s="95">
        <f t="shared" si="1"/>
        <v>0</v>
      </c>
      <c r="Q257" s="95">
        <v>0</v>
      </c>
      <c r="R257" s="95">
        <f t="shared" si="2"/>
        <v>0</v>
      </c>
      <c r="S257" s="95">
        <v>0</v>
      </c>
      <c r="T257" s="96">
        <f t="shared" si="3"/>
        <v>0</v>
      </c>
      <c r="AR257" s="97" t="s">
        <v>259</v>
      </c>
      <c r="AT257" s="97" t="s">
        <v>186</v>
      </c>
      <c r="AU257" s="97" t="s">
        <v>83</v>
      </c>
      <c r="AY257" s="10" t="s">
        <v>184</v>
      </c>
      <c r="BE257" s="98">
        <f t="shared" si="4"/>
        <v>0</v>
      </c>
      <c r="BF257" s="98">
        <f t="shared" si="5"/>
        <v>0</v>
      </c>
      <c r="BG257" s="98">
        <f t="shared" si="6"/>
        <v>0</v>
      </c>
      <c r="BH257" s="98">
        <f t="shared" si="7"/>
        <v>0</v>
      </c>
      <c r="BI257" s="98">
        <f t="shared" si="8"/>
        <v>0</v>
      </c>
      <c r="BJ257" s="10" t="s">
        <v>81</v>
      </c>
      <c r="BK257" s="98">
        <f t="shared" si="9"/>
        <v>0</v>
      </c>
      <c r="BL257" s="10" t="s">
        <v>259</v>
      </c>
      <c r="BM257" s="97" t="s">
        <v>625</v>
      </c>
    </row>
    <row r="258" spans="2:65" s="1" customFormat="1" ht="16.5" customHeight="1">
      <c r="B258" s="20"/>
      <c r="C258" s="85" t="s">
        <v>429</v>
      </c>
      <c r="D258" s="85" t="s">
        <v>186</v>
      </c>
      <c r="E258" s="86" t="s">
        <v>626</v>
      </c>
      <c r="F258" s="87" t="s">
        <v>627</v>
      </c>
      <c r="G258" s="88" t="s">
        <v>496</v>
      </c>
      <c r="H258" s="89">
        <v>1</v>
      </c>
      <c r="I258" s="90"/>
      <c r="J258" s="91">
        <f t="shared" si="0"/>
        <v>0</v>
      </c>
      <c r="K258" s="92"/>
      <c r="L258" s="20"/>
      <c r="M258" s="93" t="s">
        <v>1</v>
      </c>
      <c r="N258" s="94" t="s">
        <v>38</v>
      </c>
      <c r="P258" s="95">
        <f t="shared" si="1"/>
        <v>0</v>
      </c>
      <c r="Q258" s="95">
        <v>0</v>
      </c>
      <c r="R258" s="95">
        <f t="shared" si="2"/>
        <v>0</v>
      </c>
      <c r="S258" s="95">
        <v>0</v>
      </c>
      <c r="T258" s="96">
        <f t="shared" si="3"/>
        <v>0</v>
      </c>
      <c r="AR258" s="97" t="s">
        <v>259</v>
      </c>
      <c r="AT258" s="97" t="s">
        <v>186</v>
      </c>
      <c r="AU258" s="97" t="s">
        <v>83</v>
      </c>
      <c r="AY258" s="10" t="s">
        <v>184</v>
      </c>
      <c r="BE258" s="98">
        <f t="shared" si="4"/>
        <v>0</v>
      </c>
      <c r="BF258" s="98">
        <f t="shared" si="5"/>
        <v>0</v>
      </c>
      <c r="BG258" s="98">
        <f t="shared" si="6"/>
        <v>0</v>
      </c>
      <c r="BH258" s="98">
        <f t="shared" si="7"/>
        <v>0</v>
      </c>
      <c r="BI258" s="98">
        <f t="shared" si="8"/>
        <v>0</v>
      </c>
      <c r="BJ258" s="10" t="s">
        <v>81</v>
      </c>
      <c r="BK258" s="98">
        <f t="shared" si="9"/>
        <v>0</v>
      </c>
      <c r="BL258" s="10" t="s">
        <v>259</v>
      </c>
      <c r="BM258" s="97" t="s">
        <v>628</v>
      </c>
    </row>
    <row r="259" spans="2:65" s="6" customFormat="1" ht="25.95" customHeight="1">
      <c r="B259" s="73"/>
      <c r="D259" s="74" t="s">
        <v>72</v>
      </c>
      <c r="E259" s="75" t="s">
        <v>411</v>
      </c>
      <c r="F259" s="75" t="s">
        <v>412</v>
      </c>
      <c r="I259" s="76"/>
      <c r="J259" s="77">
        <f>BK259</f>
        <v>0</v>
      </c>
      <c r="L259" s="73"/>
      <c r="M259" s="78"/>
      <c r="P259" s="79">
        <f>P260+P262+P264+P266</f>
        <v>0</v>
      </c>
      <c r="R259" s="79">
        <f>R260+R262+R264+R266</f>
        <v>0</v>
      </c>
      <c r="T259" s="80">
        <f>T260+T262+T264+T266</f>
        <v>0</v>
      </c>
      <c r="AR259" s="74" t="s">
        <v>207</v>
      </c>
      <c r="AT259" s="81" t="s">
        <v>72</v>
      </c>
      <c r="AU259" s="81" t="s">
        <v>73</v>
      </c>
      <c r="AY259" s="74" t="s">
        <v>184</v>
      </c>
      <c r="BK259" s="82">
        <f>BK260+BK262+BK264+BK266</f>
        <v>0</v>
      </c>
    </row>
    <row r="260" spans="2:65" s="6" customFormat="1" ht="22.8" customHeight="1">
      <c r="B260" s="73"/>
      <c r="D260" s="74" t="s">
        <v>72</v>
      </c>
      <c r="E260" s="83" t="s">
        <v>413</v>
      </c>
      <c r="F260" s="83" t="s">
        <v>414</v>
      </c>
      <c r="I260" s="76"/>
      <c r="J260" s="84">
        <f>BK260</f>
        <v>0</v>
      </c>
      <c r="L260" s="73"/>
      <c r="M260" s="78"/>
      <c r="P260" s="79">
        <f>P261</f>
        <v>0</v>
      </c>
      <c r="R260" s="79">
        <f>R261</f>
        <v>0</v>
      </c>
      <c r="T260" s="80">
        <f>T261</f>
        <v>0</v>
      </c>
      <c r="AR260" s="74" t="s">
        <v>207</v>
      </c>
      <c r="AT260" s="81" t="s">
        <v>72</v>
      </c>
      <c r="AU260" s="81" t="s">
        <v>81</v>
      </c>
      <c r="AY260" s="74" t="s">
        <v>184</v>
      </c>
      <c r="BK260" s="82">
        <f>BK261</f>
        <v>0</v>
      </c>
    </row>
    <row r="261" spans="2:65" s="1" customFormat="1" ht="21.75" customHeight="1">
      <c r="B261" s="20"/>
      <c r="C261" s="85" t="s">
        <v>434</v>
      </c>
      <c r="D261" s="85" t="s">
        <v>186</v>
      </c>
      <c r="E261" s="86" t="s">
        <v>629</v>
      </c>
      <c r="F261" s="87" t="s">
        <v>417</v>
      </c>
      <c r="G261" s="88" t="s">
        <v>418</v>
      </c>
      <c r="H261" s="89">
        <v>48</v>
      </c>
      <c r="I261" s="90"/>
      <c r="J261" s="91">
        <f>ROUND(I261*H261,2)</f>
        <v>0</v>
      </c>
      <c r="K261" s="92"/>
      <c r="L261" s="20"/>
      <c r="M261" s="93" t="s">
        <v>1</v>
      </c>
      <c r="N261" s="94" t="s">
        <v>38</v>
      </c>
      <c r="P261" s="95">
        <f>O261*H261</f>
        <v>0</v>
      </c>
      <c r="Q261" s="95">
        <v>0</v>
      </c>
      <c r="R261" s="95">
        <f>Q261*H261</f>
        <v>0</v>
      </c>
      <c r="S261" s="95">
        <v>0</v>
      </c>
      <c r="T261" s="96">
        <f>S261*H261</f>
        <v>0</v>
      </c>
      <c r="AR261" s="97" t="s">
        <v>419</v>
      </c>
      <c r="AT261" s="97" t="s">
        <v>186</v>
      </c>
      <c r="AU261" s="97" t="s">
        <v>83</v>
      </c>
      <c r="AY261" s="10" t="s">
        <v>184</v>
      </c>
      <c r="BE261" s="98">
        <f>IF(N261="základní",J261,0)</f>
        <v>0</v>
      </c>
      <c r="BF261" s="98">
        <f>IF(N261="snížená",J261,0)</f>
        <v>0</v>
      </c>
      <c r="BG261" s="98">
        <f>IF(N261="zákl. přenesená",J261,0)</f>
        <v>0</v>
      </c>
      <c r="BH261" s="98">
        <f>IF(N261="sníž. přenesená",J261,0)</f>
        <v>0</v>
      </c>
      <c r="BI261" s="98">
        <f>IF(N261="nulová",J261,0)</f>
        <v>0</v>
      </c>
      <c r="BJ261" s="10" t="s">
        <v>81</v>
      </c>
      <c r="BK261" s="98">
        <f>ROUND(I261*H261,2)</f>
        <v>0</v>
      </c>
      <c r="BL261" s="10" t="s">
        <v>419</v>
      </c>
      <c r="BM261" s="97" t="s">
        <v>630</v>
      </c>
    </row>
    <row r="262" spans="2:65" s="6" customFormat="1" ht="22.8" customHeight="1">
      <c r="B262" s="73"/>
      <c r="D262" s="74" t="s">
        <v>72</v>
      </c>
      <c r="E262" s="83" t="s">
        <v>421</v>
      </c>
      <c r="F262" s="83" t="s">
        <v>422</v>
      </c>
      <c r="I262" s="76"/>
      <c r="J262" s="84">
        <f>BK262</f>
        <v>0</v>
      </c>
      <c r="L262" s="73"/>
      <c r="M262" s="78"/>
      <c r="P262" s="79">
        <f>P263</f>
        <v>0</v>
      </c>
      <c r="R262" s="79">
        <f>R263</f>
        <v>0</v>
      </c>
      <c r="T262" s="80">
        <f>T263</f>
        <v>0</v>
      </c>
      <c r="AR262" s="74" t="s">
        <v>207</v>
      </c>
      <c r="AT262" s="81" t="s">
        <v>72</v>
      </c>
      <c r="AU262" s="81" t="s">
        <v>81</v>
      </c>
      <c r="AY262" s="74" t="s">
        <v>184</v>
      </c>
      <c r="BK262" s="82">
        <f>BK263</f>
        <v>0</v>
      </c>
    </row>
    <row r="263" spans="2:65" s="1" customFormat="1" ht="16.5" customHeight="1">
      <c r="B263" s="20"/>
      <c r="C263" s="85" t="s">
        <v>631</v>
      </c>
      <c r="D263" s="85" t="s">
        <v>186</v>
      </c>
      <c r="E263" s="86" t="s">
        <v>424</v>
      </c>
      <c r="F263" s="87" t="s">
        <v>422</v>
      </c>
      <c r="G263" s="88" t="s">
        <v>425</v>
      </c>
      <c r="H263" s="120"/>
      <c r="I263" s="90"/>
      <c r="J263" s="91">
        <f>ROUND(I263*H263,2)</f>
        <v>0</v>
      </c>
      <c r="K263" s="92"/>
      <c r="L263" s="20"/>
      <c r="M263" s="93" t="s">
        <v>1</v>
      </c>
      <c r="N263" s="94" t="s">
        <v>38</v>
      </c>
      <c r="P263" s="95">
        <f>O263*H263</f>
        <v>0</v>
      </c>
      <c r="Q263" s="95">
        <v>0</v>
      </c>
      <c r="R263" s="95">
        <f>Q263*H263</f>
        <v>0</v>
      </c>
      <c r="S263" s="95">
        <v>0</v>
      </c>
      <c r="T263" s="96">
        <f>S263*H263</f>
        <v>0</v>
      </c>
      <c r="AR263" s="97" t="s">
        <v>419</v>
      </c>
      <c r="AT263" s="97" t="s">
        <v>186</v>
      </c>
      <c r="AU263" s="97" t="s">
        <v>83</v>
      </c>
      <c r="AY263" s="10" t="s">
        <v>184</v>
      </c>
      <c r="BE263" s="98">
        <f>IF(N263="základní",J263,0)</f>
        <v>0</v>
      </c>
      <c r="BF263" s="98">
        <f>IF(N263="snížená",J263,0)</f>
        <v>0</v>
      </c>
      <c r="BG263" s="98">
        <f>IF(N263="zákl. přenesená",J263,0)</f>
        <v>0</v>
      </c>
      <c r="BH263" s="98">
        <f>IF(N263="sníž. přenesená",J263,0)</f>
        <v>0</v>
      </c>
      <c r="BI263" s="98">
        <f>IF(N263="nulová",J263,0)</f>
        <v>0</v>
      </c>
      <c r="BJ263" s="10" t="s">
        <v>81</v>
      </c>
      <c r="BK263" s="98">
        <f>ROUND(I263*H263,2)</f>
        <v>0</v>
      </c>
      <c r="BL263" s="10" t="s">
        <v>419</v>
      </c>
      <c r="BM263" s="97" t="s">
        <v>632</v>
      </c>
    </row>
    <row r="264" spans="2:65" s="6" customFormat="1" ht="22.8" customHeight="1">
      <c r="B264" s="73"/>
      <c r="D264" s="74" t="s">
        <v>72</v>
      </c>
      <c r="E264" s="83" t="s">
        <v>427</v>
      </c>
      <c r="F264" s="83" t="s">
        <v>428</v>
      </c>
      <c r="I264" s="76"/>
      <c r="J264" s="84">
        <f>BK264</f>
        <v>0</v>
      </c>
      <c r="L264" s="73"/>
      <c r="M264" s="78"/>
      <c r="P264" s="79">
        <f>P265</f>
        <v>0</v>
      </c>
      <c r="R264" s="79">
        <f>R265</f>
        <v>0</v>
      </c>
      <c r="T264" s="80">
        <f>T265</f>
        <v>0</v>
      </c>
      <c r="AR264" s="74" t="s">
        <v>207</v>
      </c>
      <c r="AT264" s="81" t="s">
        <v>72</v>
      </c>
      <c r="AU264" s="81" t="s">
        <v>81</v>
      </c>
      <c r="AY264" s="74" t="s">
        <v>184</v>
      </c>
      <c r="BK264" s="82">
        <f>BK265</f>
        <v>0</v>
      </c>
    </row>
    <row r="265" spans="2:65" s="1" customFormat="1" ht="16.5" customHeight="1">
      <c r="B265" s="20"/>
      <c r="C265" s="85" t="s">
        <v>633</v>
      </c>
      <c r="D265" s="85" t="s">
        <v>186</v>
      </c>
      <c r="E265" s="86" t="s">
        <v>430</v>
      </c>
      <c r="F265" s="87" t="s">
        <v>428</v>
      </c>
      <c r="G265" s="88" t="s">
        <v>425</v>
      </c>
      <c r="H265" s="120"/>
      <c r="I265" s="90"/>
      <c r="J265" s="91">
        <f>ROUND(I265*H265,2)</f>
        <v>0</v>
      </c>
      <c r="K265" s="92"/>
      <c r="L265" s="20"/>
      <c r="M265" s="93" t="s">
        <v>1</v>
      </c>
      <c r="N265" s="94" t="s">
        <v>38</v>
      </c>
      <c r="P265" s="95">
        <f>O265*H265</f>
        <v>0</v>
      </c>
      <c r="Q265" s="95">
        <v>0</v>
      </c>
      <c r="R265" s="95">
        <f>Q265*H265</f>
        <v>0</v>
      </c>
      <c r="S265" s="95">
        <v>0</v>
      </c>
      <c r="T265" s="96">
        <f>S265*H265</f>
        <v>0</v>
      </c>
      <c r="AR265" s="97" t="s">
        <v>419</v>
      </c>
      <c r="AT265" s="97" t="s">
        <v>186</v>
      </c>
      <c r="AU265" s="97" t="s">
        <v>83</v>
      </c>
      <c r="AY265" s="10" t="s">
        <v>184</v>
      </c>
      <c r="BE265" s="98">
        <f>IF(N265="základní",J265,0)</f>
        <v>0</v>
      </c>
      <c r="BF265" s="98">
        <f>IF(N265="snížená",J265,0)</f>
        <v>0</v>
      </c>
      <c r="BG265" s="98">
        <f>IF(N265="zákl. přenesená",J265,0)</f>
        <v>0</v>
      </c>
      <c r="BH265" s="98">
        <f>IF(N265="sníž. přenesená",J265,0)</f>
        <v>0</v>
      </c>
      <c r="BI265" s="98">
        <f>IF(N265="nulová",J265,0)</f>
        <v>0</v>
      </c>
      <c r="BJ265" s="10" t="s">
        <v>81</v>
      </c>
      <c r="BK265" s="98">
        <f>ROUND(I265*H265,2)</f>
        <v>0</v>
      </c>
      <c r="BL265" s="10" t="s">
        <v>419</v>
      </c>
      <c r="BM265" s="97" t="s">
        <v>634</v>
      </c>
    </row>
    <row r="266" spans="2:65" s="6" customFormat="1" ht="22.8" customHeight="1">
      <c r="B266" s="73"/>
      <c r="D266" s="74" t="s">
        <v>72</v>
      </c>
      <c r="E266" s="83" t="s">
        <v>432</v>
      </c>
      <c r="F266" s="83" t="s">
        <v>433</v>
      </c>
      <c r="I266" s="76"/>
      <c r="J266" s="84">
        <f>BK266</f>
        <v>0</v>
      </c>
      <c r="L266" s="73"/>
      <c r="M266" s="78"/>
      <c r="P266" s="79">
        <f>P267</f>
        <v>0</v>
      </c>
      <c r="R266" s="79">
        <f>R267</f>
        <v>0</v>
      </c>
      <c r="T266" s="80">
        <f>T267</f>
        <v>0</v>
      </c>
      <c r="AR266" s="74" t="s">
        <v>207</v>
      </c>
      <c r="AT266" s="81" t="s">
        <v>72</v>
      </c>
      <c r="AU266" s="81" t="s">
        <v>81</v>
      </c>
      <c r="AY266" s="74" t="s">
        <v>184</v>
      </c>
      <c r="BK266" s="82">
        <f>BK267</f>
        <v>0</v>
      </c>
    </row>
    <row r="267" spans="2:65" s="1" customFormat="1" ht="16.5" customHeight="1">
      <c r="B267" s="20"/>
      <c r="C267" s="85" t="s">
        <v>635</v>
      </c>
      <c r="D267" s="85" t="s">
        <v>186</v>
      </c>
      <c r="E267" s="86" t="s">
        <v>435</v>
      </c>
      <c r="F267" s="87" t="s">
        <v>436</v>
      </c>
      <c r="G267" s="88" t="s">
        <v>425</v>
      </c>
      <c r="H267" s="120"/>
      <c r="I267" s="90"/>
      <c r="J267" s="91">
        <f>ROUND(I267*H267,2)</f>
        <v>0</v>
      </c>
      <c r="K267" s="92"/>
      <c r="L267" s="20"/>
      <c r="M267" s="121" t="s">
        <v>1</v>
      </c>
      <c r="N267" s="122" t="s">
        <v>38</v>
      </c>
      <c r="O267" s="123"/>
      <c r="P267" s="124">
        <f>O267*H267</f>
        <v>0</v>
      </c>
      <c r="Q267" s="124">
        <v>0</v>
      </c>
      <c r="R267" s="124">
        <f>Q267*H267</f>
        <v>0</v>
      </c>
      <c r="S267" s="124">
        <v>0</v>
      </c>
      <c r="T267" s="125">
        <f>S267*H267</f>
        <v>0</v>
      </c>
      <c r="AR267" s="97" t="s">
        <v>419</v>
      </c>
      <c r="AT267" s="97" t="s">
        <v>186</v>
      </c>
      <c r="AU267" s="97" t="s">
        <v>83</v>
      </c>
      <c r="AY267" s="10" t="s">
        <v>184</v>
      </c>
      <c r="BE267" s="98">
        <f>IF(N267="základní",J267,0)</f>
        <v>0</v>
      </c>
      <c r="BF267" s="98">
        <f>IF(N267="snížená",J267,0)</f>
        <v>0</v>
      </c>
      <c r="BG267" s="98">
        <f>IF(N267="zákl. přenesená",J267,0)</f>
        <v>0</v>
      </c>
      <c r="BH267" s="98">
        <f>IF(N267="sníž. přenesená",J267,0)</f>
        <v>0</v>
      </c>
      <c r="BI267" s="98">
        <f>IF(N267="nulová",J267,0)</f>
        <v>0</v>
      </c>
      <c r="BJ267" s="10" t="s">
        <v>81</v>
      </c>
      <c r="BK267" s="98">
        <f>ROUND(I267*H267,2)</f>
        <v>0</v>
      </c>
      <c r="BL267" s="10" t="s">
        <v>419</v>
      </c>
      <c r="BM267" s="97" t="s">
        <v>636</v>
      </c>
    </row>
    <row r="268" spans="2:65" s="1" customFormat="1" ht="7.05" customHeight="1">
      <c r="B268" s="26"/>
      <c r="C268" s="27"/>
      <c r="D268" s="27"/>
      <c r="E268" s="27"/>
      <c r="F268" s="27"/>
      <c r="G268" s="27"/>
      <c r="H268" s="27"/>
      <c r="I268" s="27"/>
      <c r="J268" s="27"/>
      <c r="K268" s="27"/>
      <c r="L268" s="20"/>
    </row>
  </sheetData>
  <sheetProtection algorithmName="SHA-512" hashValue="tAK/s6F+TzsTtDL1+VxFoxfwIb7NWMefSDnniFGNcF0SubZqR51YDUJ8ujqRcRKWy48mnklB0dKZh1unN3IAYg==" saltValue="rVAS7PJn90b4FDaiUqZTcgYBjexS2A1A9sWyD+BzL1oNIOFXrT88dnYMq7xE32VypmvbKec5qwZ9IfQWI4n72w==" spinCount="100000" sheet="1" objects="1" scenarios="1" formatColumns="0" formatRows="0" autoFilter="0"/>
  <autoFilter ref="C134:K267" xr:uid="{00000000-0009-0000-0000-000002000000}"/>
  <mergeCells count="12">
    <mergeCell ref="E127:H127"/>
    <mergeCell ref="L2:V2"/>
    <mergeCell ref="E85:H85"/>
    <mergeCell ref="E87:H87"/>
    <mergeCell ref="E89:H89"/>
    <mergeCell ref="E123:H123"/>
    <mergeCell ref="E125:H125"/>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2:BM122"/>
  <sheetViews>
    <sheetView showGridLines="0" topLeftCell="A104" workbookViewId="0">
      <selection activeCell="I121" sqref="I121"/>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147</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s="1" customFormat="1" ht="12" customHeight="1">
      <c r="B8" s="20"/>
      <c r="D8" s="16" t="s">
        <v>149</v>
      </c>
      <c r="L8" s="20"/>
    </row>
    <row r="9" spans="2:46" s="1" customFormat="1" ht="16.5" customHeight="1">
      <c r="B9" s="20"/>
      <c r="E9" s="863" t="s">
        <v>3917</v>
      </c>
      <c r="F9" s="864"/>
      <c r="G9" s="864"/>
      <c r="H9" s="864"/>
      <c r="L9" s="20"/>
    </row>
    <row r="10" spans="2:46" s="1" customFormat="1">
      <c r="B10" s="20"/>
      <c r="L10" s="20"/>
    </row>
    <row r="11" spans="2:46" s="1" customFormat="1" ht="12" customHeight="1">
      <c r="B11" s="20"/>
      <c r="D11" s="16" t="s">
        <v>15</v>
      </c>
      <c r="F11" s="15" t="s">
        <v>1</v>
      </c>
      <c r="I11" s="16" t="s">
        <v>16</v>
      </c>
      <c r="J11" s="15" t="s">
        <v>1</v>
      </c>
      <c r="L11" s="20"/>
    </row>
    <row r="12" spans="2:46" s="1" customFormat="1" ht="12" customHeight="1">
      <c r="B12" s="20"/>
      <c r="D12" s="16" t="s">
        <v>17</v>
      </c>
      <c r="F12" s="15" t="s">
        <v>18</v>
      </c>
      <c r="I12" s="16" t="s">
        <v>19</v>
      </c>
      <c r="J12" s="30">
        <f>'Rekapitulace stavby'!AN8</f>
        <v>46065</v>
      </c>
      <c r="L12" s="20"/>
    </row>
    <row r="13" spans="2:46" s="1" customFormat="1" ht="10.8" customHeight="1">
      <c r="B13" s="20"/>
      <c r="L13" s="20"/>
    </row>
    <row r="14" spans="2:46" s="1" customFormat="1" ht="12" customHeight="1">
      <c r="B14" s="20"/>
      <c r="D14" s="16" t="s">
        <v>20</v>
      </c>
      <c r="I14" s="16" t="s">
        <v>21</v>
      </c>
      <c r="J14" s="15" t="s">
        <v>1</v>
      </c>
      <c r="L14" s="20"/>
    </row>
    <row r="15" spans="2:46" s="1" customFormat="1" ht="18" customHeight="1">
      <c r="B15" s="20"/>
      <c r="E15" s="15" t="s">
        <v>22</v>
      </c>
      <c r="I15" s="16" t="s">
        <v>23</v>
      </c>
      <c r="J15" s="15" t="s">
        <v>1</v>
      </c>
      <c r="L15" s="20"/>
    </row>
    <row r="16" spans="2:46" s="1" customFormat="1" ht="7.05" customHeight="1">
      <c r="B16" s="20"/>
      <c r="L16" s="20"/>
    </row>
    <row r="17" spans="2:12" s="1" customFormat="1" ht="12" customHeight="1">
      <c r="B17" s="20"/>
      <c r="D17" s="16" t="s">
        <v>24</v>
      </c>
      <c r="I17" s="16" t="s">
        <v>21</v>
      </c>
      <c r="J17" s="17" t="str">
        <f>'Rekapitulace stavby'!AN13</f>
        <v>Vyplň údaj</v>
      </c>
      <c r="L17" s="20"/>
    </row>
    <row r="18" spans="2:12" s="1" customFormat="1" ht="18" customHeight="1">
      <c r="B18" s="20"/>
      <c r="E18" s="868" t="str">
        <f>'Rekapitulace stavby'!E14</f>
        <v xml:space="preserve">Vyplň údaj </v>
      </c>
      <c r="F18" s="869"/>
      <c r="G18" s="869"/>
      <c r="H18" s="869"/>
      <c r="I18" s="16" t="s">
        <v>23</v>
      </c>
      <c r="J18" s="17" t="str">
        <f>'Rekapitulace stavby'!AN14</f>
        <v>Vyplň údaj</v>
      </c>
      <c r="L18" s="20"/>
    </row>
    <row r="19" spans="2:12" s="1" customFormat="1" ht="7.05" customHeight="1">
      <c r="B19" s="20"/>
      <c r="L19" s="20"/>
    </row>
    <row r="20" spans="2:12" s="1" customFormat="1" ht="12" customHeight="1">
      <c r="B20" s="20"/>
      <c r="D20" s="16" t="s">
        <v>26</v>
      </c>
      <c r="I20" s="16" t="s">
        <v>21</v>
      </c>
      <c r="J20" s="15" t="s">
        <v>1</v>
      </c>
      <c r="L20" s="20"/>
    </row>
    <row r="21" spans="2:12" s="1" customFormat="1" ht="18" customHeight="1">
      <c r="B21" s="20"/>
      <c r="E21" s="15" t="s">
        <v>27</v>
      </c>
      <c r="I21" s="16" t="s">
        <v>23</v>
      </c>
      <c r="J21" s="15" t="s">
        <v>1</v>
      </c>
      <c r="L21" s="20"/>
    </row>
    <row r="22" spans="2:12" s="1" customFormat="1" ht="7.05" customHeight="1">
      <c r="B22" s="20"/>
      <c r="L22" s="20"/>
    </row>
    <row r="23" spans="2:12" s="1" customFormat="1" ht="12" customHeight="1">
      <c r="B23" s="20"/>
      <c r="D23" s="16" t="s">
        <v>29</v>
      </c>
      <c r="I23" s="16" t="s">
        <v>21</v>
      </c>
      <c r="J23" s="15" t="s">
        <v>1</v>
      </c>
      <c r="L23" s="20"/>
    </row>
    <row r="24" spans="2:12" s="1" customFormat="1" ht="18" customHeight="1">
      <c r="B24" s="20"/>
      <c r="E24" s="15" t="s">
        <v>30</v>
      </c>
      <c r="I24" s="16" t="s">
        <v>23</v>
      </c>
      <c r="J24" s="15" t="s">
        <v>1</v>
      </c>
      <c r="L24" s="20"/>
    </row>
    <row r="25" spans="2:12" s="1" customFormat="1" ht="7.05" customHeight="1">
      <c r="B25" s="20"/>
      <c r="L25" s="20"/>
    </row>
    <row r="26" spans="2:12" s="1" customFormat="1" ht="12" customHeight="1">
      <c r="B26" s="20"/>
      <c r="D26" s="16" t="s">
        <v>31</v>
      </c>
      <c r="L26" s="20"/>
    </row>
    <row r="27" spans="2:12" s="2" customFormat="1" ht="16.5" customHeight="1">
      <c r="B27" s="42"/>
      <c r="E27" s="870" t="s">
        <v>1</v>
      </c>
      <c r="F27" s="870"/>
      <c r="G27" s="870"/>
      <c r="H27" s="870"/>
      <c r="L27" s="42"/>
    </row>
    <row r="28" spans="2:12" s="1" customFormat="1" ht="7.05" customHeight="1">
      <c r="B28" s="20"/>
      <c r="L28" s="20"/>
    </row>
    <row r="29" spans="2:12" s="1" customFormat="1" ht="7.05" customHeight="1">
      <c r="B29" s="20"/>
      <c r="D29" s="31"/>
      <c r="E29" s="31"/>
      <c r="F29" s="31"/>
      <c r="G29" s="31"/>
      <c r="H29" s="31"/>
      <c r="I29" s="31"/>
      <c r="J29" s="31"/>
      <c r="K29" s="31"/>
      <c r="L29" s="20"/>
    </row>
    <row r="30" spans="2:12" s="1" customFormat="1" ht="25.35" customHeight="1">
      <c r="B30" s="20"/>
      <c r="D30" s="43" t="s">
        <v>33</v>
      </c>
      <c r="J30" s="39">
        <f>ROUND(J118, 2)</f>
        <v>0</v>
      </c>
      <c r="L30" s="20"/>
    </row>
    <row r="31" spans="2:12" s="1" customFormat="1" ht="7.05" customHeight="1">
      <c r="B31" s="20"/>
      <c r="D31" s="31"/>
      <c r="E31" s="31"/>
      <c r="F31" s="31"/>
      <c r="G31" s="31"/>
      <c r="H31" s="31"/>
      <c r="I31" s="31"/>
      <c r="J31" s="31"/>
      <c r="K31" s="31"/>
      <c r="L31" s="20"/>
    </row>
    <row r="32" spans="2:12" s="1" customFormat="1" ht="14.4" customHeight="1">
      <c r="B32" s="20"/>
      <c r="F32" s="22" t="s">
        <v>35</v>
      </c>
      <c r="I32" s="22" t="s">
        <v>34</v>
      </c>
      <c r="J32" s="22" t="s">
        <v>36</v>
      </c>
      <c r="L32" s="20"/>
    </row>
    <row r="33" spans="2:12" s="1" customFormat="1" ht="14.4" customHeight="1">
      <c r="B33" s="20"/>
      <c r="D33" s="32" t="s">
        <v>37</v>
      </c>
      <c r="E33" s="16" t="s">
        <v>38</v>
      </c>
      <c r="F33" s="40">
        <f>ROUND((SUM(BE118:BE121)),  2)</f>
        <v>0</v>
      </c>
      <c r="I33" s="44">
        <v>0.21</v>
      </c>
      <c r="J33" s="40">
        <f>ROUND(((SUM(BE118:BE121))*I33),  2)</f>
        <v>0</v>
      </c>
      <c r="L33" s="20"/>
    </row>
    <row r="34" spans="2:12" s="1" customFormat="1" ht="14.4" customHeight="1">
      <c r="B34" s="20"/>
      <c r="E34" s="16" t="s">
        <v>39</v>
      </c>
      <c r="F34" s="40">
        <f>ROUND((SUM(BF118:BF121)),  2)</f>
        <v>0</v>
      </c>
      <c r="I34" s="44">
        <v>0.12</v>
      </c>
      <c r="J34" s="40">
        <f>ROUND(((SUM(BF118:BF121))*I34),  2)</f>
        <v>0</v>
      </c>
      <c r="L34" s="20"/>
    </row>
    <row r="35" spans="2:12" s="1" customFormat="1" ht="14.4" hidden="1" customHeight="1">
      <c r="B35" s="20"/>
      <c r="E35" s="16" t="s">
        <v>40</v>
      </c>
      <c r="F35" s="40">
        <f>ROUND((SUM(BG118:BG121)),  2)</f>
        <v>0</v>
      </c>
      <c r="I35" s="44">
        <v>0.21</v>
      </c>
      <c r="J35" s="40">
        <f>0</f>
        <v>0</v>
      </c>
      <c r="L35" s="20"/>
    </row>
    <row r="36" spans="2:12" s="1" customFormat="1" ht="14.4" hidden="1" customHeight="1">
      <c r="B36" s="20"/>
      <c r="E36" s="16" t="s">
        <v>41</v>
      </c>
      <c r="F36" s="40">
        <f>ROUND((SUM(BH118:BH121)),  2)</f>
        <v>0</v>
      </c>
      <c r="I36" s="44">
        <v>0.12</v>
      </c>
      <c r="J36" s="40">
        <f>0</f>
        <v>0</v>
      </c>
      <c r="L36" s="20"/>
    </row>
    <row r="37" spans="2:12" s="1" customFormat="1" ht="14.4" hidden="1" customHeight="1">
      <c r="B37" s="20"/>
      <c r="E37" s="16" t="s">
        <v>42</v>
      </c>
      <c r="F37" s="40">
        <f>ROUND((SUM(BI118:BI121)),  2)</f>
        <v>0</v>
      </c>
      <c r="I37" s="44">
        <v>0</v>
      </c>
      <c r="J37" s="40">
        <f>0</f>
        <v>0</v>
      </c>
      <c r="L37" s="20"/>
    </row>
    <row r="38" spans="2:12" s="1" customFormat="1" ht="7.05" customHeight="1">
      <c r="B38" s="20"/>
      <c r="L38" s="20"/>
    </row>
    <row r="39" spans="2:12" s="1" customFormat="1" ht="25.35" customHeight="1">
      <c r="B39" s="20"/>
      <c r="C39" s="45"/>
      <c r="D39" s="46" t="s">
        <v>43</v>
      </c>
      <c r="E39" s="33"/>
      <c r="F39" s="33"/>
      <c r="G39" s="47" t="s">
        <v>44</v>
      </c>
      <c r="H39" s="48" t="s">
        <v>45</v>
      </c>
      <c r="I39" s="33"/>
      <c r="J39" s="49">
        <f>SUM(J30:J37)</f>
        <v>0</v>
      </c>
      <c r="K39" s="50"/>
      <c r="L39" s="20"/>
    </row>
    <row r="40" spans="2:12" s="1" customFormat="1" ht="14.4" customHeight="1">
      <c r="B40" s="20"/>
      <c r="L40" s="20"/>
    </row>
    <row r="41" spans="2:12" ht="14.4" customHeight="1">
      <c r="B41" s="13"/>
      <c r="L41" s="13"/>
    </row>
    <row r="42" spans="2:12" ht="14.4" customHeight="1">
      <c r="B42" s="13"/>
      <c r="L42" s="13"/>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47" s="1" customFormat="1" ht="7.05" customHeight="1">
      <c r="B81" s="28"/>
      <c r="C81" s="29"/>
      <c r="D81" s="29"/>
      <c r="E81" s="29"/>
      <c r="F81" s="29"/>
      <c r="G81" s="29"/>
      <c r="H81" s="29"/>
      <c r="I81" s="29"/>
      <c r="J81" s="29"/>
      <c r="K81" s="29"/>
      <c r="L81" s="20"/>
    </row>
    <row r="82" spans="2:47" s="1" customFormat="1" ht="25.05" customHeight="1">
      <c r="B82" s="20"/>
      <c r="C82" s="14" t="s">
        <v>151</v>
      </c>
      <c r="L82" s="20"/>
    </row>
    <row r="83" spans="2:47" s="1" customFormat="1" ht="7.05" customHeight="1">
      <c r="B83" s="20"/>
      <c r="L83" s="20"/>
    </row>
    <row r="84" spans="2:47" s="1" customFormat="1" ht="12" customHeight="1">
      <c r="B84" s="20"/>
      <c r="C84" s="16" t="s">
        <v>14</v>
      </c>
      <c r="L84" s="20"/>
    </row>
    <row r="85" spans="2:47" s="1" customFormat="1" ht="16.5" customHeight="1">
      <c r="B85" s="20"/>
      <c r="E85" s="865" t="str">
        <f>E7</f>
        <v xml:space="preserve">Rekonstrukce a modernizace fotbalového hřiště SK Union Břevnov </v>
      </c>
      <c r="F85" s="866"/>
      <c r="G85" s="866"/>
      <c r="H85" s="866"/>
      <c r="L85" s="20"/>
    </row>
    <row r="86" spans="2:47" s="1" customFormat="1" ht="12" customHeight="1">
      <c r="B86" s="20"/>
      <c r="C86" s="16" t="s">
        <v>149</v>
      </c>
      <c r="L86" s="20"/>
    </row>
    <row r="87" spans="2:47" s="1" customFormat="1" ht="16.5" customHeight="1">
      <c r="B87" s="20"/>
      <c r="E87" s="863" t="str">
        <f>E9</f>
        <v>IO-07 - Veřejné osvětlení</v>
      </c>
      <c r="F87" s="864"/>
      <c r="G87" s="864"/>
      <c r="H87" s="864"/>
      <c r="L87" s="20"/>
    </row>
    <row r="88" spans="2:47" s="1" customFormat="1" ht="7.05" customHeight="1">
      <c r="B88" s="20"/>
      <c r="L88" s="20"/>
    </row>
    <row r="89" spans="2:47" s="1" customFormat="1" ht="12" customHeight="1">
      <c r="B89" s="20"/>
      <c r="C89" s="16" t="s">
        <v>17</v>
      </c>
      <c r="F89" s="15" t="str">
        <f>F12</f>
        <v>Praha 6</v>
      </c>
      <c r="I89" s="16" t="s">
        <v>19</v>
      </c>
      <c r="J89" s="30">
        <f>IF(J12="","",J12)</f>
        <v>46065</v>
      </c>
      <c r="L89" s="20"/>
    </row>
    <row r="90" spans="2:47" s="1" customFormat="1" ht="7.05" customHeight="1">
      <c r="B90" s="20"/>
      <c r="L90" s="20"/>
    </row>
    <row r="91" spans="2:47" s="1" customFormat="1" ht="25.65" customHeight="1">
      <c r="B91" s="20"/>
      <c r="C91" s="16" t="s">
        <v>20</v>
      </c>
      <c r="F91" s="15" t="str">
        <f>E15</f>
        <v>Městská část Praha 6</v>
      </c>
      <c r="I91" s="16" t="s">
        <v>26</v>
      </c>
      <c r="J91" s="19" t="str">
        <f>E21</f>
        <v>Sportovní projekty s.r.o.</v>
      </c>
      <c r="L91" s="20"/>
    </row>
    <row r="92" spans="2:47" s="1" customFormat="1" ht="15.15" customHeight="1">
      <c r="B92" s="20"/>
      <c r="C92" s="16" t="s">
        <v>24</v>
      </c>
      <c r="F92" s="15" t="str">
        <f>IF(E18="","",E18)</f>
        <v xml:space="preserve">Vyplň údaj </v>
      </c>
      <c r="I92" s="16" t="s">
        <v>29</v>
      </c>
      <c r="J92" s="19" t="str">
        <f>E24</f>
        <v>F.Pecka</v>
      </c>
      <c r="L92" s="20"/>
    </row>
    <row r="93" spans="2:47" s="1" customFormat="1" ht="10.199999999999999" customHeight="1">
      <c r="B93" s="20"/>
      <c r="L93" s="20"/>
    </row>
    <row r="94" spans="2:47" s="1" customFormat="1" ht="29.25" customHeight="1">
      <c r="B94" s="20"/>
      <c r="C94" s="53" t="s">
        <v>152</v>
      </c>
      <c r="D94" s="45"/>
      <c r="E94" s="45"/>
      <c r="F94" s="45"/>
      <c r="G94" s="45"/>
      <c r="H94" s="45"/>
      <c r="I94" s="45"/>
      <c r="J94" s="54" t="s">
        <v>153</v>
      </c>
      <c r="K94" s="45"/>
      <c r="L94" s="20"/>
    </row>
    <row r="95" spans="2:47" s="1" customFormat="1" ht="10.199999999999999" customHeight="1">
      <c r="B95" s="20"/>
      <c r="L95" s="20"/>
    </row>
    <row r="96" spans="2:47" s="1" customFormat="1" ht="22.8" customHeight="1">
      <c r="B96" s="20"/>
      <c r="C96" s="55" t="s">
        <v>154</v>
      </c>
      <c r="J96" s="39">
        <f>J118</f>
        <v>0</v>
      </c>
      <c r="L96" s="20"/>
      <c r="AU96" s="10" t="s">
        <v>155</v>
      </c>
    </row>
    <row r="97" spans="2:12" s="3" customFormat="1" ht="25.05" customHeight="1">
      <c r="B97" s="56"/>
      <c r="D97" s="57" t="s">
        <v>162</v>
      </c>
      <c r="E97" s="58"/>
      <c r="F97" s="58"/>
      <c r="G97" s="58"/>
      <c r="H97" s="58"/>
      <c r="I97" s="58"/>
      <c r="J97" s="59">
        <f>J119</f>
        <v>0</v>
      </c>
      <c r="L97" s="56"/>
    </row>
    <row r="98" spans="2:12" s="4" customFormat="1" ht="19.95" customHeight="1">
      <c r="B98" s="60"/>
      <c r="D98" s="61" t="s">
        <v>638</v>
      </c>
      <c r="E98" s="62"/>
      <c r="F98" s="62"/>
      <c r="G98" s="62"/>
      <c r="H98" s="62"/>
      <c r="I98" s="62"/>
      <c r="J98" s="63">
        <f>J120</f>
        <v>0</v>
      </c>
      <c r="L98" s="60"/>
    </row>
    <row r="99" spans="2:12" s="1" customFormat="1" ht="21.75" customHeight="1">
      <c r="B99" s="20"/>
      <c r="L99" s="20"/>
    </row>
    <row r="100" spans="2:12" s="1" customFormat="1" ht="7.05" customHeight="1">
      <c r="B100" s="26"/>
      <c r="C100" s="27"/>
      <c r="D100" s="27"/>
      <c r="E100" s="27"/>
      <c r="F100" s="27"/>
      <c r="G100" s="27"/>
      <c r="H100" s="27"/>
      <c r="I100" s="27"/>
      <c r="J100" s="27"/>
      <c r="K100" s="27"/>
      <c r="L100" s="20"/>
    </row>
    <row r="104" spans="2:12" s="1" customFormat="1" ht="7.05" customHeight="1">
      <c r="B104" s="28"/>
      <c r="C104" s="29"/>
      <c r="D104" s="29"/>
      <c r="E104" s="29"/>
      <c r="F104" s="29"/>
      <c r="G104" s="29"/>
      <c r="H104" s="29"/>
      <c r="I104" s="29"/>
      <c r="J104" s="29"/>
      <c r="K104" s="29"/>
      <c r="L104" s="20"/>
    </row>
    <row r="105" spans="2:12" s="1" customFormat="1" ht="25.05" customHeight="1">
      <c r="B105" s="20"/>
      <c r="C105" s="14" t="s">
        <v>169</v>
      </c>
      <c r="L105" s="20"/>
    </row>
    <row r="106" spans="2:12" s="1" customFormat="1" ht="7.05" customHeight="1">
      <c r="B106" s="20"/>
      <c r="L106" s="20"/>
    </row>
    <row r="107" spans="2:12" s="1" customFormat="1" ht="12" customHeight="1">
      <c r="B107" s="20"/>
      <c r="C107" s="16" t="s">
        <v>14</v>
      </c>
      <c r="L107" s="20"/>
    </row>
    <row r="108" spans="2:12" s="1" customFormat="1" ht="16.5" customHeight="1">
      <c r="B108" s="20"/>
      <c r="E108" s="865" t="str">
        <f>E7</f>
        <v xml:space="preserve">Rekonstrukce a modernizace fotbalového hřiště SK Union Břevnov </v>
      </c>
      <c r="F108" s="866"/>
      <c r="G108" s="866"/>
      <c r="H108" s="866"/>
      <c r="L108" s="20"/>
    </row>
    <row r="109" spans="2:12" s="1" customFormat="1" ht="12" customHeight="1">
      <c r="B109" s="20"/>
      <c r="C109" s="16" t="s">
        <v>149</v>
      </c>
      <c r="L109" s="20"/>
    </row>
    <row r="110" spans="2:12" s="1" customFormat="1" ht="16.5" customHeight="1">
      <c r="B110" s="20"/>
      <c r="E110" s="863" t="str">
        <f>E9</f>
        <v>IO-07 - Veřejné osvětlení</v>
      </c>
      <c r="F110" s="864"/>
      <c r="G110" s="864"/>
      <c r="H110" s="864"/>
      <c r="L110" s="20"/>
    </row>
    <row r="111" spans="2:12" s="1" customFormat="1" ht="7.05" customHeight="1">
      <c r="B111" s="20"/>
      <c r="L111" s="20"/>
    </row>
    <row r="112" spans="2:12" s="1" customFormat="1" ht="12" customHeight="1">
      <c r="B112" s="20"/>
      <c r="C112" s="16" t="s">
        <v>17</v>
      </c>
      <c r="F112" s="15" t="str">
        <f>F12</f>
        <v>Praha 6</v>
      </c>
      <c r="I112" s="16" t="s">
        <v>19</v>
      </c>
      <c r="J112" s="30">
        <f>IF(J12="","",J12)</f>
        <v>46065</v>
      </c>
      <c r="L112" s="20"/>
    </row>
    <row r="113" spans="2:65" s="1" customFormat="1" ht="7.05" customHeight="1">
      <c r="B113" s="20"/>
      <c r="L113" s="20"/>
    </row>
    <row r="114" spans="2:65" s="1" customFormat="1" ht="25.65" customHeight="1">
      <c r="B114" s="20"/>
      <c r="C114" s="16" t="s">
        <v>20</v>
      </c>
      <c r="F114" s="15" t="str">
        <f>E15</f>
        <v>Městská část Praha 6</v>
      </c>
      <c r="I114" s="16" t="s">
        <v>26</v>
      </c>
      <c r="J114" s="19" t="str">
        <f>E21</f>
        <v>Sportovní projekty s.r.o.</v>
      </c>
      <c r="L114" s="20"/>
    </row>
    <row r="115" spans="2:65" s="1" customFormat="1" ht="15.15" customHeight="1">
      <c r="B115" s="20"/>
      <c r="C115" s="16" t="s">
        <v>24</v>
      </c>
      <c r="F115" s="15" t="str">
        <f>IF(E18="","",E18)</f>
        <v xml:space="preserve">Vyplň údaj </v>
      </c>
      <c r="I115" s="16" t="s">
        <v>29</v>
      </c>
      <c r="J115" s="19" t="str">
        <f>E24</f>
        <v>F.Pecka</v>
      </c>
      <c r="L115" s="20"/>
    </row>
    <row r="116" spans="2:65" s="1" customFormat="1" ht="10.199999999999999" customHeight="1">
      <c r="B116" s="20"/>
      <c r="L116" s="20"/>
    </row>
    <row r="117" spans="2:65" s="5" customFormat="1" ht="29.25" customHeight="1">
      <c r="B117" s="64"/>
      <c r="C117" s="65" t="s">
        <v>170</v>
      </c>
      <c r="D117" s="66" t="s">
        <v>58</v>
      </c>
      <c r="E117" s="66" t="s">
        <v>54</v>
      </c>
      <c r="F117" s="66" t="s">
        <v>55</v>
      </c>
      <c r="G117" s="66" t="s">
        <v>171</v>
      </c>
      <c r="H117" s="66" t="s">
        <v>172</v>
      </c>
      <c r="I117" s="66" t="s">
        <v>173</v>
      </c>
      <c r="J117" s="67" t="s">
        <v>153</v>
      </c>
      <c r="K117" s="68" t="s">
        <v>174</v>
      </c>
      <c r="L117" s="64"/>
      <c r="M117" s="34" t="s">
        <v>1</v>
      </c>
      <c r="N117" s="35" t="s">
        <v>37</v>
      </c>
      <c r="O117" s="35" t="s">
        <v>175</v>
      </c>
      <c r="P117" s="35" t="s">
        <v>176</v>
      </c>
      <c r="Q117" s="35" t="s">
        <v>177</v>
      </c>
      <c r="R117" s="35" t="s">
        <v>178</v>
      </c>
      <c r="S117" s="35" t="s">
        <v>179</v>
      </c>
      <c r="T117" s="36" t="s">
        <v>180</v>
      </c>
    </row>
    <row r="118" spans="2:65" s="1" customFormat="1" ht="22.8" customHeight="1">
      <c r="B118" s="20"/>
      <c r="C118" s="38" t="s">
        <v>181</v>
      </c>
      <c r="J118" s="69">
        <f>BK118</f>
        <v>0</v>
      </c>
      <c r="L118" s="20"/>
      <c r="M118" s="37"/>
      <c r="N118" s="31"/>
      <c r="O118" s="31"/>
      <c r="P118" s="70">
        <f>P119</f>
        <v>0</v>
      </c>
      <c r="Q118" s="31"/>
      <c r="R118" s="70">
        <f>R119</f>
        <v>0</v>
      </c>
      <c r="S118" s="31"/>
      <c r="T118" s="71">
        <f>T119</f>
        <v>0</v>
      </c>
      <c r="AT118" s="10" t="s">
        <v>72</v>
      </c>
      <c r="AU118" s="10" t="s">
        <v>155</v>
      </c>
      <c r="BK118" s="72">
        <f>BK119</f>
        <v>0</v>
      </c>
    </row>
    <row r="119" spans="2:65" s="6" customFormat="1" ht="25.95" customHeight="1">
      <c r="B119" s="73"/>
      <c r="D119" s="74" t="s">
        <v>72</v>
      </c>
      <c r="E119" s="75" t="s">
        <v>399</v>
      </c>
      <c r="F119" s="75" t="s">
        <v>400</v>
      </c>
      <c r="I119" s="76"/>
      <c r="J119" s="77">
        <f>BK119</f>
        <v>0</v>
      </c>
      <c r="L119" s="73"/>
      <c r="M119" s="78"/>
      <c r="P119" s="79">
        <f>P120</f>
        <v>0</v>
      </c>
      <c r="R119" s="79">
        <f>R120</f>
        <v>0</v>
      </c>
      <c r="T119" s="80">
        <f>T120</f>
        <v>0</v>
      </c>
      <c r="AR119" s="74" t="s">
        <v>83</v>
      </c>
      <c r="AT119" s="81" t="s">
        <v>72</v>
      </c>
      <c r="AU119" s="81" t="s">
        <v>73</v>
      </c>
      <c r="AY119" s="74" t="s">
        <v>184</v>
      </c>
      <c r="BK119" s="82">
        <f>BK120</f>
        <v>0</v>
      </c>
    </row>
    <row r="120" spans="2:65" s="6" customFormat="1" ht="22.8" customHeight="1">
      <c r="B120" s="73"/>
      <c r="D120" s="74" t="s">
        <v>72</v>
      </c>
      <c r="E120" s="83" t="s">
        <v>639</v>
      </c>
      <c r="F120" s="83" t="s">
        <v>640</v>
      </c>
      <c r="I120" s="76"/>
      <c r="J120" s="84">
        <f>BK120</f>
        <v>0</v>
      </c>
      <c r="L120" s="73"/>
      <c r="M120" s="78"/>
      <c r="P120" s="79">
        <f>P121</f>
        <v>0</v>
      </c>
      <c r="R120" s="79">
        <f>R121</f>
        <v>0</v>
      </c>
      <c r="T120" s="80">
        <f>T121</f>
        <v>0</v>
      </c>
      <c r="AR120" s="74" t="s">
        <v>83</v>
      </c>
      <c r="AT120" s="81" t="s">
        <v>72</v>
      </c>
      <c r="AU120" s="81" t="s">
        <v>81</v>
      </c>
      <c r="AY120" s="74" t="s">
        <v>184</v>
      </c>
      <c r="BK120" s="82">
        <f>BK121</f>
        <v>0</v>
      </c>
    </row>
    <row r="121" spans="2:65" s="1" customFormat="1" ht="16.5" customHeight="1">
      <c r="B121" s="20"/>
      <c r="C121" s="85" t="s">
        <v>81</v>
      </c>
      <c r="D121" s="85" t="s">
        <v>186</v>
      </c>
      <c r="E121" s="86" t="s">
        <v>3918</v>
      </c>
      <c r="F121" s="87" t="s">
        <v>3919</v>
      </c>
      <c r="G121" s="88" t="s">
        <v>496</v>
      </c>
      <c r="H121" s="89">
        <v>1</v>
      </c>
      <c r="I121" s="90">
        <f>SUM('IO-07'!G62)</f>
        <v>0</v>
      </c>
      <c r="J121" s="91">
        <f>ROUND(I121*H121,2)</f>
        <v>0</v>
      </c>
      <c r="K121" s="92"/>
      <c r="L121" s="20"/>
      <c r="M121" s="121" t="s">
        <v>1</v>
      </c>
      <c r="N121" s="122" t="s">
        <v>38</v>
      </c>
      <c r="O121" s="123"/>
      <c r="P121" s="124">
        <f>O121*H121</f>
        <v>0</v>
      </c>
      <c r="Q121" s="124">
        <v>0</v>
      </c>
      <c r="R121" s="124">
        <f>Q121*H121</f>
        <v>0</v>
      </c>
      <c r="S121" s="124">
        <v>0</v>
      </c>
      <c r="T121" s="125">
        <f>S121*H121</f>
        <v>0</v>
      </c>
      <c r="AR121" s="97" t="s">
        <v>259</v>
      </c>
      <c r="AT121" s="97" t="s">
        <v>186</v>
      </c>
      <c r="AU121" s="97" t="s">
        <v>83</v>
      </c>
      <c r="AY121" s="10" t="s">
        <v>184</v>
      </c>
      <c r="BE121" s="98">
        <f>IF(N121="základní",J121,0)</f>
        <v>0</v>
      </c>
      <c r="BF121" s="98">
        <f>IF(N121="snížená",J121,0)</f>
        <v>0</v>
      </c>
      <c r="BG121" s="98">
        <f>IF(N121="zákl. přenesená",J121,0)</f>
        <v>0</v>
      </c>
      <c r="BH121" s="98">
        <f>IF(N121="sníž. přenesená",J121,0)</f>
        <v>0</v>
      </c>
      <c r="BI121" s="98">
        <f>IF(N121="nulová",J121,0)</f>
        <v>0</v>
      </c>
      <c r="BJ121" s="10" t="s">
        <v>81</v>
      </c>
      <c r="BK121" s="98">
        <f>ROUND(I121*H121,2)</f>
        <v>0</v>
      </c>
      <c r="BL121" s="10" t="s">
        <v>259</v>
      </c>
      <c r="BM121" s="97" t="s">
        <v>3920</v>
      </c>
    </row>
    <row r="122" spans="2:65" s="1" customFormat="1" ht="7.05" customHeight="1">
      <c r="B122" s="26"/>
      <c r="C122" s="27"/>
      <c r="D122" s="27"/>
      <c r="E122" s="27"/>
      <c r="F122" s="27"/>
      <c r="G122" s="27"/>
      <c r="H122" s="27"/>
      <c r="I122" s="27"/>
      <c r="J122" s="27"/>
      <c r="K122" s="27"/>
      <c r="L122" s="20"/>
    </row>
  </sheetData>
  <sheetProtection algorithmName="SHA-512" hashValue="VB3mOTIwtmvMewBFrs75m8OVyzW56w0gEJWuIOcvGauVLwsxHmFg1/cAobk44BOv8bN4M9QeIBy4Mvq+fCLAFw==" saltValue="4pYsCCL/RQWGsWavwd/cxZTsyRI9XQNlDO9YSDtY0bn2lyYfhKysXwEzjHLz2DqcRMhM6e2i8jbcX3o3KmJvfA==" spinCount="100000" sheet="1" objects="1" scenarios="1" formatColumns="0" formatRows="0" autoFilter="0"/>
  <autoFilter ref="C117:K121" xr:uid="{00000000-0009-0000-0000-000014000000}"/>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02DE3-DF96-4A5B-8280-49246B2F1E60}">
  <dimension ref="A1:N4997"/>
  <sheetViews>
    <sheetView workbookViewId="0">
      <selection activeCell="H18" sqref="H18"/>
    </sheetView>
  </sheetViews>
  <sheetFormatPr defaultColWidth="11.28515625" defaultRowHeight="12" outlineLevelRow="1"/>
  <cols>
    <col min="1" max="1" width="4.28515625" style="138" customWidth="1"/>
    <col min="2" max="2" width="15.28515625" style="143" bestFit="1" customWidth="1"/>
    <col min="3" max="3" width="46.7109375" style="143" customWidth="1"/>
    <col min="4" max="4" width="5.85546875" style="138" customWidth="1"/>
    <col min="5" max="5" width="12.85546875" style="138" customWidth="1"/>
    <col min="6" max="6" width="12" style="138" customWidth="1"/>
    <col min="7" max="7" width="15.5703125" style="138" customWidth="1"/>
    <col min="8" max="11" width="11.28515625" style="138"/>
    <col min="12" max="13" width="11.28515625" style="138" hidden="1" customWidth="1"/>
    <col min="14" max="14" width="12.5703125" style="138" bestFit="1" customWidth="1"/>
    <col min="15" max="16384" width="11.28515625" style="138"/>
  </cols>
  <sheetData>
    <row r="1" spans="1:13" ht="15.6">
      <c r="A1" s="872" t="s">
        <v>3921</v>
      </c>
      <c r="B1" s="872"/>
      <c r="C1" s="872"/>
      <c r="D1" s="872"/>
      <c r="E1" s="872"/>
      <c r="F1" s="872"/>
      <c r="G1" s="872"/>
      <c r="H1" s="137"/>
      <c r="I1" s="137"/>
    </row>
    <row r="2" spans="1:13">
      <c r="A2" s="139" t="s">
        <v>3922</v>
      </c>
      <c r="B2" s="140" t="str">
        <f>[7]Stavba!CisloStavby</f>
        <v>0001</v>
      </c>
      <c r="C2" s="873" t="str">
        <f>[7]Stavba!NazevStavby</f>
        <v>UNION Břevnov</v>
      </c>
      <c r="D2" s="873"/>
      <c r="E2" s="873"/>
      <c r="F2" s="873"/>
      <c r="G2" s="873"/>
      <c r="H2" s="873"/>
      <c r="I2" s="873"/>
      <c r="J2" s="873"/>
      <c r="K2" s="873"/>
    </row>
    <row r="3" spans="1:13">
      <c r="A3" s="139" t="s">
        <v>3923</v>
      </c>
      <c r="B3" s="140" t="str">
        <f>cisloobjektu</f>
        <v>25.011</v>
      </c>
      <c r="C3" s="874" t="str">
        <f>[7]Stavba!E3</f>
        <v>IO-07 Veřejné osvětlení</v>
      </c>
      <c r="D3" s="874"/>
      <c r="E3" s="874"/>
      <c r="F3" s="874"/>
      <c r="G3" s="874"/>
      <c r="H3" s="874"/>
      <c r="I3" s="874"/>
      <c r="J3" s="874"/>
      <c r="K3" s="874"/>
    </row>
    <row r="4" spans="1:13">
      <c r="A4" s="141" t="s">
        <v>3924</v>
      </c>
      <c r="B4" s="142" t="str">
        <f>CisloStavebnihoRozpoctu</f>
        <v>01</v>
      </c>
      <c r="C4" s="875" t="str">
        <f>NazevStavebnihoRozpoctu</f>
        <v>projektový rozpočet</v>
      </c>
      <c r="D4" s="876"/>
      <c r="E4" s="876"/>
      <c r="F4" s="876"/>
      <c r="G4" s="876"/>
      <c r="H4" s="876"/>
      <c r="I4" s="876"/>
      <c r="J4" s="876"/>
      <c r="K4" s="877"/>
    </row>
    <row r="5" spans="1:13">
      <c r="D5" s="144"/>
      <c r="H5" s="137"/>
      <c r="I5" s="137"/>
    </row>
    <row r="6" spans="1:13" ht="24">
      <c r="A6" s="145" t="s">
        <v>3925</v>
      </c>
      <c r="B6" s="146" t="s">
        <v>3926</v>
      </c>
      <c r="C6" s="146" t="s">
        <v>3927</v>
      </c>
      <c r="D6" s="147" t="s">
        <v>171</v>
      </c>
      <c r="E6" s="145" t="s">
        <v>3928</v>
      </c>
      <c r="F6" s="145" t="s">
        <v>3929</v>
      </c>
      <c r="G6" s="148" t="s">
        <v>3930</v>
      </c>
      <c r="H6" s="149" t="s">
        <v>3931</v>
      </c>
      <c r="I6" s="149" t="s">
        <v>3932</v>
      </c>
      <c r="J6" s="150" t="s">
        <v>3933</v>
      </c>
      <c r="K6" s="150" t="s">
        <v>3934</v>
      </c>
      <c r="L6" s="150" t="s">
        <v>37</v>
      </c>
      <c r="M6" s="150" t="s">
        <v>3935</v>
      </c>
    </row>
    <row r="7" spans="1:13">
      <c r="A7" s="151"/>
      <c r="B7" s="152"/>
      <c r="C7" s="152"/>
      <c r="D7" s="153"/>
      <c r="E7" s="154"/>
      <c r="F7" s="155"/>
      <c r="G7" s="155"/>
      <c r="H7" s="156"/>
      <c r="I7" s="156"/>
      <c r="J7" s="155"/>
      <c r="K7" s="155"/>
      <c r="L7" s="155"/>
      <c r="M7" s="155"/>
    </row>
    <row r="8" spans="1:13" s="165" customFormat="1">
      <c r="A8" s="157" t="s">
        <v>3936</v>
      </c>
      <c r="B8" s="158" t="s">
        <v>3937</v>
      </c>
      <c r="C8" s="159" t="s">
        <v>3938</v>
      </c>
      <c r="D8" s="160"/>
      <c r="E8" s="161"/>
      <c r="F8" s="162"/>
      <c r="G8" s="162">
        <f>SUM(G9:G31)</f>
        <v>0</v>
      </c>
      <c r="H8" s="162"/>
      <c r="I8" s="162">
        <f>SUM(I9:I31)</f>
        <v>0</v>
      </c>
      <c r="J8" s="162"/>
      <c r="K8" s="163">
        <f>SUM(K9:K31)</f>
        <v>0</v>
      </c>
      <c r="L8" s="164"/>
      <c r="M8" s="164">
        <f>SUM(M9:M31)</f>
        <v>0</v>
      </c>
    </row>
    <row r="9" spans="1:13" s="165" customFormat="1" ht="12.75" customHeight="1">
      <c r="A9" s="166">
        <v>1</v>
      </c>
      <c r="B9" s="167"/>
      <c r="C9" s="168" t="s">
        <v>3939</v>
      </c>
      <c r="D9" s="169" t="s">
        <v>496</v>
      </c>
      <c r="E9" s="170">
        <v>2</v>
      </c>
      <c r="F9" s="171">
        <f t="shared" ref="F9:F20" si="0">H9+J9</f>
        <v>0</v>
      </c>
      <c r="G9" s="171">
        <f t="shared" ref="G9:G27" si="1">E9*F9</f>
        <v>0</v>
      </c>
      <c r="H9" s="256"/>
      <c r="I9" s="171">
        <f t="shared" ref="I9:I31" si="2">ROUND(E9*H9,2)</f>
        <v>0</v>
      </c>
      <c r="J9" s="256"/>
      <c r="K9" s="172">
        <f t="shared" ref="K9:K20" si="3">ROUND(E9*J9,2)</f>
        <v>0</v>
      </c>
      <c r="L9" s="173">
        <v>21</v>
      </c>
      <c r="M9" s="173">
        <f t="shared" ref="M9:M22" si="4">G9*(1+L9/100)</f>
        <v>0</v>
      </c>
    </row>
    <row r="10" spans="1:13" s="165" customFormat="1" ht="12.75" customHeight="1">
      <c r="A10" s="166">
        <v>2</v>
      </c>
      <c r="B10" s="167"/>
      <c r="C10" s="168" t="s">
        <v>3940</v>
      </c>
      <c r="D10" s="169" t="s">
        <v>496</v>
      </c>
      <c r="E10" s="170">
        <v>2</v>
      </c>
      <c r="F10" s="171">
        <f t="shared" si="0"/>
        <v>0</v>
      </c>
      <c r="G10" s="171">
        <f t="shared" si="1"/>
        <v>0</v>
      </c>
      <c r="H10" s="256"/>
      <c r="I10" s="171">
        <f t="shared" si="2"/>
        <v>0</v>
      </c>
      <c r="J10" s="256"/>
      <c r="K10" s="172">
        <f t="shared" si="3"/>
        <v>0</v>
      </c>
      <c r="L10" s="173">
        <v>21</v>
      </c>
      <c r="M10" s="173">
        <f t="shared" si="4"/>
        <v>0</v>
      </c>
    </row>
    <row r="11" spans="1:13" s="165" customFormat="1" ht="12.75" customHeight="1">
      <c r="A11" s="166">
        <v>3</v>
      </c>
      <c r="B11" s="167"/>
      <c r="C11" s="168" t="s">
        <v>3941</v>
      </c>
      <c r="D11" s="169" t="s">
        <v>496</v>
      </c>
      <c r="E11" s="170">
        <v>1</v>
      </c>
      <c r="F11" s="171">
        <f t="shared" si="0"/>
        <v>0</v>
      </c>
      <c r="G11" s="171">
        <f t="shared" si="1"/>
        <v>0</v>
      </c>
      <c r="H11" s="256"/>
      <c r="I11" s="171">
        <f t="shared" si="2"/>
        <v>0</v>
      </c>
      <c r="J11" s="256"/>
      <c r="K11" s="172">
        <f t="shared" si="3"/>
        <v>0</v>
      </c>
      <c r="L11" s="173">
        <v>21</v>
      </c>
      <c r="M11" s="173">
        <f t="shared" si="4"/>
        <v>0</v>
      </c>
    </row>
    <row r="12" spans="1:13" s="165" customFormat="1" ht="12.75" customHeight="1">
      <c r="A12" s="166">
        <v>3</v>
      </c>
      <c r="B12" s="167"/>
      <c r="C12" s="168" t="s">
        <v>3942</v>
      </c>
      <c r="D12" s="169" t="s">
        <v>496</v>
      </c>
      <c r="E12" s="170">
        <v>1</v>
      </c>
      <c r="F12" s="171">
        <f t="shared" si="0"/>
        <v>0</v>
      </c>
      <c r="G12" s="171">
        <f t="shared" si="1"/>
        <v>0</v>
      </c>
      <c r="H12" s="256"/>
      <c r="I12" s="171">
        <f t="shared" si="2"/>
        <v>0</v>
      </c>
      <c r="J12" s="256"/>
      <c r="K12" s="172">
        <f t="shared" si="3"/>
        <v>0</v>
      </c>
      <c r="L12" s="173">
        <v>21</v>
      </c>
      <c r="M12" s="173">
        <f t="shared" si="4"/>
        <v>0</v>
      </c>
    </row>
    <row r="13" spans="1:13" s="165" customFormat="1" ht="24" customHeight="1">
      <c r="A13" s="166">
        <v>4</v>
      </c>
      <c r="B13" s="167"/>
      <c r="C13" s="168" t="s">
        <v>3943</v>
      </c>
      <c r="D13" s="169" t="s">
        <v>496</v>
      </c>
      <c r="E13" s="170">
        <v>2</v>
      </c>
      <c r="F13" s="171">
        <f t="shared" si="0"/>
        <v>0</v>
      </c>
      <c r="G13" s="171">
        <f t="shared" si="1"/>
        <v>0</v>
      </c>
      <c r="H13" s="256"/>
      <c r="I13" s="171">
        <f t="shared" si="2"/>
        <v>0</v>
      </c>
      <c r="J13" s="256"/>
      <c r="K13" s="172">
        <f t="shared" si="3"/>
        <v>0</v>
      </c>
      <c r="L13" s="173">
        <v>21</v>
      </c>
      <c r="M13" s="173">
        <f t="shared" si="4"/>
        <v>0</v>
      </c>
    </row>
    <row r="14" spans="1:13" s="165" customFormat="1" ht="12.75" customHeight="1">
      <c r="A14" s="166">
        <v>5</v>
      </c>
      <c r="B14" s="167"/>
      <c r="C14" s="168" t="s">
        <v>3944</v>
      </c>
      <c r="D14" s="169" t="s">
        <v>496</v>
      </c>
      <c r="E14" s="170">
        <v>2</v>
      </c>
      <c r="F14" s="171">
        <f t="shared" si="0"/>
        <v>0</v>
      </c>
      <c r="G14" s="171">
        <f t="shared" si="1"/>
        <v>0</v>
      </c>
      <c r="H14" s="256"/>
      <c r="I14" s="171">
        <f t="shared" si="2"/>
        <v>0</v>
      </c>
      <c r="J14" s="256"/>
      <c r="K14" s="172">
        <f t="shared" si="3"/>
        <v>0</v>
      </c>
      <c r="L14" s="173">
        <v>21</v>
      </c>
      <c r="M14" s="173">
        <f t="shared" si="4"/>
        <v>0</v>
      </c>
    </row>
    <row r="15" spans="1:13" s="165" customFormat="1" ht="24">
      <c r="A15" s="166">
        <v>6</v>
      </c>
      <c r="B15" s="167" t="s">
        <v>3945</v>
      </c>
      <c r="C15" s="168" t="s">
        <v>3946</v>
      </c>
      <c r="D15" s="169" t="s">
        <v>223</v>
      </c>
      <c r="E15" s="170">
        <v>20</v>
      </c>
      <c r="F15" s="171">
        <f t="shared" si="0"/>
        <v>0</v>
      </c>
      <c r="G15" s="171">
        <f t="shared" si="1"/>
        <v>0</v>
      </c>
      <c r="H15" s="256"/>
      <c r="I15" s="171">
        <f t="shared" si="2"/>
        <v>0</v>
      </c>
      <c r="J15" s="256"/>
      <c r="K15" s="172">
        <f t="shared" si="3"/>
        <v>0</v>
      </c>
      <c r="L15" s="173">
        <v>21</v>
      </c>
      <c r="M15" s="173">
        <f t="shared" si="4"/>
        <v>0</v>
      </c>
    </row>
    <row r="16" spans="1:13" s="165" customFormat="1" ht="24" outlineLevel="1">
      <c r="A16" s="166">
        <v>7</v>
      </c>
      <c r="B16" s="167"/>
      <c r="C16" s="168" t="s">
        <v>3947</v>
      </c>
      <c r="D16" s="169" t="s">
        <v>223</v>
      </c>
      <c r="E16" s="170">
        <v>60</v>
      </c>
      <c r="F16" s="171">
        <f t="shared" si="0"/>
        <v>0</v>
      </c>
      <c r="G16" s="171">
        <f t="shared" si="1"/>
        <v>0</v>
      </c>
      <c r="H16" s="256"/>
      <c r="I16" s="171">
        <f t="shared" si="2"/>
        <v>0</v>
      </c>
      <c r="J16" s="256"/>
      <c r="K16" s="172">
        <f t="shared" si="3"/>
        <v>0</v>
      </c>
      <c r="L16" s="173">
        <v>21</v>
      </c>
      <c r="M16" s="173">
        <f t="shared" si="4"/>
        <v>0</v>
      </c>
    </row>
    <row r="17" spans="1:13" s="165" customFormat="1" ht="24" outlineLevel="1">
      <c r="A17" s="166">
        <v>8</v>
      </c>
      <c r="B17" s="167" t="s">
        <v>3948</v>
      </c>
      <c r="C17" s="168" t="s">
        <v>3949</v>
      </c>
      <c r="D17" s="169" t="s">
        <v>223</v>
      </c>
      <c r="E17" s="170">
        <v>64</v>
      </c>
      <c r="F17" s="171">
        <f t="shared" si="0"/>
        <v>0</v>
      </c>
      <c r="G17" s="171">
        <f t="shared" si="1"/>
        <v>0</v>
      </c>
      <c r="H17" s="256"/>
      <c r="I17" s="171">
        <f t="shared" si="2"/>
        <v>0</v>
      </c>
      <c r="J17" s="256"/>
      <c r="K17" s="172">
        <f t="shared" si="3"/>
        <v>0</v>
      </c>
      <c r="L17" s="173">
        <v>21</v>
      </c>
      <c r="M17" s="173">
        <f t="shared" si="4"/>
        <v>0</v>
      </c>
    </row>
    <row r="18" spans="1:13" s="165" customFormat="1" ht="12.75" customHeight="1" outlineLevel="1">
      <c r="A18" s="166">
        <v>9</v>
      </c>
      <c r="B18" s="167" t="s">
        <v>3950</v>
      </c>
      <c r="C18" s="168" t="s">
        <v>3951</v>
      </c>
      <c r="D18" s="169" t="s">
        <v>563</v>
      </c>
      <c r="E18" s="170">
        <v>12</v>
      </c>
      <c r="F18" s="171">
        <f t="shared" si="0"/>
        <v>0</v>
      </c>
      <c r="G18" s="171">
        <f t="shared" si="1"/>
        <v>0</v>
      </c>
      <c r="H18" s="256"/>
      <c r="I18" s="171">
        <f t="shared" si="2"/>
        <v>0</v>
      </c>
      <c r="J18" s="256"/>
      <c r="K18" s="172">
        <f t="shared" si="3"/>
        <v>0</v>
      </c>
      <c r="L18" s="173">
        <v>21</v>
      </c>
      <c r="M18" s="173">
        <f t="shared" si="4"/>
        <v>0</v>
      </c>
    </row>
    <row r="19" spans="1:13" s="165" customFormat="1" ht="12.75" customHeight="1" outlineLevel="1">
      <c r="A19" s="166">
        <v>10</v>
      </c>
      <c r="B19" s="167"/>
      <c r="C19" s="168" t="s">
        <v>3952</v>
      </c>
      <c r="D19" s="169" t="s">
        <v>563</v>
      </c>
      <c r="E19" s="170">
        <v>12</v>
      </c>
      <c r="F19" s="171">
        <f t="shared" si="0"/>
        <v>0</v>
      </c>
      <c r="G19" s="171">
        <f t="shared" si="1"/>
        <v>0</v>
      </c>
      <c r="H19" s="256"/>
      <c r="I19" s="171">
        <f t="shared" si="2"/>
        <v>0</v>
      </c>
      <c r="J19" s="256"/>
      <c r="K19" s="172">
        <f t="shared" si="3"/>
        <v>0</v>
      </c>
      <c r="L19" s="173">
        <v>21</v>
      </c>
      <c r="M19" s="173">
        <f t="shared" si="4"/>
        <v>0</v>
      </c>
    </row>
    <row r="20" spans="1:13" s="165" customFormat="1" outlineLevel="1">
      <c r="A20" s="166">
        <v>11</v>
      </c>
      <c r="B20" s="167"/>
      <c r="C20" s="168" t="s">
        <v>3953</v>
      </c>
      <c r="D20" s="169" t="s">
        <v>496</v>
      </c>
      <c r="E20" s="170">
        <v>2</v>
      </c>
      <c r="F20" s="171">
        <f t="shared" si="0"/>
        <v>0</v>
      </c>
      <c r="G20" s="171">
        <f t="shared" si="1"/>
        <v>0</v>
      </c>
      <c r="H20" s="256"/>
      <c r="I20" s="171">
        <f t="shared" si="2"/>
        <v>0</v>
      </c>
      <c r="J20" s="256"/>
      <c r="K20" s="172">
        <f t="shared" si="3"/>
        <v>0</v>
      </c>
      <c r="L20" s="173">
        <v>21</v>
      </c>
      <c r="M20" s="173">
        <f t="shared" si="4"/>
        <v>0</v>
      </c>
    </row>
    <row r="21" spans="1:13" s="165" customFormat="1" outlineLevel="1">
      <c r="A21" s="166">
        <v>12</v>
      </c>
      <c r="B21" s="167" t="s">
        <v>3954</v>
      </c>
      <c r="C21" s="168" t="s">
        <v>3955</v>
      </c>
      <c r="D21" s="169" t="s">
        <v>223</v>
      </c>
      <c r="E21" s="170">
        <v>30</v>
      </c>
      <c r="F21" s="171">
        <f>H21+J21</f>
        <v>0</v>
      </c>
      <c r="G21" s="171">
        <f t="shared" si="1"/>
        <v>0</v>
      </c>
      <c r="H21" s="256"/>
      <c r="I21" s="171">
        <f t="shared" si="2"/>
        <v>0</v>
      </c>
      <c r="J21" s="256"/>
      <c r="K21" s="172">
        <f>ROUND(E21*J21,2)</f>
        <v>0</v>
      </c>
      <c r="L21" s="173">
        <v>21</v>
      </c>
      <c r="M21" s="173">
        <f t="shared" si="4"/>
        <v>0</v>
      </c>
    </row>
    <row r="22" spans="1:13" s="165" customFormat="1" outlineLevel="1">
      <c r="A22" s="166">
        <v>13</v>
      </c>
      <c r="B22" s="167" t="s">
        <v>3954</v>
      </c>
      <c r="C22" s="168" t="s">
        <v>3956</v>
      </c>
      <c r="D22" s="169" t="s">
        <v>223</v>
      </c>
      <c r="E22" s="170">
        <v>4</v>
      </c>
      <c r="F22" s="171">
        <f>H22+J22</f>
        <v>0</v>
      </c>
      <c r="G22" s="171">
        <f t="shared" si="1"/>
        <v>0</v>
      </c>
      <c r="H22" s="256"/>
      <c r="I22" s="171">
        <f t="shared" si="2"/>
        <v>0</v>
      </c>
      <c r="J22" s="256"/>
      <c r="K22" s="172">
        <f>ROUND(E22*J22,2)</f>
        <v>0</v>
      </c>
      <c r="L22" s="173">
        <v>21</v>
      </c>
      <c r="M22" s="173">
        <f t="shared" si="4"/>
        <v>0</v>
      </c>
    </row>
    <row r="23" spans="1:13" s="165" customFormat="1" outlineLevel="1">
      <c r="A23" s="166">
        <v>14</v>
      </c>
      <c r="B23" s="167"/>
      <c r="C23" s="168" t="s">
        <v>3957</v>
      </c>
      <c r="D23" s="169" t="s">
        <v>406</v>
      </c>
      <c r="E23" s="170">
        <v>30</v>
      </c>
      <c r="F23" s="171">
        <f>H23+J23</f>
        <v>0</v>
      </c>
      <c r="G23" s="171">
        <f t="shared" si="1"/>
        <v>0</v>
      </c>
      <c r="H23" s="256"/>
      <c r="I23" s="171">
        <f t="shared" si="2"/>
        <v>0</v>
      </c>
      <c r="J23" s="256"/>
      <c r="K23" s="172">
        <f>ROUND(E23*J23,2)</f>
        <v>0</v>
      </c>
      <c r="L23" s="173">
        <v>21</v>
      </c>
      <c r="M23" s="173">
        <f>G23*(1+L23/100)</f>
        <v>0</v>
      </c>
    </row>
    <row r="24" spans="1:13" s="165" customFormat="1" outlineLevel="1">
      <c r="A24" s="166">
        <v>15</v>
      </c>
      <c r="B24" s="167"/>
      <c r="C24" s="168" t="s">
        <v>3958</v>
      </c>
      <c r="D24" s="169" t="s">
        <v>563</v>
      </c>
      <c r="E24" s="170">
        <v>2</v>
      </c>
      <c r="F24" s="171">
        <f t="shared" ref="F24:F31" si="5">H24+J24</f>
        <v>0</v>
      </c>
      <c r="G24" s="171">
        <f t="shared" si="1"/>
        <v>0</v>
      </c>
      <c r="H24" s="256"/>
      <c r="I24" s="171">
        <f t="shared" si="2"/>
        <v>0</v>
      </c>
      <c r="J24" s="256"/>
      <c r="K24" s="172">
        <f t="shared" ref="K24:K31" si="6">ROUND(E24*J24,2)</f>
        <v>0</v>
      </c>
      <c r="L24" s="173">
        <v>21</v>
      </c>
      <c r="M24" s="173">
        <f t="shared" ref="M24:M31" si="7">G24*(1+L24/100)</f>
        <v>0</v>
      </c>
    </row>
    <row r="25" spans="1:13" s="165" customFormat="1" ht="12.75" customHeight="1" outlineLevel="1">
      <c r="A25" s="166">
        <v>16</v>
      </c>
      <c r="B25" s="167"/>
      <c r="C25" s="168" t="s">
        <v>3959</v>
      </c>
      <c r="D25" s="169" t="s">
        <v>563</v>
      </c>
      <c r="E25" s="170">
        <v>8</v>
      </c>
      <c r="F25" s="171">
        <f t="shared" si="5"/>
        <v>0</v>
      </c>
      <c r="G25" s="171">
        <f t="shared" si="1"/>
        <v>0</v>
      </c>
      <c r="H25" s="256"/>
      <c r="I25" s="171">
        <f t="shared" si="2"/>
        <v>0</v>
      </c>
      <c r="J25" s="256"/>
      <c r="K25" s="172">
        <f t="shared" si="6"/>
        <v>0</v>
      </c>
      <c r="L25" s="173">
        <v>21</v>
      </c>
      <c r="M25" s="173">
        <f t="shared" si="7"/>
        <v>0</v>
      </c>
    </row>
    <row r="26" spans="1:13" s="165" customFormat="1" ht="12" customHeight="1" outlineLevel="1">
      <c r="A26" s="166">
        <v>17</v>
      </c>
      <c r="B26" s="167"/>
      <c r="C26" s="168" t="s">
        <v>3960</v>
      </c>
      <c r="D26" s="169" t="s">
        <v>563</v>
      </c>
      <c r="E26" s="170">
        <v>4</v>
      </c>
      <c r="F26" s="171">
        <f t="shared" si="5"/>
        <v>0</v>
      </c>
      <c r="G26" s="171">
        <f t="shared" si="1"/>
        <v>0</v>
      </c>
      <c r="H26" s="256"/>
      <c r="I26" s="171">
        <f t="shared" si="2"/>
        <v>0</v>
      </c>
      <c r="J26" s="256"/>
      <c r="K26" s="172">
        <f t="shared" si="6"/>
        <v>0</v>
      </c>
      <c r="L26" s="173">
        <v>21</v>
      </c>
      <c r="M26" s="173">
        <f t="shared" si="7"/>
        <v>0</v>
      </c>
    </row>
    <row r="27" spans="1:13" s="165" customFormat="1" outlineLevel="1">
      <c r="A27" s="166">
        <v>18</v>
      </c>
      <c r="B27" s="167"/>
      <c r="C27" s="168" t="s">
        <v>3961</v>
      </c>
      <c r="D27" s="169" t="s">
        <v>563</v>
      </c>
      <c r="E27" s="170">
        <v>1</v>
      </c>
      <c r="F27" s="171">
        <f t="shared" si="5"/>
        <v>0</v>
      </c>
      <c r="G27" s="171">
        <f t="shared" si="1"/>
        <v>0</v>
      </c>
      <c r="H27" s="256"/>
      <c r="I27" s="171">
        <f t="shared" si="2"/>
        <v>0</v>
      </c>
      <c r="J27" s="256"/>
      <c r="K27" s="172">
        <f t="shared" si="6"/>
        <v>0</v>
      </c>
      <c r="L27" s="173">
        <v>21</v>
      </c>
      <c r="M27" s="173">
        <f t="shared" si="7"/>
        <v>0</v>
      </c>
    </row>
    <row r="28" spans="1:13" s="165" customFormat="1" outlineLevel="1">
      <c r="A28" s="166">
        <v>19</v>
      </c>
      <c r="B28" s="167"/>
      <c r="C28" s="168" t="s">
        <v>3962</v>
      </c>
      <c r="D28" s="169" t="s">
        <v>189</v>
      </c>
      <c r="E28" s="170">
        <v>4</v>
      </c>
      <c r="F28" s="171">
        <f t="shared" si="5"/>
        <v>0</v>
      </c>
      <c r="G28" s="171">
        <f t="shared" ref="G28:G30" si="8">ROUND(E28*F28,2)</f>
        <v>0</v>
      </c>
      <c r="H28" s="256"/>
      <c r="I28" s="171">
        <f t="shared" si="2"/>
        <v>0</v>
      </c>
      <c r="J28" s="256"/>
      <c r="K28" s="172">
        <f t="shared" si="6"/>
        <v>0</v>
      </c>
      <c r="L28" s="173">
        <v>21</v>
      </c>
      <c r="M28" s="173">
        <f t="shared" si="7"/>
        <v>0</v>
      </c>
    </row>
    <row r="29" spans="1:13" s="165" customFormat="1" outlineLevel="1">
      <c r="A29" s="166">
        <v>20</v>
      </c>
      <c r="B29" s="167"/>
      <c r="C29" s="168" t="s">
        <v>3963</v>
      </c>
      <c r="D29" s="169" t="s">
        <v>189</v>
      </c>
      <c r="E29" s="170">
        <v>1</v>
      </c>
      <c r="F29" s="171">
        <f t="shared" si="5"/>
        <v>0</v>
      </c>
      <c r="G29" s="171">
        <f t="shared" si="8"/>
        <v>0</v>
      </c>
      <c r="H29" s="256"/>
      <c r="I29" s="171">
        <f t="shared" si="2"/>
        <v>0</v>
      </c>
      <c r="J29" s="256"/>
      <c r="K29" s="172">
        <f t="shared" si="6"/>
        <v>0</v>
      </c>
      <c r="L29" s="173">
        <v>21</v>
      </c>
      <c r="M29" s="173">
        <f t="shared" si="7"/>
        <v>0</v>
      </c>
    </row>
    <row r="30" spans="1:13" s="165" customFormat="1" outlineLevel="1">
      <c r="A30" s="166">
        <v>21</v>
      </c>
      <c r="B30" s="167" t="s">
        <v>3964</v>
      </c>
      <c r="C30" s="168" t="s">
        <v>3965</v>
      </c>
      <c r="D30" s="169" t="s">
        <v>496</v>
      </c>
      <c r="E30" s="170">
        <v>4</v>
      </c>
      <c r="F30" s="171">
        <f t="shared" si="5"/>
        <v>0</v>
      </c>
      <c r="G30" s="171">
        <f t="shared" si="8"/>
        <v>0</v>
      </c>
      <c r="H30" s="256"/>
      <c r="I30" s="171">
        <f t="shared" si="2"/>
        <v>0</v>
      </c>
      <c r="J30" s="256"/>
      <c r="K30" s="172">
        <f t="shared" si="6"/>
        <v>0</v>
      </c>
      <c r="L30" s="173">
        <v>21</v>
      </c>
      <c r="M30" s="173">
        <f t="shared" si="7"/>
        <v>0</v>
      </c>
    </row>
    <row r="31" spans="1:13" s="165" customFormat="1" outlineLevel="1">
      <c r="A31" s="166">
        <v>22</v>
      </c>
      <c r="B31" s="167"/>
      <c r="C31" s="168" t="s">
        <v>3966</v>
      </c>
      <c r="D31" s="169" t="s">
        <v>496</v>
      </c>
      <c r="E31" s="170">
        <v>1</v>
      </c>
      <c r="F31" s="171">
        <f t="shared" si="5"/>
        <v>0</v>
      </c>
      <c r="G31" s="171">
        <f t="shared" ref="G31" si="9">E31*F31</f>
        <v>0</v>
      </c>
      <c r="H31" s="256"/>
      <c r="I31" s="171">
        <f t="shared" si="2"/>
        <v>0</v>
      </c>
      <c r="J31" s="256"/>
      <c r="K31" s="172">
        <f t="shared" si="6"/>
        <v>0</v>
      </c>
      <c r="L31" s="173">
        <v>21</v>
      </c>
      <c r="M31" s="173">
        <f t="shared" si="7"/>
        <v>0</v>
      </c>
    </row>
    <row r="32" spans="1:13">
      <c r="A32" s="174" t="s">
        <v>3936</v>
      </c>
      <c r="B32" s="175" t="s">
        <v>3967</v>
      </c>
      <c r="C32" s="176" t="s">
        <v>3968</v>
      </c>
      <c r="D32" s="177"/>
      <c r="E32" s="178"/>
      <c r="F32" s="179"/>
      <c r="G32" s="179">
        <f>SUM(G33:G46)</f>
        <v>0</v>
      </c>
      <c r="H32" s="257"/>
      <c r="I32" s="180">
        <f>SUM(I33:I46)</f>
        <v>0</v>
      </c>
      <c r="J32" s="257"/>
      <c r="K32" s="181">
        <f>SUM(K33:K46)</f>
        <v>0</v>
      </c>
      <c r="L32" s="164"/>
      <c r="M32" s="164">
        <f>SUM(M33:M46)</f>
        <v>0</v>
      </c>
    </row>
    <row r="33" spans="1:13" outlineLevel="1">
      <c r="A33" s="166">
        <v>23</v>
      </c>
      <c r="B33" s="167" t="s">
        <v>3969</v>
      </c>
      <c r="C33" s="168" t="s">
        <v>3970</v>
      </c>
      <c r="D33" s="169" t="s">
        <v>496</v>
      </c>
      <c r="E33" s="170">
        <v>4</v>
      </c>
      <c r="F33" s="171">
        <f t="shared" ref="F33:F46" si="10">H33+J33</f>
        <v>0</v>
      </c>
      <c r="G33" s="171">
        <f t="shared" ref="G33:G35" si="11">ROUND(E33*F33,2)</f>
        <v>0</v>
      </c>
      <c r="H33" s="256"/>
      <c r="I33" s="171">
        <f>ROUND(E33*H33,2)</f>
        <v>0</v>
      </c>
      <c r="J33" s="256"/>
      <c r="K33" s="172">
        <f>ROUND(E33*J33,2)</f>
        <v>0</v>
      </c>
      <c r="L33" s="173">
        <v>21</v>
      </c>
      <c r="M33" s="173">
        <f>G33*(1+L33/100)</f>
        <v>0</v>
      </c>
    </row>
    <row r="34" spans="1:13" outlineLevel="1">
      <c r="A34" s="166">
        <v>24</v>
      </c>
      <c r="B34" s="167" t="s">
        <v>3971</v>
      </c>
      <c r="C34" s="168" t="s">
        <v>3972</v>
      </c>
      <c r="D34" s="169" t="s">
        <v>496</v>
      </c>
      <c r="E34" s="170">
        <v>4</v>
      </c>
      <c r="F34" s="171">
        <f t="shared" si="10"/>
        <v>0</v>
      </c>
      <c r="G34" s="171">
        <f t="shared" si="11"/>
        <v>0</v>
      </c>
      <c r="H34" s="256"/>
      <c r="I34" s="171">
        <f>ROUND(E34*H34,2)</f>
        <v>0</v>
      </c>
      <c r="J34" s="256"/>
      <c r="K34" s="172">
        <f>ROUND(E34*J34,2)</f>
        <v>0</v>
      </c>
      <c r="L34" s="173">
        <v>21</v>
      </c>
      <c r="M34" s="173">
        <f t="shared" ref="M34:M46" si="12">G34*(1+L34/100)</f>
        <v>0</v>
      </c>
    </row>
    <row r="35" spans="1:13" ht="24" outlineLevel="1">
      <c r="A35" s="166">
        <v>25</v>
      </c>
      <c r="B35" s="168" t="s">
        <v>3973</v>
      </c>
      <c r="C35" s="168" t="s">
        <v>3974</v>
      </c>
      <c r="D35" s="169" t="s">
        <v>267</v>
      </c>
      <c r="E35" s="170">
        <v>2</v>
      </c>
      <c r="F35" s="171">
        <f t="shared" si="10"/>
        <v>0</v>
      </c>
      <c r="G35" s="171">
        <f t="shared" si="11"/>
        <v>0</v>
      </c>
      <c r="H35" s="256"/>
      <c r="I35" s="171">
        <f>ROUND(E35*H35,2)</f>
        <v>0</v>
      </c>
      <c r="J35" s="256"/>
      <c r="K35" s="172">
        <f>ROUND(E35*J35,2)</f>
        <v>0</v>
      </c>
      <c r="L35" s="173">
        <v>21</v>
      </c>
      <c r="M35" s="173">
        <f t="shared" si="12"/>
        <v>0</v>
      </c>
    </row>
    <row r="36" spans="1:13" ht="24" outlineLevel="1">
      <c r="A36" s="166">
        <v>26</v>
      </c>
      <c r="B36" s="168" t="s">
        <v>3975</v>
      </c>
      <c r="C36" s="168" t="s">
        <v>3976</v>
      </c>
      <c r="D36" s="169" t="s">
        <v>223</v>
      </c>
      <c r="E36" s="170">
        <v>8</v>
      </c>
      <c r="F36" s="171">
        <f t="shared" si="10"/>
        <v>0</v>
      </c>
      <c r="G36" s="171">
        <f t="shared" ref="G36:G41" si="13">E36*F36</f>
        <v>0</v>
      </c>
      <c r="H36" s="256"/>
      <c r="I36" s="171">
        <f t="shared" ref="I36:I41" si="14">ROUND(E36*H36,2)</f>
        <v>0</v>
      </c>
      <c r="J36" s="256"/>
      <c r="K36" s="172">
        <f t="shared" ref="K36:K41" si="15">ROUND(E36*J36,2)</f>
        <v>0</v>
      </c>
      <c r="L36" s="173">
        <v>21</v>
      </c>
      <c r="M36" s="173">
        <f t="shared" si="12"/>
        <v>0</v>
      </c>
    </row>
    <row r="37" spans="1:13" ht="24" outlineLevel="1">
      <c r="A37" s="166">
        <v>27</v>
      </c>
      <c r="B37" s="168" t="s">
        <v>3977</v>
      </c>
      <c r="C37" s="168" t="s">
        <v>3978</v>
      </c>
      <c r="D37" s="169" t="s">
        <v>223</v>
      </c>
      <c r="E37" s="170">
        <v>50</v>
      </c>
      <c r="F37" s="171">
        <f t="shared" si="10"/>
        <v>0</v>
      </c>
      <c r="G37" s="171">
        <f t="shared" si="13"/>
        <v>0</v>
      </c>
      <c r="H37" s="256"/>
      <c r="I37" s="171">
        <f t="shared" si="14"/>
        <v>0</v>
      </c>
      <c r="J37" s="256"/>
      <c r="K37" s="172">
        <f t="shared" si="15"/>
        <v>0</v>
      </c>
      <c r="L37" s="173">
        <v>21</v>
      </c>
      <c r="M37" s="173">
        <f t="shared" si="12"/>
        <v>0</v>
      </c>
    </row>
    <row r="38" spans="1:13" ht="24" outlineLevel="1">
      <c r="A38" s="166">
        <v>28</v>
      </c>
      <c r="B38" s="168" t="s">
        <v>3979</v>
      </c>
      <c r="C38" s="168" t="s">
        <v>3980</v>
      </c>
      <c r="D38" s="169" t="s">
        <v>223</v>
      </c>
      <c r="E38" s="170">
        <v>58</v>
      </c>
      <c r="F38" s="171">
        <f t="shared" si="10"/>
        <v>0</v>
      </c>
      <c r="G38" s="171">
        <f t="shared" si="13"/>
        <v>0</v>
      </c>
      <c r="H38" s="256"/>
      <c r="I38" s="171">
        <f t="shared" si="14"/>
        <v>0</v>
      </c>
      <c r="J38" s="256"/>
      <c r="K38" s="172">
        <f t="shared" si="15"/>
        <v>0</v>
      </c>
      <c r="L38" s="173">
        <v>21</v>
      </c>
      <c r="M38" s="173">
        <f t="shared" si="12"/>
        <v>0</v>
      </c>
    </row>
    <row r="39" spans="1:13" outlineLevel="1">
      <c r="A39" s="166">
        <v>29</v>
      </c>
      <c r="B39" s="168" t="s">
        <v>3981</v>
      </c>
      <c r="C39" s="168" t="s">
        <v>3982</v>
      </c>
      <c r="D39" s="169" t="s">
        <v>223</v>
      </c>
      <c r="E39" s="170">
        <v>8</v>
      </c>
      <c r="F39" s="171">
        <f t="shared" si="10"/>
        <v>0</v>
      </c>
      <c r="G39" s="171">
        <f t="shared" si="13"/>
        <v>0</v>
      </c>
      <c r="H39" s="256"/>
      <c r="I39" s="171">
        <f t="shared" si="14"/>
        <v>0</v>
      </c>
      <c r="J39" s="256"/>
      <c r="K39" s="172">
        <f t="shared" si="15"/>
        <v>0</v>
      </c>
      <c r="L39" s="173">
        <v>21</v>
      </c>
      <c r="M39" s="173">
        <f t="shared" si="12"/>
        <v>0</v>
      </c>
    </row>
    <row r="40" spans="1:13" outlineLevel="1">
      <c r="A40" s="166">
        <v>30</v>
      </c>
      <c r="B40" s="168" t="s">
        <v>3983</v>
      </c>
      <c r="C40" s="168" t="s">
        <v>3984</v>
      </c>
      <c r="D40" s="169"/>
      <c r="E40" s="170">
        <v>50</v>
      </c>
      <c r="F40" s="171">
        <f t="shared" si="10"/>
        <v>0</v>
      </c>
      <c r="G40" s="171">
        <f t="shared" si="13"/>
        <v>0</v>
      </c>
      <c r="H40" s="256"/>
      <c r="I40" s="171">
        <f t="shared" si="14"/>
        <v>0</v>
      </c>
      <c r="J40" s="256"/>
      <c r="K40" s="172">
        <f t="shared" si="15"/>
        <v>0</v>
      </c>
      <c r="L40" s="173">
        <v>21</v>
      </c>
      <c r="M40" s="173">
        <f t="shared" si="12"/>
        <v>0</v>
      </c>
    </row>
    <row r="41" spans="1:13" s="165" customFormat="1" ht="24" outlineLevel="1">
      <c r="A41" s="166">
        <v>31</v>
      </c>
      <c r="B41" s="168" t="s">
        <v>3985</v>
      </c>
      <c r="C41" s="168" t="s">
        <v>3986</v>
      </c>
      <c r="D41" s="169" t="s">
        <v>201</v>
      </c>
      <c r="E41" s="170">
        <v>29</v>
      </c>
      <c r="F41" s="171">
        <f t="shared" si="10"/>
        <v>0</v>
      </c>
      <c r="G41" s="171">
        <f t="shared" si="13"/>
        <v>0</v>
      </c>
      <c r="H41" s="256"/>
      <c r="I41" s="171">
        <f t="shared" si="14"/>
        <v>0</v>
      </c>
      <c r="J41" s="256"/>
      <c r="K41" s="172">
        <f t="shared" si="15"/>
        <v>0</v>
      </c>
      <c r="L41" s="173">
        <v>21</v>
      </c>
      <c r="M41" s="173">
        <f t="shared" si="12"/>
        <v>0</v>
      </c>
    </row>
    <row r="42" spans="1:13" ht="24" outlineLevel="1">
      <c r="A42" s="166">
        <v>32</v>
      </c>
      <c r="B42" s="168" t="s">
        <v>3987</v>
      </c>
      <c r="C42" s="168" t="s">
        <v>3988</v>
      </c>
      <c r="D42" s="169" t="s">
        <v>267</v>
      </c>
      <c r="E42" s="170">
        <v>2</v>
      </c>
      <c r="F42" s="171">
        <f t="shared" si="10"/>
        <v>0</v>
      </c>
      <c r="G42" s="171">
        <f t="shared" ref="G42:G43" si="16">ROUND(E42*F42,2)</f>
        <v>0</v>
      </c>
      <c r="H42" s="256"/>
      <c r="I42" s="171">
        <f>ROUND(E42*H42,2)</f>
        <v>0</v>
      </c>
      <c r="J42" s="256"/>
      <c r="K42" s="172">
        <f>ROUND(E42*J42,2)</f>
        <v>0</v>
      </c>
      <c r="L42" s="173">
        <v>21</v>
      </c>
      <c r="M42" s="173">
        <f t="shared" si="12"/>
        <v>0</v>
      </c>
    </row>
    <row r="43" spans="1:13" ht="24" outlineLevel="1">
      <c r="A43" s="166">
        <v>33</v>
      </c>
      <c r="B43" s="168" t="s">
        <v>3989</v>
      </c>
      <c r="C43" s="168" t="s">
        <v>3990</v>
      </c>
      <c r="D43" s="169" t="s">
        <v>223</v>
      </c>
      <c r="E43" s="170">
        <v>58</v>
      </c>
      <c r="F43" s="171">
        <f t="shared" si="10"/>
        <v>0</v>
      </c>
      <c r="G43" s="171">
        <f t="shared" si="16"/>
        <v>0</v>
      </c>
      <c r="H43" s="256"/>
      <c r="I43" s="171">
        <f t="shared" ref="I43" si="17">ROUND(E43*H43,2)</f>
        <v>0</v>
      </c>
      <c r="J43" s="256"/>
      <c r="K43" s="172">
        <f t="shared" ref="K43" si="18">ROUND(E43*J43,2)</f>
        <v>0</v>
      </c>
      <c r="L43" s="173">
        <v>21</v>
      </c>
      <c r="M43" s="173">
        <f t="shared" si="12"/>
        <v>0</v>
      </c>
    </row>
    <row r="44" spans="1:13" outlineLevel="1">
      <c r="A44" s="166">
        <v>34</v>
      </c>
      <c r="B44" s="167" t="s">
        <v>3991</v>
      </c>
      <c r="C44" s="168" t="s">
        <v>3992</v>
      </c>
      <c r="D44" s="169" t="s">
        <v>267</v>
      </c>
      <c r="E44" s="170">
        <v>2</v>
      </c>
      <c r="F44" s="171">
        <f t="shared" si="10"/>
        <v>0</v>
      </c>
      <c r="G44" s="182">
        <f t="shared" ref="G44" si="19">E44*F44</f>
        <v>0</v>
      </c>
      <c r="H44" s="256"/>
      <c r="I44" s="171">
        <f>ROUND(E44*H44,2)</f>
        <v>0</v>
      </c>
      <c r="J44" s="256"/>
      <c r="K44" s="172">
        <f>ROUND(E44*J44,2)</f>
        <v>0</v>
      </c>
      <c r="L44" s="173">
        <v>21</v>
      </c>
      <c r="M44" s="183">
        <f t="shared" si="12"/>
        <v>0</v>
      </c>
    </row>
    <row r="45" spans="1:13" ht="24" outlineLevel="1">
      <c r="A45" s="166">
        <v>35</v>
      </c>
      <c r="B45" s="168" t="s">
        <v>3993</v>
      </c>
      <c r="C45" s="168" t="s">
        <v>3994</v>
      </c>
      <c r="D45" s="169" t="s">
        <v>3995</v>
      </c>
      <c r="E45" s="170">
        <v>0.5</v>
      </c>
      <c r="F45" s="171">
        <f t="shared" si="10"/>
        <v>0</v>
      </c>
      <c r="G45" s="171">
        <f t="shared" ref="G45:G46" si="20">ROUND(E45*F45,2)</f>
        <v>0</v>
      </c>
      <c r="H45" s="256"/>
      <c r="I45" s="171">
        <f t="shared" ref="I45:I46" si="21">ROUND(E45*H45,2)</f>
        <v>0</v>
      </c>
      <c r="J45" s="256"/>
      <c r="K45" s="172">
        <f t="shared" ref="K45:K46" si="22">ROUND(E45*J45,2)</f>
        <v>0</v>
      </c>
      <c r="L45" s="173">
        <v>21</v>
      </c>
      <c r="M45" s="173">
        <f t="shared" si="12"/>
        <v>0</v>
      </c>
    </row>
    <row r="46" spans="1:13" outlineLevel="1">
      <c r="A46" s="166">
        <v>36</v>
      </c>
      <c r="B46" s="168" t="s">
        <v>3996</v>
      </c>
      <c r="C46" s="168" t="s">
        <v>3997</v>
      </c>
      <c r="D46" s="169" t="s">
        <v>189</v>
      </c>
      <c r="E46" s="170">
        <v>3</v>
      </c>
      <c r="F46" s="171">
        <f t="shared" si="10"/>
        <v>0</v>
      </c>
      <c r="G46" s="171">
        <f t="shared" si="20"/>
        <v>0</v>
      </c>
      <c r="H46" s="256"/>
      <c r="I46" s="171">
        <f t="shared" si="21"/>
        <v>0</v>
      </c>
      <c r="J46" s="256"/>
      <c r="K46" s="172">
        <f t="shared" si="22"/>
        <v>0</v>
      </c>
      <c r="L46" s="173">
        <v>21</v>
      </c>
      <c r="M46" s="173">
        <f t="shared" si="12"/>
        <v>0</v>
      </c>
    </row>
    <row r="47" spans="1:13">
      <c r="A47" s="174" t="s">
        <v>3936</v>
      </c>
      <c r="B47" s="175" t="s">
        <v>3998</v>
      </c>
      <c r="C47" s="176" t="s">
        <v>433</v>
      </c>
      <c r="D47" s="177"/>
      <c r="E47" s="178"/>
      <c r="F47" s="179"/>
      <c r="G47" s="179">
        <f>SUM(G48:G53)</f>
        <v>0</v>
      </c>
      <c r="H47" s="257"/>
      <c r="I47" s="180">
        <f>SUM(I48:I53)</f>
        <v>0</v>
      </c>
      <c r="J47" s="257"/>
      <c r="K47" s="181">
        <f>SUM(K48:K53)</f>
        <v>0</v>
      </c>
      <c r="L47" s="164"/>
      <c r="M47" s="164">
        <f>SUM(M48:M53)</f>
        <v>0</v>
      </c>
    </row>
    <row r="48" spans="1:13" outlineLevel="1">
      <c r="A48" s="166">
        <v>37</v>
      </c>
      <c r="B48" s="167" t="s">
        <v>3999</v>
      </c>
      <c r="C48" s="168" t="s">
        <v>4000</v>
      </c>
      <c r="D48" s="184" t="s">
        <v>4001</v>
      </c>
      <c r="E48" s="170">
        <v>1</v>
      </c>
      <c r="F48" s="182">
        <f t="shared" ref="F48:F53" si="23">H48+J48</f>
        <v>0</v>
      </c>
      <c r="G48" s="182">
        <f t="shared" ref="G48:G53" si="24">E48*F48</f>
        <v>0</v>
      </c>
      <c r="H48" s="258"/>
      <c r="I48" s="185">
        <f t="shared" ref="I48:I50" si="25">ROUND(E48*H48,2)</f>
        <v>0</v>
      </c>
      <c r="J48" s="259"/>
      <c r="K48" s="186">
        <f t="shared" ref="K48:K51" si="26">ROUND(E48*J48,2)</f>
        <v>0</v>
      </c>
      <c r="L48" s="183">
        <v>21</v>
      </c>
      <c r="M48" s="183">
        <f t="shared" ref="M48:M53" si="27">G48*(1+L48/100)</f>
        <v>0</v>
      </c>
    </row>
    <row r="49" spans="1:14" outlineLevel="1">
      <c r="A49" s="166">
        <v>38</v>
      </c>
      <c r="B49" s="167" t="s">
        <v>4002</v>
      </c>
      <c r="C49" s="168" t="s">
        <v>4003</v>
      </c>
      <c r="D49" s="184" t="s">
        <v>4001</v>
      </c>
      <c r="E49" s="170">
        <v>1</v>
      </c>
      <c r="F49" s="182">
        <f t="shared" si="23"/>
        <v>0</v>
      </c>
      <c r="G49" s="182">
        <f t="shared" si="24"/>
        <v>0</v>
      </c>
      <c r="H49" s="258"/>
      <c r="I49" s="185">
        <f t="shared" si="25"/>
        <v>0</v>
      </c>
      <c r="J49" s="259"/>
      <c r="K49" s="186">
        <f t="shared" si="26"/>
        <v>0</v>
      </c>
      <c r="L49" s="183">
        <v>21</v>
      </c>
      <c r="M49" s="183">
        <f t="shared" si="27"/>
        <v>0</v>
      </c>
    </row>
    <row r="50" spans="1:14" outlineLevel="1">
      <c r="A50" s="166">
        <v>39</v>
      </c>
      <c r="B50" s="187" t="s">
        <v>4004</v>
      </c>
      <c r="C50" s="188" t="s">
        <v>4005</v>
      </c>
      <c r="D50" s="189" t="s">
        <v>4001</v>
      </c>
      <c r="E50" s="170">
        <v>1</v>
      </c>
      <c r="F50" s="190">
        <f t="shared" si="23"/>
        <v>0</v>
      </c>
      <c r="G50" s="182">
        <f t="shared" si="24"/>
        <v>0</v>
      </c>
      <c r="H50" s="260"/>
      <c r="I50" s="191">
        <f t="shared" si="25"/>
        <v>0</v>
      </c>
      <c r="J50" s="261"/>
      <c r="K50" s="192">
        <f t="shared" si="26"/>
        <v>0</v>
      </c>
      <c r="L50" s="183">
        <v>21</v>
      </c>
      <c r="M50" s="183">
        <f t="shared" si="27"/>
        <v>0</v>
      </c>
    </row>
    <row r="51" spans="1:14" outlineLevel="1">
      <c r="A51" s="166">
        <v>40</v>
      </c>
      <c r="B51" s="167" t="s">
        <v>4006</v>
      </c>
      <c r="C51" s="168" t="s">
        <v>4007</v>
      </c>
      <c r="D51" s="169" t="s">
        <v>496</v>
      </c>
      <c r="E51" s="170">
        <v>1</v>
      </c>
      <c r="F51" s="171">
        <f t="shared" si="23"/>
        <v>0</v>
      </c>
      <c r="G51" s="182">
        <f t="shared" si="24"/>
        <v>0</v>
      </c>
      <c r="H51" s="260"/>
      <c r="I51" s="171">
        <f>ROUND(E51*H51,2)</f>
        <v>0</v>
      </c>
      <c r="J51" s="256"/>
      <c r="K51" s="172">
        <f t="shared" si="26"/>
        <v>0</v>
      </c>
      <c r="L51" s="173">
        <v>21</v>
      </c>
      <c r="M51" s="173">
        <f t="shared" si="27"/>
        <v>0</v>
      </c>
    </row>
    <row r="52" spans="1:14" outlineLevel="1">
      <c r="A52" s="166">
        <v>41</v>
      </c>
      <c r="B52" s="167" t="s">
        <v>4008</v>
      </c>
      <c r="C52" s="168" t="s">
        <v>4009</v>
      </c>
      <c r="D52" s="169" t="s">
        <v>4001</v>
      </c>
      <c r="E52" s="170">
        <v>1</v>
      </c>
      <c r="F52" s="171">
        <f t="shared" si="23"/>
        <v>0</v>
      </c>
      <c r="G52" s="182">
        <f t="shared" si="24"/>
        <v>0</v>
      </c>
      <c r="H52" s="256"/>
      <c r="I52" s="171">
        <f>ROUND(E52*H52,2)</f>
        <v>0</v>
      </c>
      <c r="J52" s="256"/>
      <c r="K52" s="172">
        <f>ROUND(E52*J52,2)</f>
        <v>0</v>
      </c>
      <c r="L52" s="173">
        <v>21</v>
      </c>
      <c r="M52" s="173">
        <f t="shared" si="27"/>
        <v>0</v>
      </c>
    </row>
    <row r="53" spans="1:14" outlineLevel="1">
      <c r="A53" s="166">
        <v>42</v>
      </c>
      <c r="B53" s="167" t="s">
        <v>4010</v>
      </c>
      <c r="C53" s="168" t="s">
        <v>4011</v>
      </c>
      <c r="D53" s="169" t="s">
        <v>4001</v>
      </c>
      <c r="E53" s="170">
        <v>5</v>
      </c>
      <c r="F53" s="171">
        <f t="shared" si="23"/>
        <v>0</v>
      </c>
      <c r="G53" s="182">
        <f t="shared" si="24"/>
        <v>0</v>
      </c>
      <c r="H53" s="256"/>
      <c r="I53" s="171">
        <f>ROUND(E53*H53,2)</f>
        <v>0</v>
      </c>
      <c r="J53" s="256"/>
      <c r="K53" s="172">
        <f>ROUND(E53*J53,2)</f>
        <v>0</v>
      </c>
      <c r="L53" s="173">
        <v>21</v>
      </c>
      <c r="M53" s="173">
        <f t="shared" si="27"/>
        <v>0</v>
      </c>
    </row>
    <row r="54" spans="1:14">
      <c r="A54" s="174" t="s">
        <v>3936</v>
      </c>
      <c r="B54" s="175" t="s">
        <v>4012</v>
      </c>
      <c r="C54" s="176" t="s">
        <v>4013</v>
      </c>
      <c r="D54" s="177"/>
      <c r="E54" s="178"/>
      <c r="F54" s="179"/>
      <c r="G54" s="179">
        <f>SUM(G55:G60)</f>
        <v>0</v>
      </c>
      <c r="H54" s="257"/>
      <c r="I54" s="180">
        <f>SUM(I55:I60)</f>
        <v>0</v>
      </c>
      <c r="J54" s="257"/>
      <c r="K54" s="181">
        <f>SUM(K55:K60)</f>
        <v>0</v>
      </c>
      <c r="L54" s="164"/>
      <c r="M54" s="164">
        <f>SUM(M55:M60)</f>
        <v>0</v>
      </c>
    </row>
    <row r="55" spans="1:14" outlineLevel="1">
      <c r="A55" s="193">
        <v>43</v>
      </c>
      <c r="B55" s="167" t="s">
        <v>4014</v>
      </c>
      <c r="C55" s="168" t="s">
        <v>4015</v>
      </c>
      <c r="D55" s="169" t="s">
        <v>4001</v>
      </c>
      <c r="E55" s="170">
        <v>1</v>
      </c>
      <c r="F55" s="171">
        <f>H55+J55</f>
        <v>0</v>
      </c>
      <c r="G55" s="182">
        <f t="shared" ref="G55:G60" si="28">E55*F55</f>
        <v>0</v>
      </c>
      <c r="H55" s="256"/>
      <c r="I55" s="171">
        <f>ROUND(E55*H55,2)</f>
        <v>0</v>
      </c>
      <c r="J55" s="256"/>
      <c r="K55" s="186">
        <f t="shared" ref="K55:K60" si="29">ROUND(E55*J55,2)</f>
        <v>0</v>
      </c>
      <c r="L55" s="173">
        <v>21</v>
      </c>
      <c r="M55" s="173">
        <f>G55*(1+L55/100)</f>
        <v>0</v>
      </c>
    </row>
    <row r="56" spans="1:14" outlineLevel="1">
      <c r="A56" s="193">
        <v>44</v>
      </c>
      <c r="B56" s="167" t="s">
        <v>4016</v>
      </c>
      <c r="C56" s="168" t="s">
        <v>4017</v>
      </c>
      <c r="D56" s="169" t="s">
        <v>4001</v>
      </c>
      <c r="E56" s="170">
        <v>1</v>
      </c>
      <c r="F56" s="171">
        <f>H56+J56</f>
        <v>0</v>
      </c>
      <c r="G56" s="182">
        <f t="shared" si="28"/>
        <v>0</v>
      </c>
      <c r="H56" s="256"/>
      <c r="I56" s="171">
        <f>ROUND(E56*H56,2)</f>
        <v>0</v>
      </c>
      <c r="J56" s="256"/>
      <c r="K56" s="186">
        <f t="shared" si="29"/>
        <v>0</v>
      </c>
      <c r="L56" s="173">
        <v>21</v>
      </c>
      <c r="M56" s="173">
        <f>G56*(1+L56/100)</f>
        <v>0</v>
      </c>
    </row>
    <row r="57" spans="1:14" outlineLevel="1">
      <c r="A57" s="193">
        <v>45</v>
      </c>
      <c r="B57" s="167"/>
      <c r="C57" s="168" t="s">
        <v>4018</v>
      </c>
      <c r="D57" s="169" t="s">
        <v>425</v>
      </c>
      <c r="E57" s="170">
        <v>1</v>
      </c>
      <c r="F57" s="171">
        <f>H57+J57</f>
        <v>0</v>
      </c>
      <c r="G57" s="182">
        <f>ROUND(E57*F57,2)</f>
        <v>0</v>
      </c>
      <c r="H57" s="260"/>
      <c r="I57" s="171">
        <f t="shared" ref="I57:I60" si="30">ROUND(E57*H57,2)</f>
        <v>0</v>
      </c>
      <c r="J57" s="256"/>
      <c r="K57" s="172">
        <f t="shared" si="29"/>
        <v>0</v>
      </c>
      <c r="L57" s="173">
        <v>21</v>
      </c>
      <c r="M57" s="173">
        <f t="shared" ref="M57:M60" si="31">G57*(1+L57/100)</f>
        <v>0</v>
      </c>
    </row>
    <row r="58" spans="1:14" outlineLevel="1">
      <c r="A58" s="193">
        <v>46</v>
      </c>
      <c r="B58" s="167"/>
      <c r="C58" s="168" t="s">
        <v>4019</v>
      </c>
      <c r="D58" s="169" t="s">
        <v>425</v>
      </c>
      <c r="E58" s="170">
        <v>1</v>
      </c>
      <c r="F58" s="171">
        <f t="shared" ref="F58:F60" si="32">H58+J58</f>
        <v>0</v>
      </c>
      <c r="G58" s="182">
        <f t="shared" ref="G58:G59" si="33">ROUND(E58*F58,2)</f>
        <v>0</v>
      </c>
      <c r="H58" s="260"/>
      <c r="I58" s="171">
        <f t="shared" si="30"/>
        <v>0</v>
      </c>
      <c r="J58" s="256"/>
      <c r="K58" s="172">
        <f t="shared" si="29"/>
        <v>0</v>
      </c>
      <c r="L58" s="173">
        <v>21</v>
      </c>
      <c r="M58" s="173">
        <f t="shared" si="31"/>
        <v>0</v>
      </c>
    </row>
    <row r="59" spans="1:14" outlineLevel="1">
      <c r="A59" s="193">
        <v>47</v>
      </c>
      <c r="B59" s="167" t="s">
        <v>4020</v>
      </c>
      <c r="C59" s="168" t="s">
        <v>4021</v>
      </c>
      <c r="D59" s="169" t="s">
        <v>425</v>
      </c>
      <c r="E59" s="170">
        <v>1</v>
      </c>
      <c r="F59" s="171">
        <f t="shared" si="32"/>
        <v>0</v>
      </c>
      <c r="G59" s="182">
        <f t="shared" si="33"/>
        <v>0</v>
      </c>
      <c r="H59" s="260"/>
      <c r="I59" s="171">
        <f t="shared" si="30"/>
        <v>0</v>
      </c>
      <c r="J59" s="256"/>
      <c r="K59" s="172">
        <f t="shared" si="29"/>
        <v>0</v>
      </c>
      <c r="L59" s="173">
        <v>21</v>
      </c>
      <c r="M59" s="173">
        <f t="shared" si="31"/>
        <v>0</v>
      </c>
    </row>
    <row r="60" spans="1:14" outlineLevel="1">
      <c r="A60" s="193">
        <v>48</v>
      </c>
      <c r="B60" s="187" t="s">
        <v>1396</v>
      </c>
      <c r="C60" s="188" t="s">
        <v>4022</v>
      </c>
      <c r="D60" s="189" t="s">
        <v>4001</v>
      </c>
      <c r="E60" s="194">
        <v>1</v>
      </c>
      <c r="F60" s="190">
        <f t="shared" si="32"/>
        <v>0</v>
      </c>
      <c r="G60" s="190">
        <f t="shared" si="28"/>
        <v>0</v>
      </c>
      <c r="H60" s="260"/>
      <c r="I60" s="191">
        <f t="shared" si="30"/>
        <v>0</v>
      </c>
      <c r="J60" s="261"/>
      <c r="K60" s="192">
        <f t="shared" si="29"/>
        <v>0</v>
      </c>
      <c r="L60" s="183">
        <v>21</v>
      </c>
      <c r="M60" s="183">
        <f t="shared" si="31"/>
        <v>0</v>
      </c>
      <c r="N60" s="195"/>
    </row>
    <row r="61" spans="1:14">
      <c r="A61" s="151"/>
      <c r="B61" s="152"/>
      <c r="C61" s="196"/>
      <c r="D61" s="153"/>
      <c r="E61" s="151"/>
      <c r="F61" s="151"/>
      <c r="G61" s="151"/>
      <c r="H61" s="151"/>
      <c r="I61" s="151"/>
      <c r="J61" s="151"/>
      <c r="K61" s="151"/>
      <c r="L61" s="151"/>
      <c r="M61" s="151"/>
    </row>
    <row r="62" spans="1:14">
      <c r="A62" s="878" t="s">
        <v>3930</v>
      </c>
      <c r="B62" s="879"/>
      <c r="C62" s="879"/>
      <c r="D62" s="879"/>
      <c r="E62" s="879"/>
      <c r="F62" s="880"/>
      <c r="G62" s="197">
        <f>G8+G32+G47+G54</f>
        <v>0</v>
      </c>
    </row>
    <row r="63" spans="1:14">
      <c r="D63" s="144"/>
      <c r="G63" s="195"/>
    </row>
    <row r="64" spans="1:14">
      <c r="A64" s="881" t="s">
        <v>4023</v>
      </c>
      <c r="B64" s="881"/>
      <c r="C64" s="882"/>
      <c r="D64" s="153"/>
      <c r="E64" s="151"/>
      <c r="F64" s="151"/>
      <c r="G64" s="151"/>
      <c r="H64" s="151"/>
      <c r="I64" s="151"/>
      <c r="J64" s="151"/>
      <c r="K64" s="151"/>
    </row>
    <row r="65" spans="1:11">
      <c r="A65" s="871" t="s">
        <v>4024</v>
      </c>
      <c r="B65" s="871"/>
      <c r="C65" s="871"/>
      <c r="D65" s="871"/>
      <c r="E65" s="871"/>
      <c r="F65" s="871"/>
      <c r="G65" s="871"/>
      <c r="H65" s="871"/>
      <c r="I65" s="871"/>
      <c r="J65" s="871"/>
      <c r="K65" s="871"/>
    </row>
    <row r="66" spans="1:11">
      <c r="A66" s="871"/>
      <c r="B66" s="871"/>
      <c r="C66" s="871"/>
      <c r="D66" s="871"/>
      <c r="E66" s="871"/>
      <c r="F66" s="871"/>
      <c r="G66" s="871"/>
      <c r="H66" s="871"/>
      <c r="I66" s="871"/>
      <c r="J66" s="871"/>
      <c r="K66" s="871"/>
    </row>
    <row r="67" spans="1:11">
      <c r="A67" s="871"/>
      <c r="B67" s="871"/>
      <c r="C67" s="871"/>
      <c r="D67" s="871"/>
      <c r="E67" s="871"/>
      <c r="F67" s="871"/>
      <c r="G67" s="871"/>
      <c r="H67" s="871"/>
      <c r="I67" s="871"/>
      <c r="J67" s="871"/>
      <c r="K67" s="871"/>
    </row>
    <row r="68" spans="1:11">
      <c r="A68" s="871"/>
      <c r="B68" s="871"/>
      <c r="C68" s="871"/>
      <c r="D68" s="871"/>
      <c r="E68" s="871"/>
      <c r="F68" s="871"/>
      <c r="G68" s="871"/>
      <c r="H68" s="871"/>
      <c r="I68" s="871"/>
      <c r="J68" s="871"/>
      <c r="K68" s="871"/>
    </row>
    <row r="69" spans="1:11">
      <c r="A69" s="871"/>
      <c r="B69" s="871"/>
      <c r="C69" s="871"/>
      <c r="D69" s="871"/>
      <c r="E69" s="871"/>
      <c r="F69" s="871"/>
      <c r="G69" s="871"/>
      <c r="H69" s="871"/>
      <c r="I69" s="871"/>
      <c r="J69" s="871"/>
      <c r="K69" s="871"/>
    </row>
    <row r="70" spans="1:11">
      <c r="A70" s="871"/>
      <c r="B70" s="871"/>
      <c r="C70" s="871"/>
      <c r="D70" s="871"/>
      <c r="E70" s="871"/>
      <c r="F70" s="871"/>
      <c r="G70" s="871"/>
      <c r="H70" s="871"/>
      <c r="I70" s="871"/>
      <c r="J70" s="871"/>
      <c r="K70" s="871"/>
    </row>
    <row r="71" spans="1:11">
      <c r="A71" s="871"/>
      <c r="B71" s="871"/>
      <c r="C71" s="871"/>
      <c r="D71" s="871"/>
      <c r="E71" s="871"/>
      <c r="F71" s="871"/>
      <c r="G71" s="871"/>
      <c r="H71" s="871"/>
      <c r="I71" s="871"/>
      <c r="J71" s="871"/>
      <c r="K71" s="871"/>
    </row>
    <row r="72" spans="1:11">
      <c r="A72" s="871"/>
      <c r="B72" s="871"/>
      <c r="C72" s="871"/>
      <c r="D72" s="871"/>
      <c r="E72" s="871"/>
      <c r="F72" s="871"/>
      <c r="G72" s="871"/>
      <c r="H72" s="871"/>
      <c r="I72" s="871"/>
      <c r="J72" s="871"/>
      <c r="K72" s="871"/>
    </row>
    <row r="73" spans="1:11">
      <c r="A73" s="871"/>
      <c r="B73" s="871"/>
      <c r="C73" s="871"/>
      <c r="D73" s="871"/>
      <c r="E73" s="871"/>
      <c r="F73" s="871"/>
      <c r="G73" s="871"/>
      <c r="H73" s="871"/>
      <c r="I73" s="871"/>
      <c r="J73" s="871"/>
      <c r="K73" s="871"/>
    </row>
    <row r="74" spans="1:11">
      <c r="A74" s="871"/>
      <c r="B74" s="871"/>
      <c r="C74" s="871"/>
      <c r="D74" s="871"/>
      <c r="E74" s="871"/>
      <c r="F74" s="871"/>
      <c r="G74" s="871"/>
      <c r="H74" s="871"/>
      <c r="I74" s="871"/>
      <c r="J74" s="871"/>
      <c r="K74" s="871"/>
    </row>
    <row r="75" spans="1:11">
      <c r="A75" s="871"/>
      <c r="B75" s="871"/>
      <c r="C75" s="871"/>
      <c r="D75" s="871"/>
      <c r="E75" s="871"/>
      <c r="F75" s="871"/>
      <c r="G75" s="871"/>
      <c r="H75" s="871"/>
      <c r="I75" s="871"/>
      <c r="J75" s="871"/>
      <c r="K75" s="871"/>
    </row>
    <row r="76" spans="1:11" ht="92.25" customHeight="1">
      <c r="A76" s="871"/>
      <c r="B76" s="871"/>
      <c r="C76" s="871"/>
      <c r="D76" s="871"/>
      <c r="E76" s="871"/>
      <c r="F76" s="871"/>
      <c r="G76" s="871"/>
      <c r="H76" s="871"/>
      <c r="I76" s="871"/>
      <c r="J76" s="871"/>
      <c r="K76" s="871"/>
    </row>
    <row r="77" spans="1:11">
      <c r="D77" s="144"/>
    </row>
    <row r="78" spans="1:11">
      <c r="D78" s="144"/>
    </row>
    <row r="79" spans="1:11">
      <c r="D79" s="144"/>
    </row>
    <row r="80" spans="1:11">
      <c r="D80" s="144"/>
    </row>
    <row r="81" spans="4:4">
      <c r="D81" s="144"/>
    </row>
    <row r="82" spans="4:4">
      <c r="D82" s="144"/>
    </row>
    <row r="83" spans="4:4">
      <c r="D83" s="144"/>
    </row>
    <row r="84" spans="4:4">
      <c r="D84" s="144"/>
    </row>
    <row r="85" spans="4:4">
      <c r="D85" s="144"/>
    </row>
    <row r="86" spans="4:4">
      <c r="D86" s="144"/>
    </row>
    <row r="87" spans="4:4">
      <c r="D87" s="144"/>
    </row>
    <row r="88" spans="4:4">
      <c r="D88" s="144"/>
    </row>
    <row r="89" spans="4:4">
      <c r="D89" s="144"/>
    </row>
    <row r="90" spans="4:4">
      <c r="D90" s="144"/>
    </row>
    <row r="91" spans="4:4">
      <c r="D91" s="144"/>
    </row>
    <row r="92" spans="4:4">
      <c r="D92" s="144"/>
    </row>
    <row r="93" spans="4:4">
      <c r="D93" s="144"/>
    </row>
    <row r="94" spans="4:4">
      <c r="D94" s="144"/>
    </row>
    <row r="95" spans="4:4">
      <c r="D95" s="144"/>
    </row>
    <row r="96" spans="4:4">
      <c r="D96" s="144"/>
    </row>
    <row r="97" spans="4:4">
      <c r="D97" s="144"/>
    </row>
    <row r="98" spans="4:4">
      <c r="D98" s="144"/>
    </row>
    <row r="99" spans="4:4">
      <c r="D99" s="144"/>
    </row>
    <row r="100" spans="4:4">
      <c r="D100" s="144"/>
    </row>
    <row r="101" spans="4:4">
      <c r="D101" s="144"/>
    </row>
    <row r="102" spans="4:4">
      <c r="D102" s="144"/>
    </row>
    <row r="103" spans="4:4">
      <c r="D103" s="144"/>
    </row>
    <row r="104" spans="4:4">
      <c r="D104" s="144"/>
    </row>
    <row r="105" spans="4:4">
      <c r="D105" s="144"/>
    </row>
    <row r="106" spans="4:4">
      <c r="D106" s="144"/>
    </row>
    <row r="107" spans="4:4">
      <c r="D107" s="144"/>
    </row>
    <row r="108" spans="4:4">
      <c r="D108" s="144"/>
    </row>
    <row r="109" spans="4:4">
      <c r="D109" s="144"/>
    </row>
    <row r="110" spans="4:4">
      <c r="D110" s="144"/>
    </row>
    <row r="111" spans="4:4">
      <c r="D111" s="144"/>
    </row>
    <row r="112" spans="4:4">
      <c r="D112" s="144"/>
    </row>
    <row r="113" spans="4:4">
      <c r="D113" s="144"/>
    </row>
    <row r="114" spans="4:4">
      <c r="D114" s="144"/>
    </row>
    <row r="115" spans="4:4">
      <c r="D115" s="144"/>
    </row>
    <row r="116" spans="4:4">
      <c r="D116" s="144"/>
    </row>
    <row r="117" spans="4:4">
      <c r="D117" s="144"/>
    </row>
    <row r="118" spans="4:4">
      <c r="D118" s="144"/>
    </row>
    <row r="119" spans="4:4">
      <c r="D119" s="144"/>
    </row>
    <row r="120" spans="4:4">
      <c r="D120" s="144"/>
    </row>
    <row r="121" spans="4:4">
      <c r="D121" s="144"/>
    </row>
    <row r="122" spans="4:4">
      <c r="D122" s="144"/>
    </row>
    <row r="123" spans="4:4">
      <c r="D123" s="144"/>
    </row>
    <row r="124" spans="4:4">
      <c r="D124" s="144"/>
    </row>
    <row r="125" spans="4:4">
      <c r="D125" s="144"/>
    </row>
    <row r="126" spans="4:4">
      <c r="D126" s="144"/>
    </row>
    <row r="127" spans="4:4">
      <c r="D127" s="144"/>
    </row>
    <row r="128" spans="4:4">
      <c r="D128" s="144"/>
    </row>
    <row r="129" spans="4:4">
      <c r="D129" s="144"/>
    </row>
    <row r="130" spans="4:4">
      <c r="D130" s="144"/>
    </row>
    <row r="131" spans="4:4">
      <c r="D131" s="144"/>
    </row>
    <row r="132" spans="4:4">
      <c r="D132" s="144"/>
    </row>
    <row r="133" spans="4:4">
      <c r="D133" s="144"/>
    </row>
    <row r="134" spans="4:4">
      <c r="D134" s="144"/>
    </row>
    <row r="135" spans="4:4">
      <c r="D135" s="144"/>
    </row>
    <row r="136" spans="4:4">
      <c r="D136" s="144"/>
    </row>
    <row r="137" spans="4:4">
      <c r="D137" s="144"/>
    </row>
    <row r="138" spans="4:4">
      <c r="D138" s="144"/>
    </row>
    <row r="139" spans="4:4">
      <c r="D139" s="144"/>
    </row>
    <row r="140" spans="4:4">
      <c r="D140" s="144"/>
    </row>
    <row r="141" spans="4:4">
      <c r="D141" s="144"/>
    </row>
    <row r="142" spans="4:4">
      <c r="D142" s="144"/>
    </row>
    <row r="143" spans="4:4">
      <c r="D143" s="144"/>
    </row>
    <row r="144" spans="4:4">
      <c r="D144" s="144"/>
    </row>
    <row r="145" spans="4:4">
      <c r="D145" s="144"/>
    </row>
    <row r="146" spans="4:4">
      <c r="D146" s="144"/>
    </row>
    <row r="147" spans="4:4">
      <c r="D147" s="144"/>
    </row>
    <row r="148" spans="4:4">
      <c r="D148" s="144"/>
    </row>
    <row r="149" spans="4:4">
      <c r="D149" s="144"/>
    </row>
    <row r="150" spans="4:4">
      <c r="D150" s="144"/>
    </row>
    <row r="151" spans="4:4">
      <c r="D151" s="144"/>
    </row>
    <row r="152" spans="4:4">
      <c r="D152" s="144"/>
    </row>
    <row r="153" spans="4:4">
      <c r="D153" s="144"/>
    </row>
    <row r="154" spans="4:4">
      <c r="D154" s="144"/>
    </row>
    <row r="155" spans="4:4">
      <c r="D155" s="144"/>
    </row>
    <row r="156" spans="4:4">
      <c r="D156" s="144"/>
    </row>
    <row r="157" spans="4:4">
      <c r="D157" s="144"/>
    </row>
    <row r="158" spans="4:4">
      <c r="D158" s="144"/>
    </row>
    <row r="159" spans="4:4">
      <c r="D159" s="144"/>
    </row>
    <row r="160" spans="4:4">
      <c r="D160" s="144"/>
    </row>
    <row r="161" spans="4:4">
      <c r="D161" s="144"/>
    </row>
    <row r="162" spans="4:4">
      <c r="D162" s="144"/>
    </row>
    <row r="163" spans="4:4">
      <c r="D163" s="144"/>
    </row>
    <row r="164" spans="4:4">
      <c r="D164" s="144"/>
    </row>
    <row r="165" spans="4:4">
      <c r="D165" s="144"/>
    </row>
    <row r="166" spans="4:4">
      <c r="D166" s="144"/>
    </row>
    <row r="167" spans="4:4">
      <c r="D167" s="144"/>
    </row>
    <row r="168" spans="4:4">
      <c r="D168" s="144"/>
    </row>
    <row r="169" spans="4:4">
      <c r="D169" s="144"/>
    </row>
    <row r="170" spans="4:4">
      <c r="D170" s="144"/>
    </row>
    <row r="171" spans="4:4">
      <c r="D171" s="144"/>
    </row>
    <row r="172" spans="4:4">
      <c r="D172" s="144"/>
    </row>
    <row r="173" spans="4:4">
      <c r="D173" s="144"/>
    </row>
    <row r="174" spans="4:4">
      <c r="D174" s="144"/>
    </row>
    <row r="175" spans="4:4">
      <c r="D175" s="144"/>
    </row>
    <row r="176" spans="4:4">
      <c r="D176" s="144"/>
    </row>
    <row r="177" spans="4:4">
      <c r="D177" s="144"/>
    </row>
    <row r="178" spans="4:4">
      <c r="D178" s="144"/>
    </row>
    <row r="179" spans="4:4">
      <c r="D179" s="144"/>
    </row>
    <row r="180" spans="4:4">
      <c r="D180" s="144"/>
    </row>
    <row r="181" spans="4:4">
      <c r="D181" s="144"/>
    </row>
    <row r="182" spans="4:4">
      <c r="D182" s="144"/>
    </row>
    <row r="183" spans="4:4">
      <c r="D183" s="144"/>
    </row>
    <row r="184" spans="4:4">
      <c r="D184" s="144"/>
    </row>
    <row r="185" spans="4:4">
      <c r="D185" s="144"/>
    </row>
    <row r="186" spans="4:4">
      <c r="D186" s="144"/>
    </row>
    <row r="187" spans="4:4">
      <c r="D187" s="144"/>
    </row>
    <row r="188" spans="4:4">
      <c r="D188" s="144"/>
    </row>
    <row r="189" spans="4:4">
      <c r="D189" s="144"/>
    </row>
    <row r="190" spans="4:4">
      <c r="D190" s="144"/>
    </row>
    <row r="191" spans="4:4">
      <c r="D191" s="144"/>
    </row>
    <row r="192" spans="4:4">
      <c r="D192" s="144"/>
    </row>
    <row r="193" spans="4:4">
      <c r="D193" s="144"/>
    </row>
    <row r="194" spans="4:4">
      <c r="D194" s="144"/>
    </row>
    <row r="195" spans="4:4">
      <c r="D195" s="144"/>
    </row>
    <row r="196" spans="4:4">
      <c r="D196" s="144"/>
    </row>
    <row r="197" spans="4:4">
      <c r="D197" s="144"/>
    </row>
    <row r="198" spans="4:4">
      <c r="D198" s="144"/>
    </row>
    <row r="199" spans="4:4">
      <c r="D199" s="144"/>
    </row>
    <row r="200" spans="4:4">
      <c r="D200" s="144"/>
    </row>
    <row r="201" spans="4:4">
      <c r="D201" s="144"/>
    </row>
    <row r="202" spans="4:4">
      <c r="D202" s="144"/>
    </row>
    <row r="203" spans="4:4">
      <c r="D203" s="144"/>
    </row>
    <row r="204" spans="4:4">
      <c r="D204" s="144"/>
    </row>
    <row r="205" spans="4:4">
      <c r="D205" s="144"/>
    </row>
    <row r="206" spans="4:4">
      <c r="D206" s="144"/>
    </row>
    <row r="207" spans="4:4">
      <c r="D207" s="144"/>
    </row>
    <row r="208" spans="4:4">
      <c r="D208" s="144"/>
    </row>
    <row r="209" spans="4:4">
      <c r="D209" s="144"/>
    </row>
    <row r="210" spans="4:4">
      <c r="D210" s="144"/>
    </row>
    <row r="211" spans="4:4">
      <c r="D211" s="144"/>
    </row>
    <row r="212" spans="4:4">
      <c r="D212" s="144"/>
    </row>
    <row r="213" spans="4:4">
      <c r="D213" s="144"/>
    </row>
    <row r="214" spans="4:4">
      <c r="D214" s="144"/>
    </row>
    <row r="215" spans="4:4">
      <c r="D215" s="144"/>
    </row>
    <row r="216" spans="4:4">
      <c r="D216" s="144"/>
    </row>
    <row r="217" spans="4:4">
      <c r="D217" s="144"/>
    </row>
    <row r="218" spans="4:4">
      <c r="D218" s="144"/>
    </row>
    <row r="219" spans="4:4">
      <c r="D219" s="144"/>
    </row>
    <row r="220" spans="4:4">
      <c r="D220" s="144"/>
    </row>
    <row r="221" spans="4:4">
      <c r="D221" s="144"/>
    </row>
    <row r="222" spans="4:4">
      <c r="D222" s="144"/>
    </row>
    <row r="223" spans="4:4">
      <c r="D223" s="144"/>
    </row>
    <row r="224" spans="4:4">
      <c r="D224" s="144"/>
    </row>
    <row r="225" spans="4:4">
      <c r="D225" s="144"/>
    </row>
    <row r="226" spans="4:4">
      <c r="D226" s="144"/>
    </row>
    <row r="227" spans="4:4">
      <c r="D227" s="144"/>
    </row>
    <row r="228" spans="4:4">
      <c r="D228" s="144"/>
    </row>
    <row r="229" spans="4:4">
      <c r="D229" s="144"/>
    </row>
    <row r="230" spans="4:4">
      <c r="D230" s="144"/>
    </row>
    <row r="231" spans="4:4">
      <c r="D231" s="144"/>
    </row>
    <row r="232" spans="4:4">
      <c r="D232" s="144"/>
    </row>
    <row r="233" spans="4:4">
      <c r="D233" s="144"/>
    </row>
    <row r="234" spans="4:4">
      <c r="D234" s="144"/>
    </row>
    <row r="235" spans="4:4">
      <c r="D235" s="144"/>
    </row>
    <row r="236" spans="4:4">
      <c r="D236" s="144"/>
    </row>
    <row r="237" spans="4:4">
      <c r="D237" s="144"/>
    </row>
    <row r="238" spans="4:4">
      <c r="D238" s="144"/>
    </row>
    <row r="239" spans="4:4">
      <c r="D239" s="144"/>
    </row>
    <row r="240" spans="4:4">
      <c r="D240" s="144"/>
    </row>
    <row r="241" spans="4:4">
      <c r="D241" s="144"/>
    </row>
    <row r="242" spans="4:4">
      <c r="D242" s="144"/>
    </row>
    <row r="243" spans="4:4">
      <c r="D243" s="144"/>
    </row>
    <row r="244" spans="4:4">
      <c r="D244" s="144"/>
    </row>
    <row r="245" spans="4:4">
      <c r="D245" s="144"/>
    </row>
    <row r="246" spans="4:4">
      <c r="D246" s="144"/>
    </row>
    <row r="247" spans="4:4">
      <c r="D247" s="144"/>
    </row>
    <row r="248" spans="4:4">
      <c r="D248" s="144"/>
    </row>
    <row r="249" spans="4:4">
      <c r="D249" s="144"/>
    </row>
    <row r="250" spans="4:4">
      <c r="D250" s="144"/>
    </row>
    <row r="251" spans="4:4">
      <c r="D251" s="144"/>
    </row>
    <row r="252" spans="4:4">
      <c r="D252" s="144"/>
    </row>
    <row r="253" spans="4:4">
      <c r="D253" s="144"/>
    </row>
    <row r="254" spans="4:4">
      <c r="D254" s="144"/>
    </row>
    <row r="255" spans="4:4">
      <c r="D255" s="144"/>
    </row>
    <row r="256" spans="4:4">
      <c r="D256" s="144"/>
    </row>
    <row r="257" spans="4:4">
      <c r="D257" s="144"/>
    </row>
    <row r="258" spans="4:4">
      <c r="D258" s="144"/>
    </row>
    <row r="259" spans="4:4">
      <c r="D259" s="144"/>
    </row>
    <row r="260" spans="4:4">
      <c r="D260" s="144"/>
    </row>
    <row r="261" spans="4:4">
      <c r="D261" s="144"/>
    </row>
    <row r="262" spans="4:4">
      <c r="D262" s="144"/>
    </row>
    <row r="263" spans="4:4">
      <c r="D263" s="144"/>
    </row>
    <row r="264" spans="4:4">
      <c r="D264" s="144"/>
    </row>
    <row r="265" spans="4:4">
      <c r="D265" s="144"/>
    </row>
    <row r="266" spans="4:4">
      <c r="D266" s="144"/>
    </row>
    <row r="267" spans="4:4">
      <c r="D267" s="144"/>
    </row>
    <row r="268" spans="4:4">
      <c r="D268" s="144"/>
    </row>
    <row r="269" spans="4:4">
      <c r="D269" s="144"/>
    </row>
    <row r="270" spans="4:4">
      <c r="D270" s="144"/>
    </row>
    <row r="271" spans="4:4">
      <c r="D271" s="144"/>
    </row>
    <row r="272" spans="4:4">
      <c r="D272" s="144"/>
    </row>
    <row r="273" spans="4:4">
      <c r="D273" s="144"/>
    </row>
    <row r="274" spans="4:4">
      <c r="D274" s="144"/>
    </row>
    <row r="275" spans="4:4">
      <c r="D275" s="144"/>
    </row>
    <row r="276" spans="4:4">
      <c r="D276" s="144"/>
    </row>
    <row r="277" spans="4:4">
      <c r="D277" s="144"/>
    </row>
    <row r="278" spans="4:4">
      <c r="D278" s="144"/>
    </row>
    <row r="279" spans="4:4">
      <c r="D279" s="144"/>
    </row>
    <row r="280" spans="4:4">
      <c r="D280" s="144"/>
    </row>
    <row r="281" spans="4:4">
      <c r="D281" s="144"/>
    </row>
    <row r="282" spans="4:4">
      <c r="D282" s="144"/>
    </row>
    <row r="283" spans="4:4">
      <c r="D283" s="144"/>
    </row>
    <row r="284" spans="4:4">
      <c r="D284" s="144"/>
    </row>
    <row r="285" spans="4:4">
      <c r="D285" s="144"/>
    </row>
    <row r="286" spans="4:4">
      <c r="D286" s="144"/>
    </row>
    <row r="287" spans="4:4">
      <c r="D287" s="144"/>
    </row>
    <row r="288" spans="4:4">
      <c r="D288" s="144"/>
    </row>
    <row r="289" spans="4:4">
      <c r="D289" s="144"/>
    </row>
    <row r="290" spans="4:4">
      <c r="D290" s="144"/>
    </row>
    <row r="291" spans="4:4">
      <c r="D291" s="144"/>
    </row>
    <row r="292" spans="4:4">
      <c r="D292" s="144"/>
    </row>
    <row r="293" spans="4:4">
      <c r="D293" s="144"/>
    </row>
    <row r="294" spans="4:4">
      <c r="D294" s="144"/>
    </row>
    <row r="295" spans="4:4">
      <c r="D295" s="144"/>
    </row>
    <row r="296" spans="4:4">
      <c r="D296" s="144"/>
    </row>
    <row r="297" spans="4:4">
      <c r="D297" s="144"/>
    </row>
    <row r="298" spans="4:4">
      <c r="D298" s="144"/>
    </row>
    <row r="299" spans="4:4">
      <c r="D299" s="144"/>
    </row>
    <row r="300" spans="4:4">
      <c r="D300" s="144"/>
    </row>
    <row r="301" spans="4:4">
      <c r="D301" s="144"/>
    </row>
    <row r="302" spans="4:4">
      <c r="D302" s="144"/>
    </row>
    <row r="303" spans="4:4">
      <c r="D303" s="144"/>
    </row>
    <row r="304" spans="4:4">
      <c r="D304" s="144"/>
    </row>
    <row r="305" spans="4:4">
      <c r="D305" s="144"/>
    </row>
    <row r="306" spans="4:4">
      <c r="D306" s="144"/>
    </row>
    <row r="307" spans="4:4">
      <c r="D307" s="144"/>
    </row>
    <row r="308" spans="4:4">
      <c r="D308" s="144"/>
    </row>
    <row r="309" spans="4:4">
      <c r="D309" s="144"/>
    </row>
    <row r="310" spans="4:4">
      <c r="D310" s="144"/>
    </row>
    <row r="311" spans="4:4">
      <c r="D311" s="144"/>
    </row>
    <row r="312" spans="4:4">
      <c r="D312" s="144"/>
    </row>
    <row r="313" spans="4:4">
      <c r="D313" s="144"/>
    </row>
    <row r="314" spans="4:4">
      <c r="D314" s="144"/>
    </row>
    <row r="315" spans="4:4">
      <c r="D315" s="144"/>
    </row>
    <row r="316" spans="4:4">
      <c r="D316" s="144"/>
    </row>
    <row r="317" spans="4:4">
      <c r="D317" s="144"/>
    </row>
    <row r="318" spans="4:4">
      <c r="D318" s="144"/>
    </row>
    <row r="319" spans="4:4">
      <c r="D319" s="144"/>
    </row>
    <row r="320" spans="4:4">
      <c r="D320" s="144"/>
    </row>
    <row r="321" spans="4:4">
      <c r="D321" s="144"/>
    </row>
    <row r="322" spans="4:4">
      <c r="D322" s="144"/>
    </row>
    <row r="323" spans="4:4">
      <c r="D323" s="144"/>
    </row>
    <row r="324" spans="4:4">
      <c r="D324" s="144"/>
    </row>
    <row r="325" spans="4:4">
      <c r="D325" s="144"/>
    </row>
    <row r="326" spans="4:4">
      <c r="D326" s="144"/>
    </row>
    <row r="327" spans="4:4">
      <c r="D327" s="144"/>
    </row>
    <row r="328" spans="4:4">
      <c r="D328" s="144"/>
    </row>
    <row r="329" spans="4:4">
      <c r="D329" s="144"/>
    </row>
    <row r="330" spans="4:4">
      <c r="D330" s="144"/>
    </row>
    <row r="331" spans="4:4">
      <c r="D331" s="144"/>
    </row>
    <row r="332" spans="4:4">
      <c r="D332" s="144"/>
    </row>
    <row r="333" spans="4:4">
      <c r="D333" s="144"/>
    </row>
    <row r="334" spans="4:4">
      <c r="D334" s="144"/>
    </row>
    <row r="335" spans="4:4">
      <c r="D335" s="144"/>
    </row>
    <row r="336" spans="4:4">
      <c r="D336" s="144"/>
    </row>
    <row r="337" spans="4:4">
      <c r="D337" s="144"/>
    </row>
    <row r="338" spans="4:4">
      <c r="D338" s="144"/>
    </row>
    <row r="339" spans="4:4">
      <c r="D339" s="144"/>
    </row>
    <row r="340" spans="4:4">
      <c r="D340" s="144"/>
    </row>
    <row r="341" spans="4:4">
      <c r="D341" s="144"/>
    </row>
    <row r="342" spans="4:4">
      <c r="D342" s="144"/>
    </row>
    <row r="343" spans="4:4">
      <c r="D343" s="144"/>
    </row>
    <row r="344" spans="4:4">
      <c r="D344" s="144"/>
    </row>
    <row r="345" spans="4:4">
      <c r="D345" s="144"/>
    </row>
    <row r="346" spans="4:4">
      <c r="D346" s="144"/>
    </row>
    <row r="347" spans="4:4">
      <c r="D347" s="144"/>
    </row>
    <row r="348" spans="4:4">
      <c r="D348" s="144"/>
    </row>
    <row r="349" spans="4:4">
      <c r="D349" s="144"/>
    </row>
    <row r="350" spans="4:4">
      <c r="D350" s="144"/>
    </row>
    <row r="351" spans="4:4">
      <c r="D351" s="144"/>
    </row>
    <row r="352" spans="4:4">
      <c r="D352" s="144"/>
    </row>
    <row r="353" spans="4:4">
      <c r="D353" s="144"/>
    </row>
    <row r="354" spans="4:4">
      <c r="D354" s="144"/>
    </row>
    <row r="355" spans="4:4">
      <c r="D355" s="144"/>
    </row>
    <row r="356" spans="4:4">
      <c r="D356" s="144"/>
    </row>
    <row r="357" spans="4:4">
      <c r="D357" s="144"/>
    </row>
    <row r="358" spans="4:4">
      <c r="D358" s="144"/>
    </row>
    <row r="359" spans="4:4">
      <c r="D359" s="144"/>
    </row>
    <row r="360" spans="4:4">
      <c r="D360" s="144"/>
    </row>
    <row r="361" spans="4:4">
      <c r="D361" s="144"/>
    </row>
    <row r="362" spans="4:4">
      <c r="D362" s="144"/>
    </row>
    <row r="363" spans="4:4">
      <c r="D363" s="144"/>
    </row>
    <row r="364" spans="4:4">
      <c r="D364" s="144"/>
    </row>
    <row r="365" spans="4:4">
      <c r="D365" s="144"/>
    </row>
    <row r="366" spans="4:4">
      <c r="D366" s="144"/>
    </row>
    <row r="367" spans="4:4">
      <c r="D367" s="144"/>
    </row>
    <row r="368" spans="4:4">
      <c r="D368" s="144"/>
    </row>
    <row r="369" spans="4:4">
      <c r="D369" s="144"/>
    </row>
    <row r="370" spans="4:4">
      <c r="D370" s="144"/>
    </row>
    <row r="371" spans="4:4">
      <c r="D371" s="144"/>
    </row>
    <row r="372" spans="4:4">
      <c r="D372" s="144"/>
    </row>
    <row r="373" spans="4:4">
      <c r="D373" s="144"/>
    </row>
    <row r="374" spans="4:4">
      <c r="D374" s="144"/>
    </row>
    <row r="375" spans="4:4">
      <c r="D375" s="144"/>
    </row>
    <row r="376" spans="4:4">
      <c r="D376" s="144"/>
    </row>
    <row r="377" spans="4:4">
      <c r="D377" s="144"/>
    </row>
    <row r="378" spans="4:4">
      <c r="D378" s="144"/>
    </row>
    <row r="379" spans="4:4">
      <c r="D379" s="144"/>
    </row>
    <row r="380" spans="4:4">
      <c r="D380" s="144"/>
    </row>
    <row r="381" spans="4:4">
      <c r="D381" s="144"/>
    </row>
    <row r="382" spans="4:4">
      <c r="D382" s="144"/>
    </row>
    <row r="383" spans="4:4">
      <c r="D383" s="144"/>
    </row>
    <row r="384" spans="4:4">
      <c r="D384" s="144"/>
    </row>
    <row r="385" spans="4:4">
      <c r="D385" s="144"/>
    </row>
    <row r="386" spans="4:4">
      <c r="D386" s="144"/>
    </row>
    <row r="387" spans="4:4">
      <c r="D387" s="144"/>
    </row>
    <row r="388" spans="4:4">
      <c r="D388" s="144"/>
    </row>
    <row r="389" spans="4:4">
      <c r="D389" s="144"/>
    </row>
    <row r="390" spans="4:4">
      <c r="D390" s="144"/>
    </row>
    <row r="391" spans="4:4">
      <c r="D391" s="144"/>
    </row>
    <row r="392" spans="4:4">
      <c r="D392" s="144"/>
    </row>
    <row r="393" spans="4:4">
      <c r="D393" s="144"/>
    </row>
    <row r="394" spans="4:4">
      <c r="D394" s="144"/>
    </row>
    <row r="395" spans="4:4">
      <c r="D395" s="144"/>
    </row>
    <row r="396" spans="4:4">
      <c r="D396" s="144"/>
    </row>
    <row r="397" spans="4:4">
      <c r="D397" s="144"/>
    </row>
    <row r="398" spans="4:4">
      <c r="D398" s="144"/>
    </row>
    <row r="399" spans="4:4">
      <c r="D399" s="144"/>
    </row>
    <row r="400" spans="4:4">
      <c r="D400" s="144"/>
    </row>
    <row r="401" spans="4:4">
      <c r="D401" s="144"/>
    </row>
    <row r="402" spans="4:4">
      <c r="D402" s="144"/>
    </row>
    <row r="403" spans="4:4">
      <c r="D403" s="144"/>
    </row>
    <row r="404" spans="4:4">
      <c r="D404" s="144"/>
    </row>
    <row r="405" spans="4:4">
      <c r="D405" s="144"/>
    </row>
    <row r="406" spans="4:4">
      <c r="D406" s="144"/>
    </row>
    <row r="407" spans="4:4">
      <c r="D407" s="144"/>
    </row>
    <row r="408" spans="4:4">
      <c r="D408" s="144"/>
    </row>
    <row r="409" spans="4:4">
      <c r="D409" s="144"/>
    </row>
    <row r="410" spans="4:4">
      <c r="D410" s="144"/>
    </row>
    <row r="411" spans="4:4">
      <c r="D411" s="144"/>
    </row>
    <row r="412" spans="4:4">
      <c r="D412" s="144"/>
    </row>
    <row r="413" spans="4:4">
      <c r="D413" s="144"/>
    </row>
    <row r="414" spans="4:4">
      <c r="D414" s="144"/>
    </row>
    <row r="415" spans="4:4">
      <c r="D415" s="144"/>
    </row>
    <row r="416" spans="4:4">
      <c r="D416" s="144"/>
    </row>
    <row r="417" spans="4:4">
      <c r="D417" s="144"/>
    </row>
    <row r="418" spans="4:4">
      <c r="D418" s="144"/>
    </row>
    <row r="419" spans="4:4">
      <c r="D419" s="144"/>
    </row>
    <row r="420" spans="4:4">
      <c r="D420" s="144"/>
    </row>
    <row r="421" spans="4:4">
      <c r="D421" s="144"/>
    </row>
    <row r="422" spans="4:4">
      <c r="D422" s="144"/>
    </row>
    <row r="423" spans="4:4">
      <c r="D423" s="144"/>
    </row>
    <row r="424" spans="4:4">
      <c r="D424" s="144"/>
    </row>
    <row r="425" spans="4:4">
      <c r="D425" s="144"/>
    </row>
    <row r="426" spans="4:4">
      <c r="D426" s="144"/>
    </row>
    <row r="427" spans="4:4">
      <c r="D427" s="144"/>
    </row>
    <row r="428" spans="4:4">
      <c r="D428" s="144"/>
    </row>
    <row r="429" spans="4:4">
      <c r="D429" s="144"/>
    </row>
    <row r="430" spans="4:4">
      <c r="D430" s="144"/>
    </row>
    <row r="431" spans="4:4">
      <c r="D431" s="144"/>
    </row>
    <row r="432" spans="4:4">
      <c r="D432" s="144"/>
    </row>
    <row r="433" spans="4:4">
      <c r="D433" s="144"/>
    </row>
    <row r="434" spans="4:4">
      <c r="D434" s="144"/>
    </row>
    <row r="435" spans="4:4">
      <c r="D435" s="144"/>
    </row>
    <row r="436" spans="4:4">
      <c r="D436" s="144"/>
    </row>
    <row r="437" spans="4:4">
      <c r="D437" s="144"/>
    </row>
    <row r="438" spans="4:4">
      <c r="D438" s="144"/>
    </row>
    <row r="439" spans="4:4">
      <c r="D439" s="144"/>
    </row>
    <row r="440" spans="4:4">
      <c r="D440" s="144"/>
    </row>
    <row r="441" spans="4:4">
      <c r="D441" s="144"/>
    </row>
    <row r="442" spans="4:4">
      <c r="D442" s="144"/>
    </row>
    <row r="443" spans="4:4">
      <c r="D443" s="144"/>
    </row>
    <row r="444" spans="4:4">
      <c r="D444" s="144"/>
    </row>
    <row r="445" spans="4:4">
      <c r="D445" s="144"/>
    </row>
    <row r="446" spans="4:4">
      <c r="D446" s="144"/>
    </row>
    <row r="447" spans="4:4">
      <c r="D447" s="144"/>
    </row>
    <row r="448" spans="4:4">
      <c r="D448" s="144"/>
    </row>
    <row r="449" spans="4:4">
      <c r="D449" s="144"/>
    </row>
    <row r="450" spans="4:4">
      <c r="D450" s="144"/>
    </row>
    <row r="451" spans="4:4">
      <c r="D451" s="144"/>
    </row>
    <row r="452" spans="4:4">
      <c r="D452" s="144"/>
    </row>
    <row r="453" spans="4:4">
      <c r="D453" s="144"/>
    </row>
    <row r="454" spans="4:4">
      <c r="D454" s="144"/>
    </row>
    <row r="455" spans="4:4">
      <c r="D455" s="144"/>
    </row>
    <row r="456" spans="4:4">
      <c r="D456" s="144"/>
    </row>
    <row r="457" spans="4:4">
      <c r="D457" s="144"/>
    </row>
    <row r="458" spans="4:4">
      <c r="D458" s="144"/>
    </row>
    <row r="459" spans="4:4">
      <c r="D459" s="144"/>
    </row>
    <row r="460" spans="4:4">
      <c r="D460" s="144"/>
    </row>
    <row r="461" spans="4:4">
      <c r="D461" s="144"/>
    </row>
    <row r="462" spans="4:4">
      <c r="D462" s="144"/>
    </row>
    <row r="463" spans="4:4">
      <c r="D463" s="144"/>
    </row>
    <row r="464" spans="4:4">
      <c r="D464" s="144"/>
    </row>
    <row r="465" spans="4:4">
      <c r="D465" s="144"/>
    </row>
    <row r="466" spans="4:4">
      <c r="D466" s="144"/>
    </row>
    <row r="467" spans="4:4">
      <c r="D467" s="144"/>
    </row>
    <row r="468" spans="4:4">
      <c r="D468" s="144"/>
    </row>
    <row r="469" spans="4:4">
      <c r="D469" s="144"/>
    </row>
    <row r="470" spans="4:4">
      <c r="D470" s="144"/>
    </row>
    <row r="471" spans="4:4">
      <c r="D471" s="144"/>
    </row>
    <row r="472" spans="4:4">
      <c r="D472" s="144"/>
    </row>
    <row r="473" spans="4:4">
      <c r="D473" s="144"/>
    </row>
    <row r="474" spans="4:4">
      <c r="D474" s="144"/>
    </row>
    <row r="475" spans="4:4">
      <c r="D475" s="144"/>
    </row>
    <row r="476" spans="4:4">
      <c r="D476" s="144"/>
    </row>
    <row r="477" spans="4:4">
      <c r="D477" s="144"/>
    </row>
    <row r="478" spans="4:4">
      <c r="D478" s="144"/>
    </row>
    <row r="479" spans="4:4">
      <c r="D479" s="144"/>
    </row>
    <row r="480" spans="4:4">
      <c r="D480" s="144"/>
    </row>
    <row r="481" spans="4:4">
      <c r="D481" s="144"/>
    </row>
    <row r="482" spans="4:4">
      <c r="D482" s="144"/>
    </row>
    <row r="483" spans="4:4">
      <c r="D483" s="144"/>
    </row>
    <row r="484" spans="4:4">
      <c r="D484" s="144"/>
    </row>
    <row r="485" spans="4:4">
      <c r="D485" s="144"/>
    </row>
    <row r="486" spans="4:4">
      <c r="D486" s="144"/>
    </row>
    <row r="487" spans="4:4">
      <c r="D487" s="144"/>
    </row>
    <row r="488" spans="4:4">
      <c r="D488" s="144"/>
    </row>
    <row r="489" spans="4:4">
      <c r="D489" s="144"/>
    </row>
    <row r="490" spans="4:4">
      <c r="D490" s="144"/>
    </row>
    <row r="491" spans="4:4">
      <c r="D491" s="144"/>
    </row>
    <row r="492" spans="4:4">
      <c r="D492" s="144"/>
    </row>
    <row r="493" spans="4:4">
      <c r="D493" s="144"/>
    </row>
    <row r="494" spans="4:4">
      <c r="D494" s="144"/>
    </row>
    <row r="495" spans="4:4">
      <c r="D495" s="144"/>
    </row>
    <row r="496" spans="4:4">
      <c r="D496" s="144"/>
    </row>
    <row r="497" spans="4:4">
      <c r="D497" s="144"/>
    </row>
    <row r="498" spans="4:4">
      <c r="D498" s="144"/>
    </row>
    <row r="499" spans="4:4">
      <c r="D499" s="144"/>
    </row>
    <row r="500" spans="4:4">
      <c r="D500" s="144"/>
    </row>
    <row r="501" spans="4:4">
      <c r="D501" s="144"/>
    </row>
    <row r="502" spans="4:4">
      <c r="D502" s="144"/>
    </row>
    <row r="503" spans="4:4">
      <c r="D503" s="144"/>
    </row>
    <row r="504" spans="4:4">
      <c r="D504" s="144"/>
    </row>
    <row r="505" spans="4:4">
      <c r="D505" s="144"/>
    </row>
    <row r="506" spans="4:4">
      <c r="D506" s="144"/>
    </row>
    <row r="507" spans="4:4">
      <c r="D507" s="144"/>
    </row>
    <row r="508" spans="4:4">
      <c r="D508" s="144"/>
    </row>
    <row r="509" spans="4:4">
      <c r="D509" s="144"/>
    </row>
    <row r="510" spans="4:4">
      <c r="D510" s="144"/>
    </row>
    <row r="511" spans="4:4">
      <c r="D511" s="144"/>
    </row>
    <row r="512" spans="4:4">
      <c r="D512" s="144"/>
    </row>
    <row r="513" spans="4:4">
      <c r="D513" s="144"/>
    </row>
    <row r="514" spans="4:4">
      <c r="D514" s="144"/>
    </row>
    <row r="515" spans="4:4">
      <c r="D515" s="144"/>
    </row>
    <row r="516" spans="4:4">
      <c r="D516" s="144"/>
    </row>
    <row r="517" spans="4:4">
      <c r="D517" s="144"/>
    </row>
    <row r="518" spans="4:4">
      <c r="D518" s="144"/>
    </row>
    <row r="519" spans="4:4">
      <c r="D519" s="144"/>
    </row>
    <row r="520" spans="4:4">
      <c r="D520" s="144"/>
    </row>
    <row r="521" spans="4:4">
      <c r="D521" s="144"/>
    </row>
    <row r="522" spans="4:4">
      <c r="D522" s="144"/>
    </row>
    <row r="523" spans="4:4">
      <c r="D523" s="144"/>
    </row>
    <row r="524" spans="4:4">
      <c r="D524" s="144"/>
    </row>
    <row r="525" spans="4:4">
      <c r="D525" s="144"/>
    </row>
    <row r="526" spans="4:4">
      <c r="D526" s="144"/>
    </row>
    <row r="527" spans="4:4">
      <c r="D527" s="144"/>
    </row>
    <row r="528" spans="4:4">
      <c r="D528" s="144"/>
    </row>
    <row r="529" spans="4:4">
      <c r="D529" s="144"/>
    </row>
    <row r="530" spans="4:4">
      <c r="D530" s="144"/>
    </row>
    <row r="531" spans="4:4">
      <c r="D531" s="144"/>
    </row>
    <row r="532" spans="4:4">
      <c r="D532" s="144"/>
    </row>
    <row r="533" spans="4:4">
      <c r="D533" s="144"/>
    </row>
    <row r="534" spans="4:4">
      <c r="D534" s="144"/>
    </row>
    <row r="535" spans="4:4">
      <c r="D535" s="144"/>
    </row>
    <row r="536" spans="4:4">
      <c r="D536" s="144"/>
    </row>
    <row r="537" spans="4:4">
      <c r="D537" s="144"/>
    </row>
    <row r="538" spans="4:4">
      <c r="D538" s="144"/>
    </row>
    <row r="539" spans="4:4">
      <c r="D539" s="144"/>
    </row>
    <row r="540" spans="4:4">
      <c r="D540" s="144"/>
    </row>
    <row r="541" spans="4:4">
      <c r="D541" s="144"/>
    </row>
    <row r="542" spans="4:4">
      <c r="D542" s="144"/>
    </row>
    <row r="543" spans="4:4">
      <c r="D543" s="144"/>
    </row>
    <row r="544" spans="4:4">
      <c r="D544" s="144"/>
    </row>
    <row r="545" spans="4:4">
      <c r="D545" s="144"/>
    </row>
    <row r="546" spans="4:4">
      <c r="D546" s="144"/>
    </row>
    <row r="547" spans="4:4">
      <c r="D547" s="144"/>
    </row>
    <row r="548" spans="4:4">
      <c r="D548" s="144"/>
    </row>
    <row r="549" spans="4:4">
      <c r="D549" s="144"/>
    </row>
    <row r="550" spans="4:4">
      <c r="D550" s="144"/>
    </row>
    <row r="551" spans="4:4">
      <c r="D551" s="144"/>
    </row>
    <row r="552" spans="4:4">
      <c r="D552" s="144"/>
    </row>
    <row r="553" spans="4:4">
      <c r="D553" s="144"/>
    </row>
    <row r="554" spans="4:4">
      <c r="D554" s="144"/>
    </row>
    <row r="555" spans="4:4">
      <c r="D555" s="144"/>
    </row>
    <row r="556" spans="4:4">
      <c r="D556" s="144"/>
    </row>
    <row r="557" spans="4:4">
      <c r="D557" s="144"/>
    </row>
    <row r="558" spans="4:4">
      <c r="D558" s="144"/>
    </row>
    <row r="559" spans="4:4">
      <c r="D559" s="144"/>
    </row>
    <row r="560" spans="4:4">
      <c r="D560" s="144"/>
    </row>
    <row r="561" spans="4:4">
      <c r="D561" s="144"/>
    </row>
    <row r="562" spans="4:4">
      <c r="D562" s="144"/>
    </row>
    <row r="563" spans="4:4">
      <c r="D563" s="144"/>
    </row>
    <row r="564" spans="4:4">
      <c r="D564" s="144"/>
    </row>
    <row r="565" spans="4:4">
      <c r="D565" s="144"/>
    </row>
    <row r="566" spans="4:4">
      <c r="D566" s="144"/>
    </row>
    <row r="567" spans="4:4">
      <c r="D567" s="144"/>
    </row>
    <row r="568" spans="4:4">
      <c r="D568" s="144"/>
    </row>
    <row r="569" spans="4:4">
      <c r="D569" s="144"/>
    </row>
    <row r="570" spans="4:4">
      <c r="D570" s="144"/>
    </row>
    <row r="571" spans="4:4">
      <c r="D571" s="144"/>
    </row>
    <row r="572" spans="4:4">
      <c r="D572" s="144"/>
    </row>
    <row r="573" spans="4:4">
      <c r="D573" s="144"/>
    </row>
    <row r="574" spans="4:4">
      <c r="D574" s="144"/>
    </row>
    <row r="575" spans="4:4">
      <c r="D575" s="144"/>
    </row>
    <row r="576" spans="4:4">
      <c r="D576" s="144"/>
    </row>
    <row r="577" spans="4:4">
      <c r="D577" s="144"/>
    </row>
    <row r="578" spans="4:4">
      <c r="D578" s="144"/>
    </row>
    <row r="579" spans="4:4">
      <c r="D579" s="144"/>
    </row>
    <row r="580" spans="4:4">
      <c r="D580" s="144"/>
    </row>
    <row r="581" spans="4:4">
      <c r="D581" s="144"/>
    </row>
    <row r="582" spans="4:4">
      <c r="D582" s="144"/>
    </row>
    <row r="583" spans="4:4">
      <c r="D583" s="144"/>
    </row>
    <row r="584" spans="4:4">
      <c r="D584" s="144"/>
    </row>
    <row r="585" spans="4:4">
      <c r="D585" s="144"/>
    </row>
    <row r="586" spans="4:4">
      <c r="D586" s="144"/>
    </row>
    <row r="587" spans="4:4">
      <c r="D587" s="144"/>
    </row>
    <row r="588" spans="4:4">
      <c r="D588" s="144"/>
    </row>
    <row r="589" spans="4:4">
      <c r="D589" s="144"/>
    </row>
    <row r="590" spans="4:4">
      <c r="D590" s="144"/>
    </row>
    <row r="591" spans="4:4">
      <c r="D591" s="144"/>
    </row>
    <row r="592" spans="4:4">
      <c r="D592" s="144"/>
    </row>
    <row r="593" spans="4:4">
      <c r="D593" s="144"/>
    </row>
    <row r="594" spans="4:4">
      <c r="D594" s="144"/>
    </row>
    <row r="595" spans="4:4">
      <c r="D595" s="144"/>
    </row>
    <row r="596" spans="4:4">
      <c r="D596" s="144"/>
    </row>
    <row r="597" spans="4:4">
      <c r="D597" s="144"/>
    </row>
    <row r="598" spans="4:4">
      <c r="D598" s="144"/>
    </row>
    <row r="599" spans="4:4">
      <c r="D599" s="144"/>
    </row>
    <row r="600" spans="4:4">
      <c r="D600" s="144"/>
    </row>
    <row r="601" spans="4:4">
      <c r="D601" s="144"/>
    </row>
    <row r="602" spans="4:4">
      <c r="D602" s="144"/>
    </row>
    <row r="603" spans="4:4">
      <c r="D603" s="144"/>
    </row>
    <row r="604" spans="4:4">
      <c r="D604" s="144"/>
    </row>
    <row r="605" spans="4:4">
      <c r="D605" s="144"/>
    </row>
    <row r="606" spans="4:4">
      <c r="D606" s="144"/>
    </row>
    <row r="607" spans="4:4">
      <c r="D607" s="144"/>
    </row>
    <row r="608" spans="4:4">
      <c r="D608" s="144"/>
    </row>
    <row r="609" spans="4:4">
      <c r="D609" s="144"/>
    </row>
    <row r="610" spans="4:4">
      <c r="D610" s="144"/>
    </row>
    <row r="611" spans="4:4">
      <c r="D611" s="144"/>
    </row>
    <row r="612" spans="4:4">
      <c r="D612" s="144"/>
    </row>
    <row r="613" spans="4:4">
      <c r="D613" s="144"/>
    </row>
    <row r="614" spans="4:4">
      <c r="D614" s="144"/>
    </row>
    <row r="615" spans="4:4">
      <c r="D615" s="144"/>
    </row>
    <row r="616" spans="4:4">
      <c r="D616" s="144"/>
    </row>
    <row r="617" spans="4:4">
      <c r="D617" s="144"/>
    </row>
    <row r="618" spans="4:4">
      <c r="D618" s="144"/>
    </row>
    <row r="619" spans="4:4">
      <c r="D619" s="144"/>
    </row>
    <row r="620" spans="4:4">
      <c r="D620" s="144"/>
    </row>
    <row r="621" spans="4:4">
      <c r="D621" s="144"/>
    </row>
    <row r="622" spans="4:4">
      <c r="D622" s="144"/>
    </row>
    <row r="623" spans="4:4">
      <c r="D623" s="144"/>
    </row>
    <row r="624" spans="4:4">
      <c r="D624" s="144"/>
    </row>
    <row r="625" spans="4:4">
      <c r="D625" s="144"/>
    </row>
    <row r="626" spans="4:4">
      <c r="D626" s="144"/>
    </row>
    <row r="627" spans="4:4">
      <c r="D627" s="144"/>
    </row>
    <row r="628" spans="4:4">
      <c r="D628" s="144"/>
    </row>
    <row r="629" spans="4:4">
      <c r="D629" s="144"/>
    </row>
    <row r="630" spans="4:4">
      <c r="D630" s="144"/>
    </row>
    <row r="631" spans="4:4">
      <c r="D631" s="144"/>
    </row>
    <row r="632" spans="4:4">
      <c r="D632" s="144"/>
    </row>
    <row r="633" spans="4:4">
      <c r="D633" s="144"/>
    </row>
    <row r="634" spans="4:4">
      <c r="D634" s="144"/>
    </row>
    <row r="635" spans="4:4">
      <c r="D635" s="144"/>
    </row>
    <row r="636" spans="4:4">
      <c r="D636" s="144"/>
    </row>
    <row r="637" spans="4:4">
      <c r="D637" s="144"/>
    </row>
    <row r="638" spans="4:4">
      <c r="D638" s="144"/>
    </row>
    <row r="639" spans="4:4">
      <c r="D639" s="144"/>
    </row>
    <row r="640" spans="4:4">
      <c r="D640" s="144"/>
    </row>
    <row r="641" spans="4:4">
      <c r="D641" s="144"/>
    </row>
    <row r="642" spans="4:4">
      <c r="D642" s="144"/>
    </row>
    <row r="643" spans="4:4">
      <c r="D643" s="144"/>
    </row>
    <row r="644" spans="4:4">
      <c r="D644" s="144"/>
    </row>
    <row r="645" spans="4:4">
      <c r="D645" s="144"/>
    </row>
    <row r="646" spans="4:4">
      <c r="D646" s="144"/>
    </row>
    <row r="647" spans="4:4">
      <c r="D647" s="144"/>
    </row>
    <row r="648" spans="4:4">
      <c r="D648" s="144"/>
    </row>
    <row r="649" spans="4:4">
      <c r="D649" s="144"/>
    </row>
    <row r="650" spans="4:4">
      <c r="D650" s="144"/>
    </row>
    <row r="651" spans="4:4">
      <c r="D651" s="144"/>
    </row>
    <row r="652" spans="4:4">
      <c r="D652" s="144"/>
    </row>
    <row r="653" spans="4:4">
      <c r="D653" s="144"/>
    </row>
    <row r="654" spans="4:4">
      <c r="D654" s="144"/>
    </row>
    <row r="655" spans="4:4">
      <c r="D655" s="144"/>
    </row>
    <row r="656" spans="4:4">
      <c r="D656" s="144"/>
    </row>
    <row r="657" spans="4:4">
      <c r="D657" s="144"/>
    </row>
    <row r="658" spans="4:4">
      <c r="D658" s="144"/>
    </row>
    <row r="659" spans="4:4">
      <c r="D659" s="144"/>
    </row>
    <row r="660" spans="4:4">
      <c r="D660" s="144"/>
    </row>
    <row r="661" spans="4:4">
      <c r="D661" s="144"/>
    </row>
    <row r="662" spans="4:4">
      <c r="D662" s="144"/>
    </row>
    <row r="663" spans="4:4">
      <c r="D663" s="144"/>
    </row>
    <row r="664" spans="4:4">
      <c r="D664" s="144"/>
    </row>
    <row r="665" spans="4:4">
      <c r="D665" s="144"/>
    </row>
    <row r="666" spans="4:4">
      <c r="D666" s="144"/>
    </row>
    <row r="667" spans="4:4">
      <c r="D667" s="144"/>
    </row>
    <row r="668" spans="4:4">
      <c r="D668" s="144"/>
    </row>
    <row r="669" spans="4:4">
      <c r="D669" s="144"/>
    </row>
    <row r="670" spans="4:4">
      <c r="D670" s="144"/>
    </row>
    <row r="671" spans="4:4">
      <c r="D671" s="144"/>
    </row>
    <row r="672" spans="4:4">
      <c r="D672" s="144"/>
    </row>
    <row r="673" spans="4:4">
      <c r="D673" s="144"/>
    </row>
    <row r="674" spans="4:4">
      <c r="D674" s="144"/>
    </row>
    <row r="675" spans="4:4">
      <c r="D675" s="144"/>
    </row>
    <row r="676" spans="4:4">
      <c r="D676" s="144"/>
    </row>
    <row r="677" spans="4:4">
      <c r="D677" s="144"/>
    </row>
    <row r="678" spans="4:4">
      <c r="D678" s="144"/>
    </row>
    <row r="679" spans="4:4">
      <c r="D679" s="144"/>
    </row>
    <row r="680" spans="4:4">
      <c r="D680" s="144"/>
    </row>
    <row r="681" spans="4:4">
      <c r="D681" s="144"/>
    </row>
    <row r="682" spans="4:4">
      <c r="D682" s="144"/>
    </row>
    <row r="683" spans="4:4">
      <c r="D683" s="144"/>
    </row>
    <row r="684" spans="4:4">
      <c r="D684" s="144"/>
    </row>
    <row r="685" spans="4:4">
      <c r="D685" s="144"/>
    </row>
    <row r="686" spans="4:4">
      <c r="D686" s="144"/>
    </row>
    <row r="687" spans="4:4">
      <c r="D687" s="144"/>
    </row>
    <row r="688" spans="4:4">
      <c r="D688" s="144"/>
    </row>
    <row r="689" spans="4:4">
      <c r="D689" s="144"/>
    </row>
    <row r="690" spans="4:4">
      <c r="D690" s="144"/>
    </row>
    <row r="691" spans="4:4">
      <c r="D691" s="144"/>
    </row>
    <row r="692" spans="4:4">
      <c r="D692" s="144"/>
    </row>
    <row r="693" spans="4:4">
      <c r="D693" s="144"/>
    </row>
    <row r="694" spans="4:4">
      <c r="D694" s="144"/>
    </row>
    <row r="695" spans="4:4">
      <c r="D695" s="144"/>
    </row>
    <row r="696" spans="4:4">
      <c r="D696" s="144"/>
    </row>
    <row r="697" spans="4:4">
      <c r="D697" s="144"/>
    </row>
    <row r="698" spans="4:4">
      <c r="D698" s="144"/>
    </row>
    <row r="699" spans="4:4">
      <c r="D699" s="144"/>
    </row>
    <row r="700" spans="4:4">
      <c r="D700" s="144"/>
    </row>
    <row r="701" spans="4:4">
      <c r="D701" s="144"/>
    </row>
    <row r="702" spans="4:4">
      <c r="D702" s="144"/>
    </row>
    <row r="703" spans="4:4">
      <c r="D703" s="144"/>
    </row>
    <row r="704" spans="4:4">
      <c r="D704" s="144"/>
    </row>
    <row r="705" spans="4:4">
      <c r="D705" s="144"/>
    </row>
    <row r="706" spans="4:4">
      <c r="D706" s="144"/>
    </row>
    <row r="707" spans="4:4">
      <c r="D707" s="144"/>
    </row>
    <row r="708" spans="4:4">
      <c r="D708" s="144"/>
    </row>
    <row r="709" spans="4:4">
      <c r="D709" s="144"/>
    </row>
    <row r="710" spans="4:4">
      <c r="D710" s="144"/>
    </row>
    <row r="711" spans="4:4">
      <c r="D711" s="144"/>
    </row>
    <row r="712" spans="4:4">
      <c r="D712" s="144"/>
    </row>
    <row r="713" spans="4:4">
      <c r="D713" s="144"/>
    </row>
    <row r="714" spans="4:4">
      <c r="D714" s="144"/>
    </row>
    <row r="715" spans="4:4">
      <c r="D715" s="144"/>
    </row>
    <row r="716" spans="4:4">
      <c r="D716" s="144"/>
    </row>
    <row r="717" spans="4:4">
      <c r="D717" s="144"/>
    </row>
    <row r="718" spans="4:4">
      <c r="D718" s="144"/>
    </row>
    <row r="719" spans="4:4">
      <c r="D719" s="144"/>
    </row>
    <row r="720" spans="4:4">
      <c r="D720" s="144"/>
    </row>
    <row r="721" spans="4:4">
      <c r="D721" s="144"/>
    </row>
    <row r="722" spans="4:4">
      <c r="D722" s="144"/>
    </row>
    <row r="723" spans="4:4">
      <c r="D723" s="144"/>
    </row>
    <row r="724" spans="4:4">
      <c r="D724" s="144"/>
    </row>
    <row r="725" spans="4:4">
      <c r="D725" s="144"/>
    </row>
    <row r="726" spans="4:4">
      <c r="D726" s="144"/>
    </row>
    <row r="727" spans="4:4">
      <c r="D727" s="144"/>
    </row>
    <row r="728" spans="4:4">
      <c r="D728" s="144"/>
    </row>
    <row r="729" spans="4:4">
      <c r="D729" s="144"/>
    </row>
    <row r="730" spans="4:4">
      <c r="D730" s="144"/>
    </row>
    <row r="731" spans="4:4">
      <c r="D731" s="144"/>
    </row>
    <row r="732" spans="4:4">
      <c r="D732" s="144"/>
    </row>
    <row r="733" spans="4:4">
      <c r="D733" s="144"/>
    </row>
    <row r="734" spans="4:4">
      <c r="D734" s="144"/>
    </row>
    <row r="735" spans="4:4">
      <c r="D735" s="144"/>
    </row>
    <row r="736" spans="4:4">
      <c r="D736" s="144"/>
    </row>
    <row r="737" spans="4:4">
      <c r="D737" s="144"/>
    </row>
    <row r="738" spans="4:4">
      <c r="D738" s="144"/>
    </row>
    <row r="739" spans="4:4">
      <c r="D739" s="144"/>
    </row>
    <row r="740" spans="4:4">
      <c r="D740" s="144"/>
    </row>
    <row r="741" spans="4:4">
      <c r="D741" s="144"/>
    </row>
    <row r="742" spans="4:4">
      <c r="D742" s="144"/>
    </row>
    <row r="743" spans="4:4">
      <c r="D743" s="144"/>
    </row>
    <row r="744" spans="4:4">
      <c r="D744" s="144"/>
    </row>
    <row r="745" spans="4:4">
      <c r="D745" s="144"/>
    </row>
    <row r="746" spans="4:4">
      <c r="D746" s="144"/>
    </row>
    <row r="747" spans="4:4">
      <c r="D747" s="144"/>
    </row>
    <row r="748" spans="4:4">
      <c r="D748" s="144"/>
    </row>
    <row r="749" spans="4:4">
      <c r="D749" s="144"/>
    </row>
    <row r="750" spans="4:4">
      <c r="D750" s="144"/>
    </row>
    <row r="751" spans="4:4">
      <c r="D751" s="144"/>
    </row>
    <row r="752" spans="4:4">
      <c r="D752" s="144"/>
    </row>
    <row r="753" spans="4:4">
      <c r="D753" s="144"/>
    </row>
    <row r="754" spans="4:4">
      <c r="D754" s="144"/>
    </row>
    <row r="755" spans="4:4">
      <c r="D755" s="144"/>
    </row>
    <row r="756" spans="4:4">
      <c r="D756" s="144"/>
    </row>
    <row r="757" spans="4:4">
      <c r="D757" s="144"/>
    </row>
    <row r="758" spans="4:4">
      <c r="D758" s="144"/>
    </row>
    <row r="759" spans="4:4">
      <c r="D759" s="144"/>
    </row>
    <row r="760" spans="4:4">
      <c r="D760" s="144"/>
    </row>
    <row r="761" spans="4:4">
      <c r="D761" s="144"/>
    </row>
    <row r="762" spans="4:4">
      <c r="D762" s="144"/>
    </row>
    <row r="763" spans="4:4">
      <c r="D763" s="144"/>
    </row>
    <row r="764" spans="4:4">
      <c r="D764" s="144"/>
    </row>
    <row r="765" spans="4:4">
      <c r="D765" s="144"/>
    </row>
    <row r="766" spans="4:4">
      <c r="D766" s="144"/>
    </row>
    <row r="767" spans="4:4">
      <c r="D767" s="144"/>
    </row>
    <row r="768" spans="4:4">
      <c r="D768" s="144"/>
    </row>
    <row r="769" spans="4:4">
      <c r="D769" s="144"/>
    </row>
    <row r="770" spans="4:4">
      <c r="D770" s="144"/>
    </row>
    <row r="771" spans="4:4">
      <c r="D771" s="144"/>
    </row>
    <row r="772" spans="4:4">
      <c r="D772" s="144"/>
    </row>
    <row r="773" spans="4:4">
      <c r="D773" s="144"/>
    </row>
    <row r="774" spans="4:4">
      <c r="D774" s="144"/>
    </row>
    <row r="775" spans="4:4">
      <c r="D775" s="144"/>
    </row>
    <row r="776" spans="4:4">
      <c r="D776" s="144"/>
    </row>
    <row r="777" spans="4:4">
      <c r="D777" s="144"/>
    </row>
    <row r="778" spans="4:4">
      <c r="D778" s="144"/>
    </row>
    <row r="779" spans="4:4">
      <c r="D779" s="144"/>
    </row>
    <row r="780" spans="4:4">
      <c r="D780" s="144"/>
    </row>
    <row r="781" spans="4:4">
      <c r="D781" s="144"/>
    </row>
    <row r="782" spans="4:4">
      <c r="D782" s="144"/>
    </row>
    <row r="783" spans="4:4">
      <c r="D783" s="144"/>
    </row>
    <row r="784" spans="4:4">
      <c r="D784" s="144"/>
    </row>
    <row r="785" spans="4:4">
      <c r="D785" s="144"/>
    </row>
    <row r="786" spans="4:4">
      <c r="D786" s="144"/>
    </row>
    <row r="787" spans="4:4">
      <c r="D787" s="144"/>
    </row>
    <row r="788" spans="4:4">
      <c r="D788" s="144"/>
    </row>
    <row r="789" spans="4:4">
      <c r="D789" s="144"/>
    </row>
    <row r="790" spans="4:4">
      <c r="D790" s="144"/>
    </row>
    <row r="791" spans="4:4">
      <c r="D791" s="144"/>
    </row>
    <row r="792" spans="4:4">
      <c r="D792" s="144"/>
    </row>
    <row r="793" spans="4:4">
      <c r="D793" s="144"/>
    </row>
    <row r="794" spans="4:4">
      <c r="D794" s="144"/>
    </row>
    <row r="795" spans="4:4">
      <c r="D795" s="144"/>
    </row>
    <row r="796" spans="4:4">
      <c r="D796" s="144"/>
    </row>
    <row r="797" spans="4:4">
      <c r="D797" s="144"/>
    </row>
    <row r="798" spans="4:4">
      <c r="D798" s="144"/>
    </row>
    <row r="799" spans="4:4">
      <c r="D799" s="144"/>
    </row>
    <row r="800" spans="4:4">
      <c r="D800" s="144"/>
    </row>
    <row r="801" spans="4:4">
      <c r="D801" s="144"/>
    </row>
    <row r="802" spans="4:4">
      <c r="D802" s="144"/>
    </row>
    <row r="803" spans="4:4">
      <c r="D803" s="144"/>
    </row>
    <row r="804" spans="4:4">
      <c r="D804" s="144"/>
    </row>
    <row r="805" spans="4:4">
      <c r="D805" s="144"/>
    </row>
    <row r="806" spans="4:4">
      <c r="D806" s="144"/>
    </row>
    <row r="807" spans="4:4">
      <c r="D807" s="144"/>
    </row>
    <row r="808" spans="4:4">
      <c r="D808" s="144"/>
    </row>
    <row r="809" spans="4:4">
      <c r="D809" s="144"/>
    </row>
    <row r="810" spans="4:4">
      <c r="D810" s="144"/>
    </row>
    <row r="811" spans="4:4">
      <c r="D811" s="144"/>
    </row>
    <row r="812" spans="4:4">
      <c r="D812" s="144"/>
    </row>
    <row r="813" spans="4:4">
      <c r="D813" s="144"/>
    </row>
    <row r="814" spans="4:4">
      <c r="D814" s="144"/>
    </row>
    <row r="815" spans="4:4">
      <c r="D815" s="144"/>
    </row>
    <row r="816" spans="4:4">
      <c r="D816" s="144"/>
    </row>
    <row r="817" spans="4:4">
      <c r="D817" s="144"/>
    </row>
    <row r="818" spans="4:4">
      <c r="D818" s="144"/>
    </row>
    <row r="819" spans="4:4">
      <c r="D819" s="144"/>
    </row>
    <row r="820" spans="4:4">
      <c r="D820" s="144"/>
    </row>
    <row r="821" spans="4:4">
      <c r="D821" s="144"/>
    </row>
    <row r="822" spans="4:4">
      <c r="D822" s="144"/>
    </row>
    <row r="823" spans="4:4">
      <c r="D823" s="144"/>
    </row>
    <row r="824" spans="4:4">
      <c r="D824" s="144"/>
    </row>
    <row r="825" spans="4:4">
      <c r="D825" s="144"/>
    </row>
    <row r="826" spans="4:4">
      <c r="D826" s="144"/>
    </row>
    <row r="827" spans="4:4">
      <c r="D827" s="144"/>
    </row>
    <row r="828" spans="4:4">
      <c r="D828" s="144"/>
    </row>
    <row r="829" spans="4:4">
      <c r="D829" s="144"/>
    </row>
    <row r="830" spans="4:4">
      <c r="D830" s="144"/>
    </row>
    <row r="831" spans="4:4">
      <c r="D831" s="144"/>
    </row>
    <row r="832" spans="4:4">
      <c r="D832" s="144"/>
    </row>
    <row r="833" spans="4:4">
      <c r="D833" s="144"/>
    </row>
    <row r="834" spans="4:4">
      <c r="D834" s="144"/>
    </row>
    <row r="835" spans="4:4">
      <c r="D835" s="144"/>
    </row>
    <row r="836" spans="4:4">
      <c r="D836" s="144"/>
    </row>
    <row r="837" spans="4:4">
      <c r="D837" s="144"/>
    </row>
    <row r="838" spans="4:4">
      <c r="D838" s="144"/>
    </row>
    <row r="839" spans="4:4">
      <c r="D839" s="144"/>
    </row>
    <row r="840" spans="4:4">
      <c r="D840" s="144"/>
    </row>
    <row r="841" spans="4:4">
      <c r="D841" s="144"/>
    </row>
    <row r="842" spans="4:4">
      <c r="D842" s="144"/>
    </row>
    <row r="843" spans="4:4">
      <c r="D843" s="144"/>
    </row>
    <row r="844" spans="4:4">
      <c r="D844" s="144"/>
    </row>
    <row r="845" spans="4:4">
      <c r="D845" s="144"/>
    </row>
    <row r="846" spans="4:4">
      <c r="D846" s="144"/>
    </row>
    <row r="847" spans="4:4">
      <c r="D847" s="144"/>
    </row>
    <row r="848" spans="4:4">
      <c r="D848" s="144"/>
    </row>
    <row r="849" spans="4:4">
      <c r="D849" s="144"/>
    </row>
    <row r="850" spans="4:4">
      <c r="D850" s="144"/>
    </row>
    <row r="851" spans="4:4">
      <c r="D851" s="144"/>
    </row>
    <row r="852" spans="4:4">
      <c r="D852" s="144"/>
    </row>
    <row r="853" spans="4:4">
      <c r="D853" s="144"/>
    </row>
    <row r="854" spans="4:4">
      <c r="D854" s="144"/>
    </row>
    <row r="855" spans="4:4">
      <c r="D855" s="144"/>
    </row>
    <row r="856" spans="4:4">
      <c r="D856" s="144"/>
    </row>
    <row r="857" spans="4:4">
      <c r="D857" s="144"/>
    </row>
    <row r="858" spans="4:4">
      <c r="D858" s="144"/>
    </row>
    <row r="859" spans="4:4">
      <c r="D859" s="144"/>
    </row>
    <row r="860" spans="4:4">
      <c r="D860" s="144"/>
    </row>
    <row r="861" spans="4:4">
      <c r="D861" s="144"/>
    </row>
    <row r="862" spans="4:4">
      <c r="D862" s="144"/>
    </row>
    <row r="863" spans="4:4">
      <c r="D863" s="144"/>
    </row>
    <row r="864" spans="4:4">
      <c r="D864" s="144"/>
    </row>
    <row r="865" spans="4:4">
      <c r="D865" s="144"/>
    </row>
    <row r="866" spans="4:4">
      <c r="D866" s="144"/>
    </row>
    <row r="867" spans="4:4">
      <c r="D867" s="144"/>
    </row>
    <row r="868" spans="4:4">
      <c r="D868" s="144"/>
    </row>
    <row r="869" spans="4:4">
      <c r="D869" s="144"/>
    </row>
    <row r="870" spans="4:4">
      <c r="D870" s="144"/>
    </row>
    <row r="871" spans="4:4">
      <c r="D871" s="144"/>
    </row>
    <row r="872" spans="4:4">
      <c r="D872" s="144"/>
    </row>
    <row r="873" spans="4:4">
      <c r="D873" s="144"/>
    </row>
    <row r="874" spans="4:4">
      <c r="D874" s="144"/>
    </row>
    <row r="875" spans="4:4">
      <c r="D875" s="144"/>
    </row>
    <row r="876" spans="4:4">
      <c r="D876" s="144"/>
    </row>
    <row r="877" spans="4:4">
      <c r="D877" s="144"/>
    </row>
    <row r="878" spans="4:4">
      <c r="D878" s="144"/>
    </row>
    <row r="879" spans="4:4">
      <c r="D879" s="144"/>
    </row>
    <row r="880" spans="4:4">
      <c r="D880" s="144"/>
    </row>
    <row r="881" spans="4:4">
      <c r="D881" s="144"/>
    </row>
    <row r="882" spans="4:4">
      <c r="D882" s="144"/>
    </row>
    <row r="883" spans="4:4">
      <c r="D883" s="144"/>
    </row>
    <row r="884" spans="4:4">
      <c r="D884" s="144"/>
    </row>
    <row r="885" spans="4:4">
      <c r="D885" s="144"/>
    </row>
    <row r="886" spans="4:4">
      <c r="D886" s="144"/>
    </row>
    <row r="887" spans="4:4">
      <c r="D887" s="144"/>
    </row>
    <row r="888" spans="4:4">
      <c r="D888" s="144"/>
    </row>
    <row r="889" spans="4:4">
      <c r="D889" s="144"/>
    </row>
    <row r="890" spans="4:4">
      <c r="D890" s="144"/>
    </row>
    <row r="891" spans="4:4">
      <c r="D891" s="144"/>
    </row>
    <row r="892" spans="4:4">
      <c r="D892" s="144"/>
    </row>
    <row r="893" spans="4:4">
      <c r="D893" s="144"/>
    </row>
    <row r="894" spans="4:4">
      <c r="D894" s="144"/>
    </row>
    <row r="895" spans="4:4">
      <c r="D895" s="144"/>
    </row>
    <row r="896" spans="4:4">
      <c r="D896" s="144"/>
    </row>
    <row r="897" spans="4:4">
      <c r="D897" s="144"/>
    </row>
    <row r="898" spans="4:4">
      <c r="D898" s="144"/>
    </row>
    <row r="899" spans="4:4">
      <c r="D899" s="144"/>
    </row>
    <row r="900" spans="4:4">
      <c r="D900" s="144"/>
    </row>
    <row r="901" spans="4:4">
      <c r="D901" s="144"/>
    </row>
    <row r="902" spans="4:4">
      <c r="D902" s="144"/>
    </row>
    <row r="903" spans="4:4">
      <c r="D903" s="144"/>
    </row>
    <row r="904" spans="4:4">
      <c r="D904" s="144"/>
    </row>
    <row r="905" spans="4:4">
      <c r="D905" s="144"/>
    </row>
    <row r="906" spans="4:4">
      <c r="D906" s="144"/>
    </row>
    <row r="907" spans="4:4">
      <c r="D907" s="144"/>
    </row>
    <row r="908" spans="4:4">
      <c r="D908" s="144"/>
    </row>
    <row r="909" spans="4:4">
      <c r="D909" s="144"/>
    </row>
    <row r="910" spans="4:4">
      <c r="D910" s="144"/>
    </row>
    <row r="911" spans="4:4">
      <c r="D911" s="144"/>
    </row>
    <row r="912" spans="4:4">
      <c r="D912" s="144"/>
    </row>
    <row r="913" spans="4:4">
      <c r="D913" s="144"/>
    </row>
    <row r="914" spans="4:4">
      <c r="D914" s="144"/>
    </row>
    <row r="915" spans="4:4">
      <c r="D915" s="144"/>
    </row>
    <row r="916" spans="4:4">
      <c r="D916" s="144"/>
    </row>
    <row r="917" spans="4:4">
      <c r="D917" s="144"/>
    </row>
    <row r="918" spans="4:4">
      <c r="D918" s="144"/>
    </row>
    <row r="919" spans="4:4">
      <c r="D919" s="144"/>
    </row>
    <row r="920" spans="4:4">
      <c r="D920" s="144"/>
    </row>
    <row r="921" spans="4:4">
      <c r="D921" s="144"/>
    </row>
    <row r="922" spans="4:4">
      <c r="D922" s="144"/>
    </row>
    <row r="923" spans="4:4">
      <c r="D923" s="144"/>
    </row>
    <row r="924" spans="4:4">
      <c r="D924" s="144"/>
    </row>
    <row r="925" spans="4:4">
      <c r="D925" s="144"/>
    </row>
    <row r="926" spans="4:4">
      <c r="D926" s="144"/>
    </row>
    <row r="927" spans="4:4">
      <c r="D927" s="144"/>
    </row>
    <row r="928" spans="4:4">
      <c r="D928" s="144"/>
    </row>
    <row r="929" spans="4:4">
      <c r="D929" s="144"/>
    </row>
    <row r="930" spans="4:4">
      <c r="D930" s="144"/>
    </row>
    <row r="931" spans="4:4">
      <c r="D931" s="144"/>
    </row>
    <row r="932" spans="4:4">
      <c r="D932" s="144"/>
    </row>
    <row r="933" spans="4:4">
      <c r="D933" s="144"/>
    </row>
    <row r="934" spans="4:4">
      <c r="D934" s="144"/>
    </row>
    <row r="935" spans="4:4">
      <c r="D935" s="144"/>
    </row>
    <row r="936" spans="4:4">
      <c r="D936" s="144"/>
    </row>
    <row r="937" spans="4:4">
      <c r="D937" s="144"/>
    </row>
    <row r="938" spans="4:4">
      <c r="D938" s="144"/>
    </row>
    <row r="939" spans="4:4">
      <c r="D939" s="144"/>
    </row>
    <row r="940" spans="4:4">
      <c r="D940" s="144"/>
    </row>
    <row r="941" spans="4:4">
      <c r="D941" s="144"/>
    </row>
    <row r="942" spans="4:4">
      <c r="D942" s="144"/>
    </row>
    <row r="943" spans="4:4">
      <c r="D943" s="144"/>
    </row>
    <row r="944" spans="4:4">
      <c r="D944" s="144"/>
    </row>
    <row r="945" spans="4:4">
      <c r="D945" s="144"/>
    </row>
    <row r="946" spans="4:4">
      <c r="D946" s="144"/>
    </row>
    <row r="947" spans="4:4">
      <c r="D947" s="144"/>
    </row>
    <row r="948" spans="4:4">
      <c r="D948" s="144"/>
    </row>
    <row r="949" spans="4:4">
      <c r="D949" s="144"/>
    </row>
    <row r="950" spans="4:4">
      <c r="D950" s="144"/>
    </row>
    <row r="951" spans="4:4">
      <c r="D951" s="144"/>
    </row>
    <row r="952" spans="4:4">
      <c r="D952" s="144"/>
    </row>
    <row r="953" spans="4:4">
      <c r="D953" s="144"/>
    </row>
    <row r="954" spans="4:4">
      <c r="D954" s="144"/>
    </row>
    <row r="955" spans="4:4">
      <c r="D955" s="144"/>
    </row>
    <row r="956" spans="4:4">
      <c r="D956" s="144"/>
    </row>
    <row r="957" spans="4:4">
      <c r="D957" s="144"/>
    </row>
    <row r="958" spans="4:4">
      <c r="D958" s="144"/>
    </row>
    <row r="959" spans="4:4">
      <c r="D959" s="144"/>
    </row>
    <row r="960" spans="4:4">
      <c r="D960" s="144"/>
    </row>
    <row r="961" spans="4:4">
      <c r="D961" s="144"/>
    </row>
    <row r="962" spans="4:4">
      <c r="D962" s="144"/>
    </row>
    <row r="963" spans="4:4">
      <c r="D963" s="144"/>
    </row>
    <row r="964" spans="4:4">
      <c r="D964" s="144"/>
    </row>
    <row r="965" spans="4:4">
      <c r="D965" s="144"/>
    </row>
    <row r="966" spans="4:4">
      <c r="D966" s="144"/>
    </row>
    <row r="967" spans="4:4">
      <c r="D967" s="144"/>
    </row>
    <row r="968" spans="4:4">
      <c r="D968" s="144"/>
    </row>
    <row r="969" spans="4:4">
      <c r="D969" s="144"/>
    </row>
    <row r="970" spans="4:4">
      <c r="D970" s="144"/>
    </row>
    <row r="971" spans="4:4">
      <c r="D971" s="144"/>
    </row>
    <row r="972" spans="4:4">
      <c r="D972" s="144"/>
    </row>
    <row r="973" spans="4:4">
      <c r="D973" s="144"/>
    </row>
    <row r="974" spans="4:4">
      <c r="D974" s="144"/>
    </row>
    <row r="975" spans="4:4">
      <c r="D975" s="144"/>
    </row>
    <row r="976" spans="4:4">
      <c r="D976" s="144"/>
    </row>
    <row r="977" spans="4:4">
      <c r="D977" s="144"/>
    </row>
    <row r="978" spans="4:4">
      <c r="D978" s="144"/>
    </row>
    <row r="979" spans="4:4">
      <c r="D979" s="144"/>
    </row>
    <row r="980" spans="4:4">
      <c r="D980" s="144"/>
    </row>
    <row r="981" spans="4:4">
      <c r="D981" s="144"/>
    </row>
    <row r="982" spans="4:4">
      <c r="D982" s="144"/>
    </row>
    <row r="983" spans="4:4">
      <c r="D983" s="144"/>
    </row>
    <row r="984" spans="4:4">
      <c r="D984" s="144"/>
    </row>
    <row r="985" spans="4:4">
      <c r="D985" s="144"/>
    </row>
    <row r="986" spans="4:4">
      <c r="D986" s="144"/>
    </row>
    <row r="987" spans="4:4">
      <c r="D987" s="144"/>
    </row>
    <row r="988" spans="4:4">
      <c r="D988" s="144"/>
    </row>
    <row r="989" spans="4:4">
      <c r="D989" s="144"/>
    </row>
    <row r="990" spans="4:4">
      <c r="D990" s="144"/>
    </row>
    <row r="991" spans="4:4">
      <c r="D991" s="144"/>
    </row>
    <row r="992" spans="4:4">
      <c r="D992" s="144"/>
    </row>
    <row r="993" spans="4:4">
      <c r="D993" s="144"/>
    </row>
    <row r="994" spans="4:4">
      <c r="D994" s="144"/>
    </row>
    <row r="995" spans="4:4">
      <c r="D995" s="144"/>
    </row>
    <row r="996" spans="4:4">
      <c r="D996" s="144"/>
    </row>
    <row r="997" spans="4:4">
      <c r="D997" s="144"/>
    </row>
    <row r="998" spans="4:4">
      <c r="D998" s="144"/>
    </row>
    <row r="999" spans="4:4">
      <c r="D999" s="144"/>
    </row>
    <row r="1000" spans="4:4">
      <c r="D1000" s="144"/>
    </row>
    <row r="1001" spans="4:4">
      <c r="D1001" s="144"/>
    </row>
    <row r="1002" spans="4:4">
      <c r="D1002" s="144"/>
    </row>
    <row r="1003" spans="4:4">
      <c r="D1003" s="144"/>
    </row>
    <row r="1004" spans="4:4">
      <c r="D1004" s="144"/>
    </row>
    <row r="1005" spans="4:4">
      <c r="D1005" s="144"/>
    </row>
    <row r="1006" spans="4:4">
      <c r="D1006" s="144"/>
    </row>
    <row r="1007" spans="4:4">
      <c r="D1007" s="144"/>
    </row>
    <row r="1008" spans="4:4">
      <c r="D1008" s="144"/>
    </row>
    <row r="1009" spans="4:4">
      <c r="D1009" s="144"/>
    </row>
    <row r="1010" spans="4:4">
      <c r="D1010" s="144"/>
    </row>
    <row r="1011" spans="4:4">
      <c r="D1011" s="144"/>
    </row>
    <row r="1012" spans="4:4">
      <c r="D1012" s="144"/>
    </row>
    <row r="1013" spans="4:4">
      <c r="D1013" s="144"/>
    </row>
    <row r="1014" spans="4:4">
      <c r="D1014" s="144"/>
    </row>
    <row r="1015" spans="4:4">
      <c r="D1015" s="144"/>
    </row>
    <row r="1016" spans="4:4">
      <c r="D1016" s="144"/>
    </row>
    <row r="1017" spans="4:4">
      <c r="D1017" s="144"/>
    </row>
    <row r="1018" spans="4:4">
      <c r="D1018" s="144"/>
    </row>
    <row r="1019" spans="4:4">
      <c r="D1019" s="144"/>
    </row>
    <row r="1020" spans="4:4">
      <c r="D1020" s="144"/>
    </row>
    <row r="1021" spans="4:4">
      <c r="D1021" s="144"/>
    </row>
    <row r="1022" spans="4:4">
      <c r="D1022" s="144"/>
    </row>
    <row r="1023" spans="4:4">
      <c r="D1023" s="144"/>
    </row>
    <row r="1024" spans="4:4">
      <c r="D1024" s="144"/>
    </row>
    <row r="1025" spans="4:4">
      <c r="D1025" s="144"/>
    </row>
    <row r="1026" spans="4:4">
      <c r="D1026" s="144"/>
    </row>
    <row r="1027" spans="4:4">
      <c r="D1027" s="144"/>
    </row>
    <row r="1028" spans="4:4">
      <c r="D1028" s="144"/>
    </row>
    <row r="1029" spans="4:4">
      <c r="D1029" s="144"/>
    </row>
    <row r="1030" spans="4:4">
      <c r="D1030" s="144"/>
    </row>
    <row r="1031" spans="4:4">
      <c r="D1031" s="144"/>
    </row>
    <row r="1032" spans="4:4">
      <c r="D1032" s="144"/>
    </row>
    <row r="1033" spans="4:4">
      <c r="D1033" s="144"/>
    </row>
    <row r="1034" spans="4:4">
      <c r="D1034" s="144"/>
    </row>
    <row r="1035" spans="4:4">
      <c r="D1035" s="144"/>
    </row>
    <row r="1036" spans="4:4">
      <c r="D1036" s="144"/>
    </row>
    <row r="1037" spans="4:4">
      <c r="D1037" s="144"/>
    </row>
    <row r="1038" spans="4:4">
      <c r="D1038" s="144"/>
    </row>
    <row r="1039" spans="4:4">
      <c r="D1039" s="144"/>
    </row>
    <row r="1040" spans="4:4">
      <c r="D1040" s="144"/>
    </row>
    <row r="1041" spans="4:4">
      <c r="D1041" s="144"/>
    </row>
    <row r="1042" spans="4:4">
      <c r="D1042" s="144"/>
    </row>
    <row r="1043" spans="4:4">
      <c r="D1043" s="144"/>
    </row>
    <row r="1044" spans="4:4">
      <c r="D1044" s="144"/>
    </row>
    <row r="1045" spans="4:4">
      <c r="D1045" s="144"/>
    </row>
    <row r="1046" spans="4:4">
      <c r="D1046" s="144"/>
    </row>
    <row r="1047" spans="4:4">
      <c r="D1047" s="144"/>
    </row>
    <row r="1048" spans="4:4">
      <c r="D1048" s="144"/>
    </row>
    <row r="1049" spans="4:4">
      <c r="D1049" s="144"/>
    </row>
    <row r="1050" spans="4:4">
      <c r="D1050" s="144"/>
    </row>
    <row r="1051" spans="4:4">
      <c r="D1051" s="144"/>
    </row>
    <row r="1052" spans="4:4">
      <c r="D1052" s="144"/>
    </row>
    <row r="1053" spans="4:4">
      <c r="D1053" s="144"/>
    </row>
    <row r="1054" spans="4:4">
      <c r="D1054" s="144"/>
    </row>
    <row r="1055" spans="4:4">
      <c r="D1055" s="144"/>
    </row>
    <row r="1056" spans="4:4">
      <c r="D1056" s="144"/>
    </row>
    <row r="1057" spans="4:4">
      <c r="D1057" s="144"/>
    </row>
    <row r="1058" spans="4:4">
      <c r="D1058" s="144"/>
    </row>
    <row r="1059" spans="4:4">
      <c r="D1059" s="144"/>
    </row>
    <row r="1060" spans="4:4">
      <c r="D1060" s="144"/>
    </row>
    <row r="1061" spans="4:4">
      <c r="D1061" s="144"/>
    </row>
    <row r="1062" spans="4:4">
      <c r="D1062" s="144"/>
    </row>
    <row r="1063" spans="4:4">
      <c r="D1063" s="144"/>
    </row>
    <row r="1064" spans="4:4">
      <c r="D1064" s="144"/>
    </row>
    <row r="1065" spans="4:4">
      <c r="D1065" s="144"/>
    </row>
    <row r="1066" spans="4:4">
      <c r="D1066" s="144"/>
    </row>
    <row r="1067" spans="4:4">
      <c r="D1067" s="144"/>
    </row>
    <row r="1068" spans="4:4">
      <c r="D1068" s="144"/>
    </row>
    <row r="1069" spans="4:4">
      <c r="D1069" s="144"/>
    </row>
    <row r="1070" spans="4:4">
      <c r="D1070" s="144"/>
    </row>
    <row r="1071" spans="4:4">
      <c r="D1071" s="144"/>
    </row>
    <row r="1072" spans="4:4">
      <c r="D1072" s="144"/>
    </row>
    <row r="1073" spans="4:4">
      <c r="D1073" s="144"/>
    </row>
    <row r="1074" spans="4:4">
      <c r="D1074" s="144"/>
    </row>
    <row r="1075" spans="4:4">
      <c r="D1075" s="144"/>
    </row>
    <row r="1076" spans="4:4">
      <c r="D1076" s="144"/>
    </row>
    <row r="1077" spans="4:4">
      <c r="D1077" s="144"/>
    </row>
    <row r="1078" spans="4:4">
      <c r="D1078" s="144"/>
    </row>
    <row r="1079" spans="4:4">
      <c r="D1079" s="144"/>
    </row>
    <row r="1080" spans="4:4">
      <c r="D1080" s="144"/>
    </row>
    <row r="1081" spans="4:4">
      <c r="D1081" s="144"/>
    </row>
    <row r="1082" spans="4:4">
      <c r="D1082" s="144"/>
    </row>
    <row r="1083" spans="4:4">
      <c r="D1083" s="144"/>
    </row>
    <row r="1084" spans="4:4">
      <c r="D1084" s="144"/>
    </row>
    <row r="1085" spans="4:4">
      <c r="D1085" s="144"/>
    </row>
    <row r="1086" spans="4:4">
      <c r="D1086" s="144"/>
    </row>
    <row r="1087" spans="4:4">
      <c r="D1087" s="144"/>
    </row>
    <row r="1088" spans="4:4">
      <c r="D1088" s="144"/>
    </row>
    <row r="1089" spans="4:4">
      <c r="D1089" s="144"/>
    </row>
    <row r="1090" spans="4:4">
      <c r="D1090" s="144"/>
    </row>
    <row r="1091" spans="4:4">
      <c r="D1091" s="144"/>
    </row>
    <row r="1092" spans="4:4">
      <c r="D1092" s="144"/>
    </row>
    <row r="1093" spans="4:4">
      <c r="D1093" s="144"/>
    </row>
    <row r="1094" spans="4:4">
      <c r="D1094" s="144"/>
    </row>
    <row r="1095" spans="4:4">
      <c r="D1095" s="144"/>
    </row>
    <row r="1096" spans="4:4">
      <c r="D1096" s="144"/>
    </row>
    <row r="1097" spans="4:4">
      <c r="D1097" s="144"/>
    </row>
    <row r="1098" spans="4:4">
      <c r="D1098" s="144"/>
    </row>
    <row r="1099" spans="4:4">
      <c r="D1099" s="144"/>
    </row>
    <row r="1100" spans="4:4">
      <c r="D1100" s="144"/>
    </row>
    <row r="1101" spans="4:4">
      <c r="D1101" s="144"/>
    </row>
    <row r="1102" spans="4:4">
      <c r="D1102" s="144"/>
    </row>
    <row r="1103" spans="4:4">
      <c r="D1103" s="144"/>
    </row>
    <row r="1104" spans="4:4">
      <c r="D1104" s="144"/>
    </row>
    <row r="1105" spans="4:4">
      <c r="D1105" s="144"/>
    </row>
    <row r="1106" spans="4:4">
      <c r="D1106" s="144"/>
    </row>
    <row r="1107" spans="4:4">
      <c r="D1107" s="144"/>
    </row>
    <row r="1108" spans="4:4">
      <c r="D1108" s="144"/>
    </row>
    <row r="1109" spans="4:4">
      <c r="D1109" s="144"/>
    </row>
    <row r="1110" spans="4:4">
      <c r="D1110" s="144"/>
    </row>
    <row r="1111" spans="4:4">
      <c r="D1111" s="144"/>
    </row>
    <row r="1112" spans="4:4">
      <c r="D1112" s="144"/>
    </row>
    <row r="1113" spans="4:4">
      <c r="D1113" s="144"/>
    </row>
    <row r="1114" spans="4:4">
      <c r="D1114" s="144"/>
    </row>
    <row r="1115" spans="4:4">
      <c r="D1115" s="144"/>
    </row>
    <row r="1116" spans="4:4">
      <c r="D1116" s="144"/>
    </row>
    <row r="1117" spans="4:4">
      <c r="D1117" s="144"/>
    </row>
    <row r="1118" spans="4:4">
      <c r="D1118" s="144"/>
    </row>
    <row r="1119" spans="4:4">
      <c r="D1119" s="144"/>
    </row>
    <row r="1120" spans="4:4">
      <c r="D1120" s="144"/>
    </row>
    <row r="1121" spans="4:4">
      <c r="D1121" s="144"/>
    </row>
    <row r="1122" spans="4:4">
      <c r="D1122" s="144"/>
    </row>
    <row r="1123" spans="4:4">
      <c r="D1123" s="144"/>
    </row>
    <row r="1124" spans="4:4">
      <c r="D1124" s="144"/>
    </row>
    <row r="1125" spans="4:4">
      <c r="D1125" s="144"/>
    </row>
    <row r="1126" spans="4:4">
      <c r="D1126" s="144"/>
    </row>
    <row r="1127" spans="4:4">
      <c r="D1127" s="144"/>
    </row>
    <row r="1128" spans="4:4">
      <c r="D1128" s="144"/>
    </row>
    <row r="1129" spans="4:4">
      <c r="D1129" s="144"/>
    </row>
    <row r="1130" spans="4:4">
      <c r="D1130" s="144"/>
    </row>
    <row r="1131" spans="4:4">
      <c r="D1131" s="144"/>
    </row>
    <row r="1132" spans="4:4">
      <c r="D1132" s="144"/>
    </row>
    <row r="1133" spans="4:4">
      <c r="D1133" s="144"/>
    </row>
    <row r="1134" spans="4:4">
      <c r="D1134" s="144"/>
    </row>
    <row r="1135" spans="4:4">
      <c r="D1135" s="144"/>
    </row>
    <row r="1136" spans="4:4">
      <c r="D1136" s="144"/>
    </row>
    <row r="1137" spans="4:4">
      <c r="D1137" s="144"/>
    </row>
    <row r="1138" spans="4:4">
      <c r="D1138" s="144"/>
    </row>
    <row r="1139" spans="4:4">
      <c r="D1139" s="144"/>
    </row>
    <row r="1140" spans="4:4">
      <c r="D1140" s="144"/>
    </row>
    <row r="1141" spans="4:4">
      <c r="D1141" s="144"/>
    </row>
    <row r="1142" spans="4:4">
      <c r="D1142" s="144"/>
    </row>
    <row r="1143" spans="4:4">
      <c r="D1143" s="144"/>
    </row>
    <row r="1144" spans="4:4">
      <c r="D1144" s="144"/>
    </row>
    <row r="1145" spans="4:4">
      <c r="D1145" s="144"/>
    </row>
    <row r="1146" spans="4:4">
      <c r="D1146" s="144"/>
    </row>
    <row r="1147" spans="4:4">
      <c r="D1147" s="144"/>
    </row>
    <row r="1148" spans="4:4">
      <c r="D1148" s="144"/>
    </row>
    <row r="1149" spans="4:4">
      <c r="D1149" s="144"/>
    </row>
    <row r="1150" spans="4:4">
      <c r="D1150" s="144"/>
    </row>
    <row r="1151" spans="4:4">
      <c r="D1151" s="144"/>
    </row>
    <row r="1152" spans="4:4">
      <c r="D1152" s="144"/>
    </row>
    <row r="1153" spans="4:4">
      <c r="D1153" s="144"/>
    </row>
    <row r="1154" spans="4:4">
      <c r="D1154" s="144"/>
    </row>
    <row r="1155" spans="4:4">
      <c r="D1155" s="144"/>
    </row>
    <row r="1156" spans="4:4">
      <c r="D1156" s="144"/>
    </row>
    <row r="1157" spans="4:4">
      <c r="D1157" s="144"/>
    </row>
    <row r="1158" spans="4:4">
      <c r="D1158" s="144"/>
    </row>
    <row r="1159" spans="4:4">
      <c r="D1159" s="144"/>
    </row>
    <row r="1160" spans="4:4">
      <c r="D1160" s="144"/>
    </row>
    <row r="1161" spans="4:4">
      <c r="D1161" s="144"/>
    </row>
    <row r="1162" spans="4:4">
      <c r="D1162" s="144"/>
    </row>
    <row r="1163" spans="4:4">
      <c r="D1163" s="144"/>
    </row>
    <row r="1164" spans="4:4">
      <c r="D1164" s="144"/>
    </row>
    <row r="1165" spans="4:4">
      <c r="D1165" s="144"/>
    </row>
    <row r="1166" spans="4:4">
      <c r="D1166" s="144"/>
    </row>
    <row r="1167" spans="4:4">
      <c r="D1167" s="144"/>
    </row>
    <row r="1168" spans="4:4">
      <c r="D1168" s="144"/>
    </row>
    <row r="1169" spans="4:4">
      <c r="D1169" s="144"/>
    </row>
    <row r="1170" spans="4:4">
      <c r="D1170" s="144"/>
    </row>
    <row r="1171" spans="4:4">
      <c r="D1171" s="144"/>
    </row>
    <row r="1172" spans="4:4">
      <c r="D1172" s="144"/>
    </row>
    <row r="1173" spans="4:4">
      <c r="D1173" s="144"/>
    </row>
    <row r="1174" spans="4:4">
      <c r="D1174" s="144"/>
    </row>
    <row r="1175" spans="4:4">
      <c r="D1175" s="144"/>
    </row>
    <row r="1176" spans="4:4">
      <c r="D1176" s="144"/>
    </row>
    <row r="1177" spans="4:4">
      <c r="D1177" s="144"/>
    </row>
    <row r="1178" spans="4:4">
      <c r="D1178" s="144"/>
    </row>
    <row r="1179" spans="4:4">
      <c r="D1179" s="144"/>
    </row>
    <row r="1180" spans="4:4">
      <c r="D1180" s="144"/>
    </row>
    <row r="1181" spans="4:4">
      <c r="D1181" s="144"/>
    </row>
    <row r="1182" spans="4:4">
      <c r="D1182" s="144"/>
    </row>
    <row r="1183" spans="4:4">
      <c r="D1183" s="144"/>
    </row>
    <row r="1184" spans="4:4">
      <c r="D1184" s="144"/>
    </row>
    <row r="1185" spans="4:4">
      <c r="D1185" s="144"/>
    </row>
    <row r="1186" spans="4:4">
      <c r="D1186" s="144"/>
    </row>
    <row r="1187" spans="4:4">
      <c r="D1187" s="144"/>
    </row>
    <row r="1188" spans="4:4">
      <c r="D1188" s="144"/>
    </row>
    <row r="1189" spans="4:4">
      <c r="D1189" s="144"/>
    </row>
    <row r="1190" spans="4:4">
      <c r="D1190" s="144"/>
    </row>
    <row r="1191" spans="4:4">
      <c r="D1191" s="144"/>
    </row>
    <row r="1192" spans="4:4">
      <c r="D1192" s="144"/>
    </row>
    <row r="1193" spans="4:4">
      <c r="D1193" s="144"/>
    </row>
    <row r="1194" spans="4:4">
      <c r="D1194" s="144"/>
    </row>
    <row r="1195" spans="4:4">
      <c r="D1195" s="144"/>
    </row>
    <row r="1196" spans="4:4">
      <c r="D1196" s="144"/>
    </row>
    <row r="1197" spans="4:4">
      <c r="D1197" s="144"/>
    </row>
    <row r="1198" spans="4:4">
      <c r="D1198" s="144"/>
    </row>
    <row r="1199" spans="4:4">
      <c r="D1199" s="144"/>
    </row>
    <row r="1200" spans="4:4">
      <c r="D1200" s="144"/>
    </row>
    <row r="1201" spans="4:4">
      <c r="D1201" s="144"/>
    </row>
    <row r="1202" spans="4:4">
      <c r="D1202" s="144"/>
    </row>
    <row r="1203" spans="4:4">
      <c r="D1203" s="144"/>
    </row>
    <row r="1204" spans="4:4">
      <c r="D1204" s="144"/>
    </row>
    <row r="1205" spans="4:4">
      <c r="D1205" s="144"/>
    </row>
    <row r="1206" spans="4:4">
      <c r="D1206" s="144"/>
    </row>
    <row r="1207" spans="4:4">
      <c r="D1207" s="144"/>
    </row>
    <row r="1208" spans="4:4">
      <c r="D1208" s="144"/>
    </row>
    <row r="1209" spans="4:4">
      <c r="D1209" s="144"/>
    </row>
    <row r="1210" spans="4:4">
      <c r="D1210" s="144"/>
    </row>
    <row r="1211" spans="4:4">
      <c r="D1211" s="144"/>
    </row>
    <row r="1212" spans="4:4">
      <c r="D1212" s="144"/>
    </row>
    <row r="1213" spans="4:4">
      <c r="D1213" s="144"/>
    </row>
    <row r="1214" spans="4:4">
      <c r="D1214" s="144"/>
    </row>
    <row r="1215" spans="4:4">
      <c r="D1215" s="144"/>
    </row>
    <row r="1216" spans="4:4">
      <c r="D1216" s="144"/>
    </row>
    <row r="1217" spans="4:4">
      <c r="D1217" s="144"/>
    </row>
    <row r="1218" spans="4:4">
      <c r="D1218" s="144"/>
    </row>
    <row r="1219" spans="4:4">
      <c r="D1219" s="144"/>
    </row>
    <row r="1220" spans="4:4">
      <c r="D1220" s="144"/>
    </row>
    <row r="1221" spans="4:4">
      <c r="D1221" s="144"/>
    </row>
    <row r="1222" spans="4:4">
      <c r="D1222" s="144"/>
    </row>
    <row r="1223" spans="4:4">
      <c r="D1223" s="144"/>
    </row>
    <row r="1224" spans="4:4">
      <c r="D1224" s="144"/>
    </row>
    <row r="1225" spans="4:4">
      <c r="D1225" s="144"/>
    </row>
    <row r="1226" spans="4:4">
      <c r="D1226" s="144"/>
    </row>
    <row r="1227" spans="4:4">
      <c r="D1227" s="144"/>
    </row>
    <row r="1228" spans="4:4">
      <c r="D1228" s="144"/>
    </row>
    <row r="1229" spans="4:4">
      <c r="D1229" s="144"/>
    </row>
    <row r="1230" spans="4:4">
      <c r="D1230" s="144"/>
    </row>
    <row r="1231" spans="4:4">
      <c r="D1231" s="144"/>
    </row>
    <row r="1232" spans="4:4">
      <c r="D1232" s="144"/>
    </row>
    <row r="1233" spans="4:4">
      <c r="D1233" s="144"/>
    </row>
    <row r="1234" spans="4:4">
      <c r="D1234" s="144"/>
    </row>
    <row r="1235" spans="4:4">
      <c r="D1235" s="144"/>
    </row>
    <row r="1236" spans="4:4">
      <c r="D1236" s="144"/>
    </row>
    <row r="1237" spans="4:4">
      <c r="D1237" s="144"/>
    </row>
    <row r="1238" spans="4:4">
      <c r="D1238" s="144"/>
    </row>
    <row r="1239" spans="4:4">
      <c r="D1239" s="144"/>
    </row>
    <row r="1240" spans="4:4">
      <c r="D1240" s="144"/>
    </row>
    <row r="1241" spans="4:4">
      <c r="D1241" s="144"/>
    </row>
    <row r="1242" spans="4:4">
      <c r="D1242" s="144"/>
    </row>
    <row r="1243" spans="4:4">
      <c r="D1243" s="144"/>
    </row>
    <row r="1244" spans="4:4">
      <c r="D1244" s="144"/>
    </row>
    <row r="1245" spans="4:4">
      <c r="D1245" s="144"/>
    </row>
    <row r="1246" spans="4:4">
      <c r="D1246" s="144"/>
    </row>
    <row r="1247" spans="4:4">
      <c r="D1247" s="144"/>
    </row>
    <row r="1248" spans="4:4">
      <c r="D1248" s="144"/>
    </row>
    <row r="1249" spans="4:4">
      <c r="D1249" s="144"/>
    </row>
    <row r="1250" spans="4:4">
      <c r="D1250" s="144"/>
    </row>
    <row r="1251" spans="4:4">
      <c r="D1251" s="144"/>
    </row>
    <row r="1252" spans="4:4">
      <c r="D1252" s="144"/>
    </row>
    <row r="1253" spans="4:4">
      <c r="D1253" s="144"/>
    </row>
    <row r="1254" spans="4:4">
      <c r="D1254" s="144"/>
    </row>
    <row r="1255" spans="4:4">
      <c r="D1255" s="144"/>
    </row>
    <row r="1256" spans="4:4">
      <c r="D1256" s="144"/>
    </row>
    <row r="1257" spans="4:4">
      <c r="D1257" s="144"/>
    </row>
    <row r="1258" spans="4:4">
      <c r="D1258" s="144"/>
    </row>
    <row r="1259" spans="4:4">
      <c r="D1259" s="144"/>
    </row>
    <row r="1260" spans="4:4">
      <c r="D1260" s="144"/>
    </row>
    <row r="1261" spans="4:4">
      <c r="D1261" s="144"/>
    </row>
    <row r="1262" spans="4:4">
      <c r="D1262" s="144"/>
    </row>
    <row r="1263" spans="4:4">
      <c r="D1263" s="144"/>
    </row>
    <row r="1264" spans="4:4">
      <c r="D1264" s="144"/>
    </row>
    <row r="1265" spans="4:4">
      <c r="D1265" s="144"/>
    </row>
    <row r="1266" spans="4:4">
      <c r="D1266" s="144"/>
    </row>
    <row r="1267" spans="4:4">
      <c r="D1267" s="144"/>
    </row>
    <row r="1268" spans="4:4">
      <c r="D1268" s="144"/>
    </row>
    <row r="1269" spans="4:4">
      <c r="D1269" s="144"/>
    </row>
    <row r="1270" spans="4:4">
      <c r="D1270" s="144"/>
    </row>
    <row r="1271" spans="4:4">
      <c r="D1271" s="144"/>
    </row>
    <row r="1272" spans="4:4">
      <c r="D1272" s="144"/>
    </row>
    <row r="1273" spans="4:4">
      <c r="D1273" s="144"/>
    </row>
    <row r="1274" spans="4:4">
      <c r="D1274" s="144"/>
    </row>
    <row r="1275" spans="4:4">
      <c r="D1275" s="144"/>
    </row>
    <row r="1276" spans="4:4">
      <c r="D1276" s="144"/>
    </row>
    <row r="1277" spans="4:4">
      <c r="D1277" s="144"/>
    </row>
    <row r="1278" spans="4:4">
      <c r="D1278" s="144"/>
    </row>
    <row r="1279" spans="4:4">
      <c r="D1279" s="144"/>
    </row>
    <row r="1280" spans="4:4">
      <c r="D1280" s="144"/>
    </row>
    <row r="1281" spans="4:4">
      <c r="D1281" s="144"/>
    </row>
    <row r="1282" spans="4:4">
      <c r="D1282" s="144"/>
    </row>
    <row r="1283" spans="4:4">
      <c r="D1283" s="144"/>
    </row>
    <row r="1284" spans="4:4">
      <c r="D1284" s="144"/>
    </row>
    <row r="1285" spans="4:4">
      <c r="D1285" s="144"/>
    </row>
    <row r="1286" spans="4:4">
      <c r="D1286" s="144"/>
    </row>
    <row r="1287" spans="4:4">
      <c r="D1287" s="144"/>
    </row>
    <row r="1288" spans="4:4">
      <c r="D1288" s="144"/>
    </row>
    <row r="1289" spans="4:4">
      <c r="D1289" s="144"/>
    </row>
    <row r="1290" spans="4:4">
      <c r="D1290" s="144"/>
    </row>
    <row r="1291" spans="4:4">
      <c r="D1291" s="144"/>
    </row>
    <row r="1292" spans="4:4">
      <c r="D1292" s="144"/>
    </row>
    <row r="1293" spans="4:4">
      <c r="D1293" s="144"/>
    </row>
    <row r="1294" spans="4:4">
      <c r="D1294" s="144"/>
    </row>
    <row r="1295" spans="4:4">
      <c r="D1295" s="144"/>
    </row>
    <row r="1296" spans="4:4">
      <c r="D1296" s="144"/>
    </row>
    <row r="1297" spans="4:4">
      <c r="D1297" s="144"/>
    </row>
    <row r="1298" spans="4:4">
      <c r="D1298" s="144"/>
    </row>
    <row r="1299" spans="4:4">
      <c r="D1299" s="144"/>
    </row>
    <row r="1300" spans="4:4">
      <c r="D1300" s="144"/>
    </row>
    <row r="1301" spans="4:4">
      <c r="D1301" s="144"/>
    </row>
    <row r="1302" spans="4:4">
      <c r="D1302" s="144"/>
    </row>
    <row r="1303" spans="4:4">
      <c r="D1303" s="144"/>
    </row>
    <row r="1304" spans="4:4">
      <c r="D1304" s="144"/>
    </row>
    <row r="1305" spans="4:4">
      <c r="D1305" s="144"/>
    </row>
    <row r="1306" spans="4:4">
      <c r="D1306" s="144"/>
    </row>
    <row r="1307" spans="4:4">
      <c r="D1307" s="144"/>
    </row>
    <row r="1308" spans="4:4">
      <c r="D1308" s="144"/>
    </row>
    <row r="1309" spans="4:4">
      <c r="D1309" s="144"/>
    </row>
    <row r="1310" spans="4:4">
      <c r="D1310" s="144"/>
    </row>
    <row r="1311" spans="4:4">
      <c r="D1311" s="144"/>
    </row>
    <row r="1312" spans="4:4">
      <c r="D1312" s="144"/>
    </row>
    <row r="1313" spans="4:4">
      <c r="D1313" s="144"/>
    </row>
    <row r="1314" spans="4:4">
      <c r="D1314" s="144"/>
    </row>
    <row r="1315" spans="4:4">
      <c r="D1315" s="144"/>
    </row>
    <row r="1316" spans="4:4">
      <c r="D1316" s="144"/>
    </row>
    <row r="1317" spans="4:4">
      <c r="D1317" s="144"/>
    </row>
    <row r="1318" spans="4:4">
      <c r="D1318" s="144"/>
    </row>
    <row r="1319" spans="4:4">
      <c r="D1319" s="144"/>
    </row>
    <row r="1320" spans="4:4">
      <c r="D1320" s="144"/>
    </row>
    <row r="1321" spans="4:4">
      <c r="D1321" s="144"/>
    </row>
    <row r="1322" spans="4:4">
      <c r="D1322" s="144"/>
    </row>
    <row r="1323" spans="4:4">
      <c r="D1323" s="144"/>
    </row>
    <row r="1324" spans="4:4">
      <c r="D1324" s="144"/>
    </row>
    <row r="1325" spans="4:4">
      <c r="D1325" s="144"/>
    </row>
    <row r="1326" spans="4:4">
      <c r="D1326" s="144"/>
    </row>
    <row r="1327" spans="4:4">
      <c r="D1327" s="144"/>
    </row>
    <row r="1328" spans="4:4">
      <c r="D1328" s="144"/>
    </row>
    <row r="1329" spans="4:4">
      <c r="D1329" s="144"/>
    </row>
    <row r="1330" spans="4:4">
      <c r="D1330" s="144"/>
    </row>
    <row r="1331" spans="4:4">
      <c r="D1331" s="144"/>
    </row>
    <row r="1332" spans="4:4">
      <c r="D1332" s="144"/>
    </row>
    <row r="1333" spans="4:4">
      <c r="D1333" s="144"/>
    </row>
    <row r="1334" spans="4:4">
      <c r="D1334" s="144"/>
    </row>
    <row r="1335" spans="4:4">
      <c r="D1335" s="144"/>
    </row>
    <row r="1336" spans="4:4">
      <c r="D1336" s="144"/>
    </row>
    <row r="1337" spans="4:4">
      <c r="D1337" s="144"/>
    </row>
    <row r="1338" spans="4:4">
      <c r="D1338" s="144"/>
    </row>
    <row r="1339" spans="4:4">
      <c r="D1339" s="144"/>
    </row>
    <row r="1340" spans="4:4">
      <c r="D1340" s="144"/>
    </row>
    <row r="1341" spans="4:4">
      <c r="D1341" s="144"/>
    </row>
    <row r="1342" spans="4:4">
      <c r="D1342" s="144"/>
    </row>
    <row r="1343" spans="4:4">
      <c r="D1343" s="144"/>
    </row>
    <row r="1344" spans="4:4">
      <c r="D1344" s="144"/>
    </row>
    <row r="1345" spans="4:4">
      <c r="D1345" s="144"/>
    </row>
    <row r="1346" spans="4:4">
      <c r="D1346" s="144"/>
    </row>
    <row r="1347" spans="4:4">
      <c r="D1347" s="144"/>
    </row>
    <row r="1348" spans="4:4">
      <c r="D1348" s="144"/>
    </row>
    <row r="1349" spans="4:4">
      <c r="D1349" s="144"/>
    </row>
    <row r="1350" spans="4:4">
      <c r="D1350" s="144"/>
    </row>
    <row r="1351" spans="4:4">
      <c r="D1351" s="144"/>
    </row>
    <row r="1352" spans="4:4">
      <c r="D1352" s="144"/>
    </row>
    <row r="1353" spans="4:4">
      <c r="D1353" s="144"/>
    </row>
    <row r="1354" spans="4:4">
      <c r="D1354" s="144"/>
    </row>
    <row r="1355" spans="4:4">
      <c r="D1355" s="144"/>
    </row>
    <row r="1356" spans="4:4">
      <c r="D1356" s="144"/>
    </row>
    <row r="1357" spans="4:4">
      <c r="D1357" s="144"/>
    </row>
    <row r="1358" spans="4:4">
      <c r="D1358" s="144"/>
    </row>
    <row r="1359" spans="4:4">
      <c r="D1359" s="144"/>
    </row>
    <row r="1360" spans="4:4">
      <c r="D1360" s="144"/>
    </row>
    <row r="1361" spans="4:4">
      <c r="D1361" s="144"/>
    </row>
    <row r="1362" spans="4:4">
      <c r="D1362" s="144"/>
    </row>
    <row r="1363" spans="4:4">
      <c r="D1363" s="144"/>
    </row>
    <row r="1364" spans="4:4">
      <c r="D1364" s="144"/>
    </row>
    <row r="1365" spans="4:4">
      <c r="D1365" s="144"/>
    </row>
    <row r="1366" spans="4:4">
      <c r="D1366" s="144"/>
    </row>
    <row r="1367" spans="4:4">
      <c r="D1367" s="144"/>
    </row>
    <row r="1368" spans="4:4">
      <c r="D1368" s="144"/>
    </row>
    <row r="1369" spans="4:4">
      <c r="D1369" s="144"/>
    </row>
    <row r="1370" spans="4:4">
      <c r="D1370" s="144"/>
    </row>
    <row r="1371" spans="4:4">
      <c r="D1371" s="144"/>
    </row>
    <row r="1372" spans="4:4">
      <c r="D1372" s="144"/>
    </row>
    <row r="1373" spans="4:4">
      <c r="D1373" s="144"/>
    </row>
    <row r="1374" spans="4:4">
      <c r="D1374" s="144"/>
    </row>
    <row r="1375" spans="4:4">
      <c r="D1375" s="144"/>
    </row>
    <row r="1376" spans="4:4">
      <c r="D1376" s="144"/>
    </row>
    <row r="1377" spans="4:4">
      <c r="D1377" s="144"/>
    </row>
    <row r="1378" spans="4:4">
      <c r="D1378" s="144"/>
    </row>
    <row r="1379" spans="4:4">
      <c r="D1379" s="144"/>
    </row>
    <row r="1380" spans="4:4">
      <c r="D1380" s="144"/>
    </row>
    <row r="1381" spans="4:4">
      <c r="D1381" s="144"/>
    </row>
    <row r="1382" spans="4:4">
      <c r="D1382" s="144"/>
    </row>
    <row r="1383" spans="4:4">
      <c r="D1383" s="144"/>
    </row>
    <row r="1384" spans="4:4">
      <c r="D1384" s="144"/>
    </row>
    <row r="1385" spans="4:4">
      <c r="D1385" s="144"/>
    </row>
    <row r="1386" spans="4:4">
      <c r="D1386" s="144"/>
    </row>
    <row r="1387" spans="4:4">
      <c r="D1387" s="144"/>
    </row>
    <row r="1388" spans="4:4">
      <c r="D1388" s="144"/>
    </row>
    <row r="1389" spans="4:4">
      <c r="D1389" s="144"/>
    </row>
    <row r="1390" spans="4:4">
      <c r="D1390" s="144"/>
    </row>
    <row r="1391" spans="4:4">
      <c r="D1391" s="144"/>
    </row>
    <row r="1392" spans="4:4">
      <c r="D1392" s="144"/>
    </row>
    <row r="1393" spans="4:4">
      <c r="D1393" s="144"/>
    </row>
    <row r="1394" spans="4:4">
      <c r="D1394" s="144"/>
    </row>
    <row r="1395" spans="4:4">
      <c r="D1395" s="144"/>
    </row>
    <row r="1396" spans="4:4">
      <c r="D1396" s="144"/>
    </row>
    <row r="1397" spans="4:4">
      <c r="D1397" s="144"/>
    </row>
    <row r="1398" spans="4:4">
      <c r="D1398" s="144"/>
    </row>
    <row r="1399" spans="4:4">
      <c r="D1399" s="144"/>
    </row>
    <row r="1400" spans="4:4">
      <c r="D1400" s="144"/>
    </row>
    <row r="1401" spans="4:4">
      <c r="D1401" s="144"/>
    </row>
    <row r="1402" spans="4:4">
      <c r="D1402" s="144"/>
    </row>
    <row r="1403" spans="4:4">
      <c r="D1403" s="144"/>
    </row>
    <row r="1404" spans="4:4">
      <c r="D1404" s="144"/>
    </row>
    <row r="1405" spans="4:4">
      <c r="D1405" s="144"/>
    </row>
    <row r="1406" spans="4:4">
      <c r="D1406" s="144"/>
    </row>
    <row r="1407" spans="4:4">
      <c r="D1407" s="144"/>
    </row>
    <row r="1408" spans="4:4">
      <c r="D1408" s="144"/>
    </row>
    <row r="1409" spans="4:4">
      <c r="D1409" s="144"/>
    </row>
    <row r="1410" spans="4:4">
      <c r="D1410" s="144"/>
    </row>
    <row r="1411" spans="4:4">
      <c r="D1411" s="144"/>
    </row>
    <row r="1412" spans="4:4">
      <c r="D1412" s="144"/>
    </row>
    <row r="1413" spans="4:4">
      <c r="D1413" s="144"/>
    </row>
    <row r="1414" spans="4:4">
      <c r="D1414" s="144"/>
    </row>
    <row r="1415" spans="4:4">
      <c r="D1415" s="144"/>
    </row>
    <row r="1416" spans="4:4">
      <c r="D1416" s="144"/>
    </row>
    <row r="1417" spans="4:4">
      <c r="D1417" s="144"/>
    </row>
    <row r="1418" spans="4:4">
      <c r="D1418" s="144"/>
    </row>
    <row r="1419" spans="4:4">
      <c r="D1419" s="144"/>
    </row>
    <row r="1420" spans="4:4">
      <c r="D1420" s="144"/>
    </row>
    <row r="1421" spans="4:4">
      <c r="D1421" s="144"/>
    </row>
    <row r="1422" spans="4:4">
      <c r="D1422" s="144"/>
    </row>
    <row r="1423" spans="4:4">
      <c r="D1423" s="144"/>
    </row>
    <row r="1424" spans="4:4">
      <c r="D1424" s="144"/>
    </row>
    <row r="1425" spans="4:4">
      <c r="D1425" s="144"/>
    </row>
    <row r="1426" spans="4:4">
      <c r="D1426" s="144"/>
    </row>
    <row r="1427" spans="4:4">
      <c r="D1427" s="144"/>
    </row>
    <row r="1428" spans="4:4">
      <c r="D1428" s="144"/>
    </row>
    <row r="1429" spans="4:4">
      <c r="D1429" s="144"/>
    </row>
    <row r="1430" spans="4:4">
      <c r="D1430" s="144"/>
    </row>
    <row r="1431" spans="4:4">
      <c r="D1431" s="144"/>
    </row>
    <row r="1432" spans="4:4">
      <c r="D1432" s="144"/>
    </row>
    <row r="1433" spans="4:4">
      <c r="D1433" s="144"/>
    </row>
    <row r="1434" spans="4:4">
      <c r="D1434" s="144"/>
    </row>
    <row r="1435" spans="4:4">
      <c r="D1435" s="144"/>
    </row>
    <row r="1436" spans="4:4">
      <c r="D1436" s="144"/>
    </row>
    <row r="1437" spans="4:4">
      <c r="D1437" s="144"/>
    </row>
    <row r="1438" spans="4:4">
      <c r="D1438" s="144"/>
    </row>
    <row r="1439" spans="4:4">
      <c r="D1439" s="144"/>
    </row>
    <row r="1440" spans="4:4">
      <c r="D1440" s="144"/>
    </row>
    <row r="1441" spans="4:4">
      <c r="D1441" s="144"/>
    </row>
    <row r="1442" spans="4:4">
      <c r="D1442" s="144"/>
    </row>
    <row r="1443" spans="4:4">
      <c r="D1443" s="144"/>
    </row>
    <row r="1444" spans="4:4">
      <c r="D1444" s="144"/>
    </row>
    <row r="1445" spans="4:4">
      <c r="D1445" s="144"/>
    </row>
    <row r="1446" spans="4:4">
      <c r="D1446" s="144"/>
    </row>
    <row r="1447" spans="4:4">
      <c r="D1447" s="144"/>
    </row>
    <row r="1448" spans="4:4">
      <c r="D1448" s="144"/>
    </row>
    <row r="1449" spans="4:4">
      <c r="D1449" s="144"/>
    </row>
    <row r="1450" spans="4:4">
      <c r="D1450" s="144"/>
    </row>
    <row r="1451" spans="4:4">
      <c r="D1451" s="144"/>
    </row>
    <row r="1452" spans="4:4">
      <c r="D1452" s="144"/>
    </row>
    <row r="1453" spans="4:4">
      <c r="D1453" s="144"/>
    </row>
    <row r="1454" spans="4:4">
      <c r="D1454" s="144"/>
    </row>
    <row r="1455" spans="4:4">
      <c r="D1455" s="144"/>
    </row>
    <row r="1456" spans="4:4">
      <c r="D1456" s="144"/>
    </row>
    <row r="1457" spans="4:4">
      <c r="D1457" s="144"/>
    </row>
    <row r="1458" spans="4:4">
      <c r="D1458" s="144"/>
    </row>
    <row r="1459" spans="4:4">
      <c r="D1459" s="144"/>
    </row>
    <row r="1460" spans="4:4">
      <c r="D1460" s="144"/>
    </row>
    <row r="1461" spans="4:4">
      <c r="D1461" s="144"/>
    </row>
    <row r="1462" spans="4:4">
      <c r="D1462" s="144"/>
    </row>
    <row r="1463" spans="4:4">
      <c r="D1463" s="144"/>
    </row>
    <row r="1464" spans="4:4">
      <c r="D1464" s="144"/>
    </row>
    <row r="1465" spans="4:4">
      <c r="D1465" s="144"/>
    </row>
    <row r="1466" spans="4:4">
      <c r="D1466" s="144"/>
    </row>
    <row r="1467" spans="4:4">
      <c r="D1467" s="144"/>
    </row>
    <row r="1468" spans="4:4">
      <c r="D1468" s="144"/>
    </row>
    <row r="1469" spans="4:4">
      <c r="D1469" s="144"/>
    </row>
    <row r="1470" spans="4:4">
      <c r="D1470" s="144"/>
    </row>
    <row r="1471" spans="4:4">
      <c r="D1471" s="144"/>
    </row>
    <row r="1472" spans="4:4">
      <c r="D1472" s="144"/>
    </row>
    <row r="1473" spans="4:4">
      <c r="D1473" s="144"/>
    </row>
    <row r="1474" spans="4:4">
      <c r="D1474" s="144"/>
    </row>
    <row r="1475" spans="4:4">
      <c r="D1475" s="144"/>
    </row>
    <row r="1476" spans="4:4">
      <c r="D1476" s="144"/>
    </row>
    <row r="1477" spans="4:4">
      <c r="D1477" s="144"/>
    </row>
    <row r="1478" spans="4:4">
      <c r="D1478" s="144"/>
    </row>
    <row r="1479" spans="4:4">
      <c r="D1479" s="144"/>
    </row>
    <row r="1480" spans="4:4">
      <c r="D1480" s="144"/>
    </row>
    <row r="1481" spans="4:4">
      <c r="D1481" s="144"/>
    </row>
    <row r="1482" spans="4:4">
      <c r="D1482" s="144"/>
    </row>
    <row r="1483" spans="4:4">
      <c r="D1483" s="144"/>
    </row>
    <row r="1484" spans="4:4">
      <c r="D1484" s="144"/>
    </row>
    <row r="1485" spans="4:4">
      <c r="D1485" s="144"/>
    </row>
    <row r="1486" spans="4:4">
      <c r="D1486" s="144"/>
    </row>
    <row r="1487" spans="4:4">
      <c r="D1487" s="144"/>
    </row>
    <row r="1488" spans="4:4">
      <c r="D1488" s="144"/>
    </row>
    <row r="1489" spans="4:4">
      <c r="D1489" s="144"/>
    </row>
    <row r="1490" spans="4:4">
      <c r="D1490" s="144"/>
    </row>
    <row r="1491" spans="4:4">
      <c r="D1491" s="144"/>
    </row>
    <row r="1492" spans="4:4">
      <c r="D1492" s="144"/>
    </row>
    <row r="1493" spans="4:4">
      <c r="D1493" s="144"/>
    </row>
    <row r="1494" spans="4:4">
      <c r="D1494" s="144"/>
    </row>
    <row r="1495" spans="4:4">
      <c r="D1495" s="144"/>
    </row>
    <row r="1496" spans="4:4">
      <c r="D1496" s="144"/>
    </row>
    <row r="1497" spans="4:4">
      <c r="D1497" s="144"/>
    </row>
    <row r="1498" spans="4:4">
      <c r="D1498" s="144"/>
    </row>
    <row r="1499" spans="4:4">
      <c r="D1499" s="144"/>
    </row>
    <row r="1500" spans="4:4">
      <c r="D1500" s="144"/>
    </row>
    <row r="1501" spans="4:4">
      <c r="D1501" s="144"/>
    </row>
    <row r="1502" spans="4:4">
      <c r="D1502" s="144"/>
    </row>
    <row r="1503" spans="4:4">
      <c r="D1503" s="144"/>
    </row>
    <row r="1504" spans="4:4">
      <c r="D1504" s="144"/>
    </row>
    <row r="1505" spans="4:4">
      <c r="D1505" s="144"/>
    </row>
    <row r="1506" spans="4:4">
      <c r="D1506" s="144"/>
    </row>
    <row r="1507" spans="4:4">
      <c r="D1507" s="144"/>
    </row>
    <row r="1508" spans="4:4">
      <c r="D1508" s="144"/>
    </row>
    <row r="1509" spans="4:4">
      <c r="D1509" s="144"/>
    </row>
    <row r="1510" spans="4:4">
      <c r="D1510" s="144"/>
    </row>
    <row r="1511" spans="4:4">
      <c r="D1511" s="144"/>
    </row>
    <row r="1512" spans="4:4">
      <c r="D1512" s="144"/>
    </row>
    <row r="1513" spans="4:4">
      <c r="D1513" s="144"/>
    </row>
    <row r="1514" spans="4:4">
      <c r="D1514" s="144"/>
    </row>
    <row r="1515" spans="4:4">
      <c r="D1515" s="144"/>
    </row>
    <row r="1516" spans="4:4">
      <c r="D1516" s="144"/>
    </row>
    <row r="1517" spans="4:4">
      <c r="D1517" s="144"/>
    </row>
    <row r="1518" spans="4:4">
      <c r="D1518" s="144"/>
    </row>
    <row r="1519" spans="4:4">
      <c r="D1519" s="144"/>
    </row>
    <row r="1520" spans="4:4">
      <c r="D1520" s="144"/>
    </row>
    <row r="1521" spans="4:4">
      <c r="D1521" s="144"/>
    </row>
    <row r="1522" spans="4:4">
      <c r="D1522" s="144"/>
    </row>
    <row r="1523" spans="4:4">
      <c r="D1523" s="144"/>
    </row>
    <row r="1524" spans="4:4">
      <c r="D1524" s="144"/>
    </row>
    <row r="1525" spans="4:4">
      <c r="D1525" s="144"/>
    </row>
    <row r="1526" spans="4:4">
      <c r="D1526" s="144"/>
    </row>
    <row r="1527" spans="4:4">
      <c r="D1527" s="144"/>
    </row>
    <row r="1528" spans="4:4">
      <c r="D1528" s="144"/>
    </row>
    <row r="1529" spans="4:4">
      <c r="D1529" s="144"/>
    </row>
    <row r="1530" spans="4:4">
      <c r="D1530" s="144"/>
    </row>
    <row r="1531" spans="4:4">
      <c r="D1531" s="144"/>
    </row>
    <row r="1532" spans="4:4">
      <c r="D1532" s="144"/>
    </row>
    <row r="1533" spans="4:4">
      <c r="D1533" s="144"/>
    </row>
    <row r="1534" spans="4:4">
      <c r="D1534" s="144"/>
    </row>
    <row r="1535" spans="4:4">
      <c r="D1535" s="144"/>
    </row>
    <row r="1536" spans="4:4">
      <c r="D1536" s="144"/>
    </row>
    <row r="1537" spans="4:4">
      <c r="D1537" s="144"/>
    </row>
    <row r="1538" spans="4:4">
      <c r="D1538" s="144"/>
    </row>
    <row r="1539" spans="4:4">
      <c r="D1539" s="144"/>
    </row>
    <row r="1540" spans="4:4">
      <c r="D1540" s="144"/>
    </row>
    <row r="1541" spans="4:4">
      <c r="D1541" s="144"/>
    </row>
    <row r="1542" spans="4:4">
      <c r="D1542" s="144"/>
    </row>
    <row r="1543" spans="4:4">
      <c r="D1543" s="144"/>
    </row>
    <row r="1544" spans="4:4">
      <c r="D1544" s="144"/>
    </row>
    <row r="1545" spans="4:4">
      <c r="D1545" s="144"/>
    </row>
    <row r="1546" spans="4:4">
      <c r="D1546" s="144"/>
    </row>
    <row r="1547" spans="4:4">
      <c r="D1547" s="144"/>
    </row>
    <row r="1548" spans="4:4">
      <c r="D1548" s="144"/>
    </row>
    <row r="1549" spans="4:4">
      <c r="D1549" s="144"/>
    </row>
    <row r="1550" spans="4:4">
      <c r="D1550" s="144"/>
    </row>
    <row r="1551" spans="4:4">
      <c r="D1551" s="144"/>
    </row>
    <row r="1552" spans="4:4">
      <c r="D1552" s="144"/>
    </row>
    <row r="1553" spans="4:4">
      <c r="D1553" s="144"/>
    </row>
    <row r="1554" spans="4:4">
      <c r="D1554" s="144"/>
    </row>
    <row r="1555" spans="4:4">
      <c r="D1555" s="144"/>
    </row>
    <row r="1556" spans="4:4">
      <c r="D1556" s="144"/>
    </row>
    <row r="1557" spans="4:4">
      <c r="D1557" s="144"/>
    </row>
    <row r="1558" spans="4:4">
      <c r="D1558" s="144"/>
    </row>
    <row r="1559" spans="4:4">
      <c r="D1559" s="144"/>
    </row>
    <row r="1560" spans="4:4">
      <c r="D1560" s="144"/>
    </row>
    <row r="1561" spans="4:4">
      <c r="D1561" s="144"/>
    </row>
    <row r="1562" spans="4:4">
      <c r="D1562" s="144"/>
    </row>
    <row r="1563" spans="4:4">
      <c r="D1563" s="144"/>
    </row>
    <row r="1564" spans="4:4">
      <c r="D1564" s="144"/>
    </row>
    <row r="1565" spans="4:4">
      <c r="D1565" s="144"/>
    </row>
    <row r="1566" spans="4:4">
      <c r="D1566" s="144"/>
    </row>
    <row r="1567" spans="4:4">
      <c r="D1567" s="144"/>
    </row>
    <row r="1568" spans="4:4">
      <c r="D1568" s="144"/>
    </row>
    <row r="1569" spans="4:4">
      <c r="D1569" s="144"/>
    </row>
    <row r="1570" spans="4:4">
      <c r="D1570" s="144"/>
    </row>
    <row r="1571" spans="4:4">
      <c r="D1571" s="144"/>
    </row>
    <row r="1572" spans="4:4">
      <c r="D1572" s="144"/>
    </row>
    <row r="1573" spans="4:4">
      <c r="D1573" s="144"/>
    </row>
    <row r="1574" spans="4:4">
      <c r="D1574" s="144"/>
    </row>
    <row r="1575" spans="4:4">
      <c r="D1575" s="144"/>
    </row>
    <row r="1576" spans="4:4">
      <c r="D1576" s="144"/>
    </row>
    <row r="1577" spans="4:4">
      <c r="D1577" s="144"/>
    </row>
    <row r="1578" spans="4:4">
      <c r="D1578" s="144"/>
    </row>
    <row r="1579" spans="4:4">
      <c r="D1579" s="144"/>
    </row>
    <row r="1580" spans="4:4">
      <c r="D1580" s="144"/>
    </row>
    <row r="1581" spans="4:4">
      <c r="D1581" s="144"/>
    </row>
    <row r="1582" spans="4:4">
      <c r="D1582" s="144"/>
    </row>
    <row r="1583" spans="4:4">
      <c r="D1583" s="144"/>
    </row>
    <row r="1584" spans="4:4">
      <c r="D1584" s="144"/>
    </row>
    <row r="1585" spans="4:4">
      <c r="D1585" s="144"/>
    </row>
    <row r="1586" spans="4:4">
      <c r="D1586" s="144"/>
    </row>
    <row r="1587" spans="4:4">
      <c r="D1587" s="144"/>
    </row>
    <row r="1588" spans="4:4">
      <c r="D1588" s="144"/>
    </row>
    <row r="1589" spans="4:4">
      <c r="D1589" s="144"/>
    </row>
    <row r="1590" spans="4:4">
      <c r="D1590" s="144"/>
    </row>
    <row r="1591" spans="4:4">
      <c r="D1591" s="144"/>
    </row>
    <row r="1592" spans="4:4">
      <c r="D1592" s="144"/>
    </row>
    <row r="1593" spans="4:4">
      <c r="D1593" s="144"/>
    </row>
    <row r="1594" spans="4:4">
      <c r="D1594" s="144"/>
    </row>
    <row r="1595" spans="4:4">
      <c r="D1595" s="144"/>
    </row>
    <row r="1596" spans="4:4">
      <c r="D1596" s="144"/>
    </row>
    <row r="1597" spans="4:4">
      <c r="D1597" s="144"/>
    </row>
    <row r="1598" spans="4:4">
      <c r="D1598" s="144"/>
    </row>
    <row r="1599" spans="4:4">
      <c r="D1599" s="144"/>
    </row>
    <row r="1600" spans="4:4">
      <c r="D1600" s="144"/>
    </row>
    <row r="1601" spans="4:4">
      <c r="D1601" s="144"/>
    </row>
    <row r="1602" spans="4:4">
      <c r="D1602" s="144"/>
    </row>
    <row r="1603" spans="4:4">
      <c r="D1603" s="144"/>
    </row>
    <row r="1604" spans="4:4">
      <c r="D1604" s="144"/>
    </row>
    <row r="1605" spans="4:4">
      <c r="D1605" s="144"/>
    </row>
    <row r="1606" spans="4:4">
      <c r="D1606" s="144"/>
    </row>
    <row r="1607" spans="4:4">
      <c r="D1607" s="144"/>
    </row>
    <row r="1608" spans="4:4">
      <c r="D1608" s="144"/>
    </row>
    <row r="1609" spans="4:4">
      <c r="D1609" s="144"/>
    </row>
    <row r="1610" spans="4:4">
      <c r="D1610" s="144"/>
    </row>
    <row r="1611" spans="4:4">
      <c r="D1611" s="144"/>
    </row>
    <row r="1612" spans="4:4">
      <c r="D1612" s="144"/>
    </row>
    <row r="1613" spans="4:4">
      <c r="D1613" s="144"/>
    </row>
    <row r="1614" spans="4:4">
      <c r="D1614" s="144"/>
    </row>
    <row r="1615" spans="4:4">
      <c r="D1615" s="144"/>
    </row>
    <row r="1616" spans="4:4">
      <c r="D1616" s="144"/>
    </row>
    <row r="1617" spans="4:4">
      <c r="D1617" s="144"/>
    </row>
    <row r="1618" spans="4:4">
      <c r="D1618" s="144"/>
    </row>
    <row r="1619" spans="4:4">
      <c r="D1619" s="144"/>
    </row>
    <row r="1620" spans="4:4">
      <c r="D1620" s="144"/>
    </row>
    <row r="1621" spans="4:4">
      <c r="D1621" s="144"/>
    </row>
    <row r="1622" spans="4:4">
      <c r="D1622" s="144"/>
    </row>
    <row r="1623" spans="4:4">
      <c r="D1623" s="144"/>
    </row>
    <row r="1624" spans="4:4">
      <c r="D1624" s="144"/>
    </row>
    <row r="1625" spans="4:4">
      <c r="D1625" s="144"/>
    </row>
    <row r="1626" spans="4:4">
      <c r="D1626" s="144"/>
    </row>
    <row r="1627" spans="4:4">
      <c r="D1627" s="144"/>
    </row>
    <row r="1628" spans="4:4">
      <c r="D1628" s="144"/>
    </row>
    <row r="1629" spans="4:4">
      <c r="D1629" s="144"/>
    </row>
    <row r="1630" spans="4:4">
      <c r="D1630" s="144"/>
    </row>
    <row r="1631" spans="4:4">
      <c r="D1631" s="144"/>
    </row>
    <row r="1632" spans="4:4">
      <c r="D1632" s="144"/>
    </row>
    <row r="1633" spans="4:4">
      <c r="D1633" s="144"/>
    </row>
    <row r="1634" spans="4:4">
      <c r="D1634" s="144"/>
    </row>
    <row r="1635" spans="4:4">
      <c r="D1635" s="144"/>
    </row>
    <row r="1636" spans="4:4">
      <c r="D1636" s="144"/>
    </row>
    <row r="1637" spans="4:4">
      <c r="D1637" s="144"/>
    </row>
    <row r="1638" spans="4:4">
      <c r="D1638" s="144"/>
    </row>
    <row r="1639" spans="4:4">
      <c r="D1639" s="144"/>
    </row>
    <row r="1640" spans="4:4">
      <c r="D1640" s="144"/>
    </row>
    <row r="1641" spans="4:4">
      <c r="D1641" s="144"/>
    </row>
    <row r="1642" spans="4:4">
      <c r="D1642" s="144"/>
    </row>
    <row r="1643" spans="4:4">
      <c r="D1643" s="144"/>
    </row>
    <row r="1644" spans="4:4">
      <c r="D1644" s="144"/>
    </row>
    <row r="1645" spans="4:4">
      <c r="D1645" s="144"/>
    </row>
    <row r="1646" spans="4:4">
      <c r="D1646" s="144"/>
    </row>
    <row r="1647" spans="4:4">
      <c r="D1647" s="144"/>
    </row>
    <row r="1648" spans="4:4">
      <c r="D1648" s="144"/>
    </row>
    <row r="1649" spans="4:4">
      <c r="D1649" s="144"/>
    </row>
    <row r="1650" spans="4:4">
      <c r="D1650" s="144"/>
    </row>
    <row r="1651" spans="4:4">
      <c r="D1651" s="144"/>
    </row>
    <row r="1652" spans="4:4">
      <c r="D1652" s="144"/>
    </row>
    <row r="1653" spans="4:4">
      <c r="D1653" s="144"/>
    </row>
    <row r="1654" spans="4:4">
      <c r="D1654" s="144"/>
    </row>
    <row r="1655" spans="4:4">
      <c r="D1655" s="144"/>
    </row>
    <row r="1656" spans="4:4">
      <c r="D1656" s="144"/>
    </row>
    <row r="1657" spans="4:4">
      <c r="D1657" s="144"/>
    </row>
    <row r="1658" spans="4:4">
      <c r="D1658" s="144"/>
    </row>
    <row r="1659" spans="4:4">
      <c r="D1659" s="144"/>
    </row>
    <row r="1660" spans="4:4">
      <c r="D1660" s="144"/>
    </row>
    <row r="1661" spans="4:4">
      <c r="D1661" s="144"/>
    </row>
    <row r="1662" spans="4:4">
      <c r="D1662" s="144"/>
    </row>
    <row r="1663" spans="4:4">
      <c r="D1663" s="144"/>
    </row>
    <row r="1664" spans="4:4">
      <c r="D1664" s="144"/>
    </row>
    <row r="1665" spans="4:4">
      <c r="D1665" s="144"/>
    </row>
    <row r="1666" spans="4:4">
      <c r="D1666" s="144"/>
    </row>
    <row r="1667" spans="4:4">
      <c r="D1667" s="144"/>
    </row>
    <row r="1668" spans="4:4">
      <c r="D1668" s="144"/>
    </row>
    <row r="1669" spans="4:4">
      <c r="D1669" s="144"/>
    </row>
    <row r="1670" spans="4:4">
      <c r="D1670" s="144"/>
    </row>
    <row r="1671" spans="4:4">
      <c r="D1671" s="144"/>
    </row>
    <row r="1672" spans="4:4">
      <c r="D1672" s="144"/>
    </row>
    <row r="1673" spans="4:4">
      <c r="D1673" s="144"/>
    </row>
    <row r="1674" spans="4:4">
      <c r="D1674" s="144"/>
    </row>
    <row r="1675" spans="4:4">
      <c r="D1675" s="144"/>
    </row>
    <row r="1676" spans="4:4">
      <c r="D1676" s="144"/>
    </row>
    <row r="1677" spans="4:4">
      <c r="D1677" s="144"/>
    </row>
    <row r="1678" spans="4:4">
      <c r="D1678" s="144"/>
    </row>
    <row r="1679" spans="4:4">
      <c r="D1679" s="144"/>
    </row>
    <row r="1680" spans="4:4">
      <c r="D1680" s="144"/>
    </row>
    <row r="1681" spans="4:4">
      <c r="D1681" s="144"/>
    </row>
    <row r="1682" spans="4:4">
      <c r="D1682" s="144"/>
    </row>
    <row r="1683" spans="4:4">
      <c r="D1683" s="144"/>
    </row>
    <row r="1684" spans="4:4">
      <c r="D1684" s="144"/>
    </row>
    <row r="1685" spans="4:4">
      <c r="D1685" s="144"/>
    </row>
    <row r="1686" spans="4:4">
      <c r="D1686" s="144"/>
    </row>
    <row r="1687" spans="4:4">
      <c r="D1687" s="144"/>
    </row>
    <row r="1688" spans="4:4">
      <c r="D1688" s="144"/>
    </row>
    <row r="1689" spans="4:4">
      <c r="D1689" s="144"/>
    </row>
    <row r="1690" spans="4:4">
      <c r="D1690" s="144"/>
    </row>
    <row r="1691" spans="4:4">
      <c r="D1691" s="144"/>
    </row>
    <row r="1692" spans="4:4">
      <c r="D1692" s="144"/>
    </row>
    <row r="1693" spans="4:4">
      <c r="D1693" s="144"/>
    </row>
    <row r="1694" spans="4:4">
      <c r="D1694" s="144"/>
    </row>
    <row r="1695" spans="4:4">
      <c r="D1695" s="144"/>
    </row>
    <row r="1696" spans="4:4">
      <c r="D1696" s="144"/>
    </row>
    <row r="1697" spans="4:4">
      <c r="D1697" s="144"/>
    </row>
    <row r="1698" spans="4:4">
      <c r="D1698" s="144"/>
    </row>
    <row r="1699" spans="4:4">
      <c r="D1699" s="144"/>
    </row>
    <row r="1700" spans="4:4">
      <c r="D1700" s="144"/>
    </row>
    <row r="1701" spans="4:4">
      <c r="D1701" s="144"/>
    </row>
    <row r="1702" spans="4:4">
      <c r="D1702" s="144"/>
    </row>
    <row r="1703" spans="4:4">
      <c r="D1703" s="144"/>
    </row>
    <row r="1704" spans="4:4">
      <c r="D1704" s="144"/>
    </row>
    <row r="1705" spans="4:4">
      <c r="D1705" s="144"/>
    </row>
    <row r="1706" spans="4:4">
      <c r="D1706" s="144"/>
    </row>
    <row r="1707" spans="4:4">
      <c r="D1707" s="144"/>
    </row>
    <row r="1708" spans="4:4">
      <c r="D1708" s="144"/>
    </row>
    <row r="1709" spans="4:4">
      <c r="D1709" s="144"/>
    </row>
    <row r="1710" spans="4:4">
      <c r="D1710" s="144"/>
    </row>
    <row r="1711" spans="4:4">
      <c r="D1711" s="144"/>
    </row>
    <row r="1712" spans="4:4">
      <c r="D1712" s="144"/>
    </row>
    <row r="1713" spans="4:4">
      <c r="D1713" s="144"/>
    </row>
    <row r="1714" spans="4:4">
      <c r="D1714" s="144"/>
    </row>
    <row r="1715" spans="4:4">
      <c r="D1715" s="144"/>
    </row>
    <row r="1716" spans="4:4">
      <c r="D1716" s="144"/>
    </row>
    <row r="1717" spans="4:4">
      <c r="D1717" s="144"/>
    </row>
    <row r="1718" spans="4:4">
      <c r="D1718" s="144"/>
    </row>
    <row r="1719" spans="4:4">
      <c r="D1719" s="144"/>
    </row>
    <row r="1720" spans="4:4">
      <c r="D1720" s="144"/>
    </row>
    <row r="1721" spans="4:4">
      <c r="D1721" s="144"/>
    </row>
    <row r="1722" spans="4:4">
      <c r="D1722" s="144"/>
    </row>
    <row r="1723" spans="4:4">
      <c r="D1723" s="144"/>
    </row>
    <row r="1724" spans="4:4">
      <c r="D1724" s="144"/>
    </row>
    <row r="1725" spans="4:4">
      <c r="D1725" s="144"/>
    </row>
    <row r="1726" spans="4:4">
      <c r="D1726" s="144"/>
    </row>
    <row r="1727" spans="4:4">
      <c r="D1727" s="144"/>
    </row>
    <row r="1728" spans="4:4">
      <c r="D1728" s="144"/>
    </row>
    <row r="1729" spans="4:4">
      <c r="D1729" s="144"/>
    </row>
    <row r="1730" spans="4:4">
      <c r="D1730" s="144"/>
    </row>
    <row r="1731" spans="4:4">
      <c r="D1731" s="144"/>
    </row>
    <row r="1732" spans="4:4">
      <c r="D1732" s="144"/>
    </row>
    <row r="1733" spans="4:4">
      <c r="D1733" s="144"/>
    </row>
    <row r="1734" spans="4:4">
      <c r="D1734" s="144"/>
    </row>
    <row r="1735" spans="4:4">
      <c r="D1735" s="144"/>
    </row>
    <row r="1736" spans="4:4">
      <c r="D1736" s="144"/>
    </row>
    <row r="1737" spans="4:4">
      <c r="D1737" s="144"/>
    </row>
    <row r="1738" spans="4:4">
      <c r="D1738" s="144"/>
    </row>
    <row r="1739" spans="4:4">
      <c r="D1739" s="144"/>
    </row>
    <row r="1740" spans="4:4">
      <c r="D1740" s="144"/>
    </row>
    <row r="1741" spans="4:4">
      <c r="D1741" s="144"/>
    </row>
    <row r="1742" spans="4:4">
      <c r="D1742" s="144"/>
    </row>
    <row r="1743" spans="4:4">
      <c r="D1743" s="144"/>
    </row>
    <row r="1744" spans="4:4">
      <c r="D1744" s="144"/>
    </row>
    <row r="1745" spans="4:4">
      <c r="D1745" s="144"/>
    </row>
    <row r="1746" spans="4:4">
      <c r="D1746" s="144"/>
    </row>
    <row r="1747" spans="4:4">
      <c r="D1747" s="144"/>
    </row>
    <row r="1748" spans="4:4">
      <c r="D1748" s="144"/>
    </row>
    <row r="1749" spans="4:4">
      <c r="D1749" s="144"/>
    </row>
    <row r="1750" spans="4:4">
      <c r="D1750" s="144"/>
    </row>
    <row r="1751" spans="4:4">
      <c r="D1751" s="144"/>
    </row>
    <row r="1752" spans="4:4">
      <c r="D1752" s="144"/>
    </row>
    <row r="1753" spans="4:4">
      <c r="D1753" s="144"/>
    </row>
    <row r="1754" spans="4:4">
      <c r="D1754" s="144"/>
    </row>
    <row r="1755" spans="4:4">
      <c r="D1755" s="144"/>
    </row>
    <row r="1756" spans="4:4">
      <c r="D1756" s="144"/>
    </row>
    <row r="1757" spans="4:4">
      <c r="D1757" s="144"/>
    </row>
    <row r="1758" spans="4:4">
      <c r="D1758" s="144"/>
    </row>
    <row r="1759" spans="4:4">
      <c r="D1759" s="144"/>
    </row>
    <row r="1760" spans="4:4">
      <c r="D1760" s="144"/>
    </row>
    <row r="1761" spans="4:4">
      <c r="D1761" s="144"/>
    </row>
    <row r="1762" spans="4:4">
      <c r="D1762" s="144"/>
    </row>
    <row r="1763" spans="4:4">
      <c r="D1763" s="144"/>
    </row>
    <row r="1764" spans="4:4">
      <c r="D1764" s="144"/>
    </row>
    <row r="1765" spans="4:4">
      <c r="D1765" s="144"/>
    </row>
    <row r="1766" spans="4:4">
      <c r="D1766" s="144"/>
    </row>
    <row r="1767" spans="4:4">
      <c r="D1767" s="144"/>
    </row>
    <row r="1768" spans="4:4">
      <c r="D1768" s="144"/>
    </row>
    <row r="1769" spans="4:4">
      <c r="D1769" s="144"/>
    </row>
    <row r="1770" spans="4:4">
      <c r="D1770" s="144"/>
    </row>
    <row r="1771" spans="4:4">
      <c r="D1771" s="144"/>
    </row>
    <row r="1772" spans="4:4">
      <c r="D1772" s="144"/>
    </row>
    <row r="1773" spans="4:4">
      <c r="D1773" s="144"/>
    </row>
    <row r="1774" spans="4:4">
      <c r="D1774" s="144"/>
    </row>
    <row r="1775" spans="4:4">
      <c r="D1775" s="144"/>
    </row>
    <row r="1776" spans="4:4">
      <c r="D1776" s="144"/>
    </row>
    <row r="1777" spans="4:4">
      <c r="D1777" s="144"/>
    </row>
    <row r="1778" spans="4:4">
      <c r="D1778" s="144"/>
    </row>
    <row r="1779" spans="4:4">
      <c r="D1779" s="144"/>
    </row>
    <row r="1780" spans="4:4">
      <c r="D1780" s="144"/>
    </row>
    <row r="1781" spans="4:4">
      <c r="D1781" s="144"/>
    </row>
    <row r="1782" spans="4:4">
      <c r="D1782" s="144"/>
    </row>
    <row r="1783" spans="4:4">
      <c r="D1783" s="144"/>
    </row>
    <row r="1784" spans="4:4">
      <c r="D1784" s="144"/>
    </row>
    <row r="1785" spans="4:4">
      <c r="D1785" s="144"/>
    </row>
    <row r="1786" spans="4:4">
      <c r="D1786" s="144"/>
    </row>
    <row r="1787" spans="4:4">
      <c r="D1787" s="144"/>
    </row>
    <row r="1788" spans="4:4">
      <c r="D1788" s="144"/>
    </row>
    <row r="1789" spans="4:4">
      <c r="D1789" s="144"/>
    </row>
    <row r="1790" spans="4:4">
      <c r="D1790" s="144"/>
    </row>
    <row r="1791" spans="4:4">
      <c r="D1791" s="144"/>
    </row>
    <row r="1792" spans="4:4">
      <c r="D1792" s="144"/>
    </row>
    <row r="1793" spans="4:4">
      <c r="D1793" s="144"/>
    </row>
    <row r="1794" spans="4:4">
      <c r="D1794" s="144"/>
    </row>
    <row r="1795" spans="4:4">
      <c r="D1795" s="144"/>
    </row>
    <row r="1796" spans="4:4">
      <c r="D1796" s="144"/>
    </row>
    <row r="1797" spans="4:4">
      <c r="D1797" s="144"/>
    </row>
    <row r="1798" spans="4:4">
      <c r="D1798" s="144"/>
    </row>
    <row r="1799" spans="4:4">
      <c r="D1799" s="144"/>
    </row>
    <row r="1800" spans="4:4">
      <c r="D1800" s="144"/>
    </row>
    <row r="1801" spans="4:4">
      <c r="D1801" s="144"/>
    </row>
    <row r="1802" spans="4:4">
      <c r="D1802" s="144"/>
    </row>
    <row r="1803" spans="4:4">
      <c r="D1803" s="144"/>
    </row>
    <row r="1804" spans="4:4">
      <c r="D1804" s="144"/>
    </row>
    <row r="1805" spans="4:4">
      <c r="D1805" s="144"/>
    </row>
    <row r="1806" spans="4:4">
      <c r="D1806" s="144"/>
    </row>
    <row r="1807" spans="4:4">
      <c r="D1807" s="144"/>
    </row>
    <row r="1808" spans="4:4">
      <c r="D1808" s="144"/>
    </row>
    <row r="1809" spans="4:4">
      <c r="D1809" s="144"/>
    </row>
    <row r="1810" spans="4:4">
      <c r="D1810" s="144"/>
    </row>
    <row r="1811" spans="4:4">
      <c r="D1811" s="144"/>
    </row>
    <row r="1812" spans="4:4">
      <c r="D1812" s="144"/>
    </row>
    <row r="1813" spans="4:4">
      <c r="D1813" s="144"/>
    </row>
    <row r="1814" spans="4:4">
      <c r="D1814" s="144"/>
    </row>
    <row r="1815" spans="4:4">
      <c r="D1815" s="144"/>
    </row>
    <row r="1816" spans="4:4">
      <c r="D1816" s="144"/>
    </row>
    <row r="1817" spans="4:4">
      <c r="D1817" s="144"/>
    </row>
    <row r="1818" spans="4:4">
      <c r="D1818" s="144"/>
    </row>
    <row r="1819" spans="4:4">
      <c r="D1819" s="144"/>
    </row>
    <row r="1820" spans="4:4">
      <c r="D1820" s="144"/>
    </row>
    <row r="1821" spans="4:4">
      <c r="D1821" s="144"/>
    </row>
    <row r="1822" spans="4:4">
      <c r="D1822" s="144"/>
    </row>
    <row r="1823" spans="4:4">
      <c r="D1823" s="144"/>
    </row>
    <row r="1824" spans="4:4">
      <c r="D1824" s="144"/>
    </row>
    <row r="1825" spans="4:4">
      <c r="D1825" s="144"/>
    </row>
    <row r="1826" spans="4:4">
      <c r="D1826" s="144"/>
    </row>
    <row r="1827" spans="4:4">
      <c r="D1827" s="144"/>
    </row>
    <row r="1828" spans="4:4">
      <c r="D1828" s="144"/>
    </row>
    <row r="1829" spans="4:4">
      <c r="D1829" s="144"/>
    </row>
    <row r="1830" spans="4:4">
      <c r="D1830" s="144"/>
    </row>
    <row r="1831" spans="4:4">
      <c r="D1831" s="144"/>
    </row>
    <row r="1832" spans="4:4">
      <c r="D1832" s="144"/>
    </row>
    <row r="1833" spans="4:4">
      <c r="D1833" s="144"/>
    </row>
    <row r="1834" spans="4:4">
      <c r="D1834" s="144"/>
    </row>
    <row r="1835" spans="4:4">
      <c r="D1835" s="144"/>
    </row>
    <row r="1836" spans="4:4">
      <c r="D1836" s="144"/>
    </row>
    <row r="1837" spans="4:4">
      <c r="D1837" s="144"/>
    </row>
    <row r="1838" spans="4:4">
      <c r="D1838" s="144"/>
    </row>
    <row r="1839" spans="4:4">
      <c r="D1839" s="144"/>
    </row>
    <row r="1840" spans="4:4">
      <c r="D1840" s="144"/>
    </row>
    <row r="1841" spans="4:4">
      <c r="D1841" s="144"/>
    </row>
    <row r="1842" spans="4:4">
      <c r="D1842" s="144"/>
    </row>
    <row r="1843" spans="4:4">
      <c r="D1843" s="144"/>
    </row>
    <row r="1844" spans="4:4">
      <c r="D1844" s="144"/>
    </row>
    <row r="1845" spans="4:4">
      <c r="D1845" s="144"/>
    </row>
    <row r="1846" spans="4:4">
      <c r="D1846" s="144"/>
    </row>
    <row r="1847" spans="4:4">
      <c r="D1847" s="144"/>
    </row>
    <row r="1848" spans="4:4">
      <c r="D1848" s="144"/>
    </row>
    <row r="1849" spans="4:4">
      <c r="D1849" s="144"/>
    </row>
    <row r="1850" spans="4:4">
      <c r="D1850" s="144"/>
    </row>
    <row r="1851" spans="4:4">
      <c r="D1851" s="144"/>
    </row>
    <row r="1852" spans="4:4">
      <c r="D1852" s="144"/>
    </row>
    <row r="1853" spans="4:4">
      <c r="D1853" s="144"/>
    </row>
    <row r="1854" spans="4:4">
      <c r="D1854" s="144"/>
    </row>
    <row r="1855" spans="4:4">
      <c r="D1855" s="144"/>
    </row>
    <row r="1856" spans="4:4">
      <c r="D1856" s="144"/>
    </row>
    <row r="1857" spans="4:4">
      <c r="D1857" s="144"/>
    </row>
    <row r="1858" spans="4:4">
      <c r="D1858" s="144"/>
    </row>
    <row r="1859" spans="4:4">
      <c r="D1859" s="144"/>
    </row>
    <row r="1860" spans="4:4">
      <c r="D1860" s="144"/>
    </row>
    <row r="1861" spans="4:4">
      <c r="D1861" s="144"/>
    </row>
    <row r="1862" spans="4:4">
      <c r="D1862" s="144"/>
    </row>
    <row r="1863" spans="4:4">
      <c r="D1863" s="144"/>
    </row>
    <row r="1864" spans="4:4">
      <c r="D1864" s="144"/>
    </row>
    <row r="1865" spans="4:4">
      <c r="D1865" s="144"/>
    </row>
    <row r="1866" spans="4:4">
      <c r="D1866" s="144"/>
    </row>
    <row r="1867" spans="4:4">
      <c r="D1867" s="144"/>
    </row>
    <row r="1868" spans="4:4">
      <c r="D1868" s="144"/>
    </row>
    <row r="1869" spans="4:4">
      <c r="D1869" s="144"/>
    </row>
    <row r="1870" spans="4:4">
      <c r="D1870" s="144"/>
    </row>
    <row r="1871" spans="4:4">
      <c r="D1871" s="144"/>
    </row>
    <row r="1872" spans="4:4">
      <c r="D1872" s="144"/>
    </row>
    <row r="1873" spans="4:4">
      <c r="D1873" s="144"/>
    </row>
    <row r="1874" spans="4:4">
      <c r="D1874" s="144"/>
    </row>
    <row r="1875" spans="4:4">
      <c r="D1875" s="144"/>
    </row>
    <row r="1876" spans="4:4">
      <c r="D1876" s="144"/>
    </row>
    <row r="1877" spans="4:4">
      <c r="D1877" s="144"/>
    </row>
    <row r="1878" spans="4:4">
      <c r="D1878" s="144"/>
    </row>
    <row r="1879" spans="4:4">
      <c r="D1879" s="144"/>
    </row>
    <row r="1880" spans="4:4">
      <c r="D1880" s="144"/>
    </row>
    <row r="1881" spans="4:4">
      <c r="D1881" s="144"/>
    </row>
    <row r="1882" spans="4:4">
      <c r="D1882" s="144"/>
    </row>
    <row r="1883" spans="4:4">
      <c r="D1883" s="144"/>
    </row>
    <row r="1884" spans="4:4">
      <c r="D1884" s="144"/>
    </row>
    <row r="1885" spans="4:4">
      <c r="D1885" s="144"/>
    </row>
    <row r="1886" spans="4:4">
      <c r="D1886" s="144"/>
    </row>
    <row r="1887" spans="4:4">
      <c r="D1887" s="144"/>
    </row>
    <row r="1888" spans="4:4">
      <c r="D1888" s="144"/>
    </row>
    <row r="1889" spans="4:4">
      <c r="D1889" s="144"/>
    </row>
    <row r="1890" spans="4:4">
      <c r="D1890" s="144"/>
    </row>
    <row r="1891" spans="4:4">
      <c r="D1891" s="144"/>
    </row>
    <row r="1892" spans="4:4">
      <c r="D1892" s="144"/>
    </row>
    <row r="1893" spans="4:4">
      <c r="D1893" s="144"/>
    </row>
    <row r="1894" spans="4:4">
      <c r="D1894" s="144"/>
    </row>
    <row r="1895" spans="4:4">
      <c r="D1895" s="144"/>
    </row>
    <row r="1896" spans="4:4">
      <c r="D1896" s="144"/>
    </row>
    <row r="1897" spans="4:4">
      <c r="D1897" s="144"/>
    </row>
    <row r="1898" spans="4:4">
      <c r="D1898" s="144"/>
    </row>
    <row r="1899" spans="4:4">
      <c r="D1899" s="144"/>
    </row>
    <row r="1900" spans="4:4">
      <c r="D1900" s="144"/>
    </row>
    <row r="1901" spans="4:4">
      <c r="D1901" s="144"/>
    </row>
    <row r="1902" spans="4:4">
      <c r="D1902" s="144"/>
    </row>
    <row r="1903" spans="4:4">
      <c r="D1903" s="144"/>
    </row>
    <row r="1904" spans="4:4">
      <c r="D1904" s="144"/>
    </row>
    <row r="1905" spans="4:4">
      <c r="D1905" s="144"/>
    </row>
    <row r="1906" spans="4:4">
      <c r="D1906" s="144"/>
    </row>
    <row r="1907" spans="4:4">
      <c r="D1907" s="144"/>
    </row>
    <row r="1908" spans="4:4">
      <c r="D1908" s="144"/>
    </row>
    <row r="1909" spans="4:4">
      <c r="D1909" s="144"/>
    </row>
    <row r="1910" spans="4:4">
      <c r="D1910" s="144"/>
    </row>
    <row r="1911" spans="4:4">
      <c r="D1911" s="144"/>
    </row>
    <row r="1912" spans="4:4">
      <c r="D1912" s="144"/>
    </row>
    <row r="1913" spans="4:4">
      <c r="D1913" s="144"/>
    </row>
    <row r="1914" spans="4:4">
      <c r="D1914" s="144"/>
    </row>
    <row r="1915" spans="4:4">
      <c r="D1915" s="144"/>
    </row>
    <row r="1916" spans="4:4">
      <c r="D1916" s="144"/>
    </row>
    <row r="1917" spans="4:4">
      <c r="D1917" s="144"/>
    </row>
    <row r="1918" spans="4:4">
      <c r="D1918" s="144"/>
    </row>
    <row r="1919" spans="4:4">
      <c r="D1919" s="144"/>
    </row>
    <row r="1920" spans="4:4">
      <c r="D1920" s="144"/>
    </row>
    <row r="1921" spans="4:4">
      <c r="D1921" s="144"/>
    </row>
    <row r="1922" spans="4:4">
      <c r="D1922" s="144"/>
    </row>
    <row r="1923" spans="4:4">
      <c r="D1923" s="144"/>
    </row>
    <row r="1924" spans="4:4">
      <c r="D1924" s="144"/>
    </row>
    <row r="1925" spans="4:4">
      <c r="D1925" s="144"/>
    </row>
    <row r="1926" spans="4:4">
      <c r="D1926" s="144"/>
    </row>
    <row r="1927" spans="4:4">
      <c r="D1927" s="144"/>
    </row>
    <row r="1928" spans="4:4">
      <c r="D1928" s="144"/>
    </row>
    <row r="1929" spans="4:4">
      <c r="D1929" s="144"/>
    </row>
    <row r="1930" spans="4:4">
      <c r="D1930" s="144"/>
    </row>
    <row r="1931" spans="4:4">
      <c r="D1931" s="144"/>
    </row>
    <row r="1932" spans="4:4">
      <c r="D1932" s="144"/>
    </row>
    <row r="1933" spans="4:4">
      <c r="D1933" s="144"/>
    </row>
    <row r="1934" spans="4:4">
      <c r="D1934" s="144"/>
    </row>
    <row r="1935" spans="4:4">
      <c r="D1935" s="144"/>
    </row>
    <row r="1936" spans="4:4">
      <c r="D1936" s="144"/>
    </row>
    <row r="1937" spans="4:4">
      <c r="D1937" s="144"/>
    </row>
    <row r="1938" spans="4:4">
      <c r="D1938" s="144"/>
    </row>
    <row r="1939" spans="4:4">
      <c r="D1939" s="144"/>
    </row>
    <row r="1940" spans="4:4">
      <c r="D1940" s="144"/>
    </row>
    <row r="1941" spans="4:4">
      <c r="D1941" s="144"/>
    </row>
    <row r="1942" spans="4:4">
      <c r="D1942" s="144"/>
    </row>
    <row r="1943" spans="4:4">
      <c r="D1943" s="144"/>
    </row>
    <row r="1944" spans="4:4">
      <c r="D1944" s="144"/>
    </row>
    <row r="1945" spans="4:4">
      <c r="D1945" s="144"/>
    </row>
    <row r="1946" spans="4:4">
      <c r="D1946" s="144"/>
    </row>
    <row r="1947" spans="4:4">
      <c r="D1947" s="144"/>
    </row>
    <row r="1948" spans="4:4">
      <c r="D1948" s="144"/>
    </row>
    <row r="1949" spans="4:4">
      <c r="D1949" s="144"/>
    </row>
    <row r="1950" spans="4:4">
      <c r="D1950" s="144"/>
    </row>
    <row r="1951" spans="4:4">
      <c r="D1951" s="144"/>
    </row>
    <row r="1952" spans="4:4">
      <c r="D1952" s="144"/>
    </row>
    <row r="1953" spans="4:4">
      <c r="D1953" s="144"/>
    </row>
    <row r="1954" spans="4:4">
      <c r="D1954" s="144"/>
    </row>
    <row r="1955" spans="4:4">
      <c r="D1955" s="144"/>
    </row>
    <row r="1956" spans="4:4">
      <c r="D1956" s="144"/>
    </row>
    <row r="1957" spans="4:4">
      <c r="D1957" s="144"/>
    </row>
    <row r="1958" spans="4:4">
      <c r="D1958" s="144"/>
    </row>
    <row r="1959" spans="4:4">
      <c r="D1959" s="144"/>
    </row>
    <row r="1960" spans="4:4">
      <c r="D1960" s="144"/>
    </row>
    <row r="1961" spans="4:4">
      <c r="D1961" s="144"/>
    </row>
    <row r="1962" spans="4:4">
      <c r="D1962" s="144"/>
    </row>
    <row r="1963" spans="4:4">
      <c r="D1963" s="144"/>
    </row>
    <row r="1964" spans="4:4">
      <c r="D1964" s="144"/>
    </row>
    <row r="1965" spans="4:4">
      <c r="D1965" s="144"/>
    </row>
    <row r="1966" spans="4:4">
      <c r="D1966" s="144"/>
    </row>
    <row r="1967" spans="4:4">
      <c r="D1967" s="144"/>
    </row>
    <row r="1968" spans="4:4">
      <c r="D1968" s="144"/>
    </row>
    <row r="1969" spans="4:4">
      <c r="D1969" s="144"/>
    </row>
    <row r="1970" spans="4:4">
      <c r="D1970" s="144"/>
    </row>
    <row r="1971" spans="4:4">
      <c r="D1971" s="144"/>
    </row>
    <row r="1972" spans="4:4">
      <c r="D1972" s="144"/>
    </row>
    <row r="1973" spans="4:4">
      <c r="D1973" s="144"/>
    </row>
    <row r="1974" spans="4:4">
      <c r="D1974" s="144"/>
    </row>
    <row r="1975" spans="4:4">
      <c r="D1975" s="144"/>
    </row>
    <row r="1976" spans="4:4">
      <c r="D1976" s="144"/>
    </row>
    <row r="1977" spans="4:4">
      <c r="D1977" s="144"/>
    </row>
    <row r="1978" spans="4:4">
      <c r="D1978" s="144"/>
    </row>
    <row r="1979" spans="4:4">
      <c r="D1979" s="144"/>
    </row>
    <row r="1980" spans="4:4">
      <c r="D1980" s="144"/>
    </row>
    <row r="1981" spans="4:4">
      <c r="D1981" s="144"/>
    </row>
    <row r="1982" spans="4:4">
      <c r="D1982" s="144"/>
    </row>
    <row r="1983" spans="4:4">
      <c r="D1983" s="144"/>
    </row>
    <row r="1984" spans="4:4">
      <c r="D1984" s="144"/>
    </row>
    <row r="1985" spans="4:4">
      <c r="D1985" s="144"/>
    </row>
    <row r="1986" spans="4:4">
      <c r="D1986" s="144"/>
    </row>
    <row r="1987" spans="4:4">
      <c r="D1987" s="144"/>
    </row>
    <row r="1988" spans="4:4">
      <c r="D1988" s="144"/>
    </row>
    <row r="1989" spans="4:4">
      <c r="D1989" s="144"/>
    </row>
    <row r="1990" spans="4:4">
      <c r="D1990" s="144"/>
    </row>
    <row r="1991" spans="4:4">
      <c r="D1991" s="144"/>
    </row>
    <row r="1992" spans="4:4">
      <c r="D1992" s="144"/>
    </row>
    <row r="1993" spans="4:4">
      <c r="D1993" s="144"/>
    </row>
    <row r="1994" spans="4:4">
      <c r="D1994" s="144"/>
    </row>
    <row r="1995" spans="4:4">
      <c r="D1995" s="144"/>
    </row>
    <row r="1996" spans="4:4">
      <c r="D1996" s="144"/>
    </row>
    <row r="1997" spans="4:4">
      <c r="D1997" s="144"/>
    </row>
    <row r="1998" spans="4:4">
      <c r="D1998" s="144"/>
    </row>
    <row r="1999" spans="4:4">
      <c r="D1999" s="144"/>
    </row>
    <row r="2000" spans="4:4">
      <c r="D2000" s="144"/>
    </row>
    <row r="2001" spans="4:4">
      <c r="D2001" s="144"/>
    </row>
    <row r="2002" spans="4:4">
      <c r="D2002" s="144"/>
    </row>
    <row r="2003" spans="4:4">
      <c r="D2003" s="144"/>
    </row>
    <row r="2004" spans="4:4">
      <c r="D2004" s="144"/>
    </row>
    <row r="2005" spans="4:4">
      <c r="D2005" s="144"/>
    </row>
    <row r="2006" spans="4:4">
      <c r="D2006" s="144"/>
    </row>
    <row r="2007" spans="4:4">
      <c r="D2007" s="144"/>
    </row>
    <row r="2008" spans="4:4">
      <c r="D2008" s="144"/>
    </row>
    <row r="2009" spans="4:4">
      <c r="D2009" s="144"/>
    </row>
    <row r="2010" spans="4:4">
      <c r="D2010" s="144"/>
    </row>
    <row r="2011" spans="4:4">
      <c r="D2011" s="144"/>
    </row>
    <row r="2012" spans="4:4">
      <c r="D2012" s="144"/>
    </row>
    <row r="2013" spans="4:4">
      <c r="D2013" s="144"/>
    </row>
    <row r="2014" spans="4:4">
      <c r="D2014" s="144"/>
    </row>
    <row r="2015" spans="4:4">
      <c r="D2015" s="144"/>
    </row>
    <row r="2016" spans="4:4">
      <c r="D2016" s="144"/>
    </row>
    <row r="2017" spans="4:4">
      <c r="D2017" s="144"/>
    </row>
    <row r="2018" spans="4:4">
      <c r="D2018" s="144"/>
    </row>
    <row r="2019" spans="4:4">
      <c r="D2019" s="144"/>
    </row>
    <row r="2020" spans="4:4">
      <c r="D2020" s="144"/>
    </row>
    <row r="2021" spans="4:4">
      <c r="D2021" s="144"/>
    </row>
    <row r="2022" spans="4:4">
      <c r="D2022" s="144"/>
    </row>
    <row r="2023" spans="4:4">
      <c r="D2023" s="144"/>
    </row>
    <row r="2024" spans="4:4">
      <c r="D2024" s="144"/>
    </row>
    <row r="2025" spans="4:4">
      <c r="D2025" s="144"/>
    </row>
    <row r="2026" spans="4:4">
      <c r="D2026" s="144"/>
    </row>
    <row r="2027" spans="4:4">
      <c r="D2027" s="144"/>
    </row>
    <row r="2028" spans="4:4">
      <c r="D2028" s="144"/>
    </row>
    <row r="2029" spans="4:4">
      <c r="D2029" s="144"/>
    </row>
    <row r="2030" spans="4:4">
      <c r="D2030" s="144"/>
    </row>
    <row r="2031" spans="4:4">
      <c r="D2031" s="144"/>
    </row>
    <row r="2032" spans="4:4">
      <c r="D2032" s="144"/>
    </row>
    <row r="2033" spans="4:4">
      <c r="D2033" s="144"/>
    </row>
    <row r="2034" spans="4:4">
      <c r="D2034" s="144"/>
    </row>
    <row r="2035" spans="4:4">
      <c r="D2035" s="144"/>
    </row>
    <row r="2036" spans="4:4">
      <c r="D2036" s="144"/>
    </row>
    <row r="2037" spans="4:4">
      <c r="D2037" s="144"/>
    </row>
    <row r="2038" spans="4:4">
      <c r="D2038" s="144"/>
    </row>
    <row r="2039" spans="4:4">
      <c r="D2039" s="144"/>
    </row>
    <row r="2040" spans="4:4">
      <c r="D2040" s="144"/>
    </row>
    <row r="2041" spans="4:4">
      <c r="D2041" s="144"/>
    </row>
    <row r="2042" spans="4:4">
      <c r="D2042" s="144"/>
    </row>
    <row r="2043" spans="4:4">
      <c r="D2043" s="144"/>
    </row>
    <row r="2044" spans="4:4">
      <c r="D2044" s="144"/>
    </row>
    <row r="2045" spans="4:4">
      <c r="D2045" s="144"/>
    </row>
    <row r="2046" spans="4:4">
      <c r="D2046" s="144"/>
    </row>
    <row r="2047" spans="4:4">
      <c r="D2047" s="144"/>
    </row>
    <row r="2048" spans="4:4">
      <c r="D2048" s="144"/>
    </row>
    <row r="2049" spans="4:4">
      <c r="D2049" s="144"/>
    </row>
    <row r="2050" spans="4:4">
      <c r="D2050" s="144"/>
    </row>
    <row r="2051" spans="4:4">
      <c r="D2051" s="144"/>
    </row>
    <row r="2052" spans="4:4">
      <c r="D2052" s="144"/>
    </row>
    <row r="2053" spans="4:4">
      <c r="D2053" s="144"/>
    </row>
    <row r="2054" spans="4:4">
      <c r="D2054" s="144"/>
    </row>
    <row r="2055" spans="4:4">
      <c r="D2055" s="144"/>
    </row>
    <row r="2056" spans="4:4">
      <c r="D2056" s="144"/>
    </row>
    <row r="2057" spans="4:4">
      <c r="D2057" s="144"/>
    </row>
    <row r="2058" spans="4:4">
      <c r="D2058" s="144"/>
    </row>
    <row r="2059" spans="4:4">
      <c r="D2059" s="144"/>
    </row>
    <row r="2060" spans="4:4">
      <c r="D2060" s="144"/>
    </row>
    <row r="2061" spans="4:4">
      <c r="D2061" s="144"/>
    </row>
    <row r="2062" spans="4:4">
      <c r="D2062" s="144"/>
    </row>
    <row r="2063" spans="4:4">
      <c r="D2063" s="144"/>
    </row>
    <row r="2064" spans="4:4">
      <c r="D2064" s="144"/>
    </row>
    <row r="2065" spans="4:4">
      <c r="D2065" s="144"/>
    </row>
    <row r="2066" spans="4:4">
      <c r="D2066" s="144"/>
    </row>
    <row r="2067" spans="4:4">
      <c r="D2067" s="144"/>
    </row>
    <row r="2068" spans="4:4">
      <c r="D2068" s="144"/>
    </row>
    <row r="2069" spans="4:4">
      <c r="D2069" s="144"/>
    </row>
    <row r="2070" spans="4:4">
      <c r="D2070" s="144"/>
    </row>
    <row r="2071" spans="4:4">
      <c r="D2071" s="144"/>
    </row>
    <row r="2072" spans="4:4">
      <c r="D2072" s="144"/>
    </row>
    <row r="2073" spans="4:4">
      <c r="D2073" s="144"/>
    </row>
    <row r="2074" spans="4:4">
      <c r="D2074" s="144"/>
    </row>
    <row r="2075" spans="4:4">
      <c r="D2075" s="144"/>
    </row>
    <row r="2076" spans="4:4">
      <c r="D2076" s="144"/>
    </row>
    <row r="2077" spans="4:4">
      <c r="D2077" s="144"/>
    </row>
    <row r="2078" spans="4:4">
      <c r="D2078" s="144"/>
    </row>
    <row r="2079" spans="4:4">
      <c r="D2079" s="144"/>
    </row>
    <row r="2080" spans="4:4">
      <c r="D2080" s="144"/>
    </row>
    <row r="2081" spans="4:4">
      <c r="D2081" s="144"/>
    </row>
    <row r="2082" spans="4:4">
      <c r="D2082" s="144"/>
    </row>
    <row r="2083" spans="4:4">
      <c r="D2083" s="144"/>
    </row>
    <row r="2084" spans="4:4">
      <c r="D2084" s="144"/>
    </row>
    <row r="2085" spans="4:4">
      <c r="D2085" s="144"/>
    </row>
    <row r="2086" spans="4:4">
      <c r="D2086" s="144"/>
    </row>
    <row r="2087" spans="4:4">
      <c r="D2087" s="144"/>
    </row>
    <row r="2088" spans="4:4">
      <c r="D2088" s="144"/>
    </row>
    <row r="2089" spans="4:4">
      <c r="D2089" s="144"/>
    </row>
    <row r="2090" spans="4:4">
      <c r="D2090" s="144"/>
    </row>
    <row r="2091" spans="4:4">
      <c r="D2091" s="144"/>
    </row>
    <row r="2092" spans="4:4">
      <c r="D2092" s="144"/>
    </row>
    <row r="2093" spans="4:4">
      <c r="D2093" s="144"/>
    </row>
    <row r="2094" spans="4:4">
      <c r="D2094" s="144"/>
    </row>
    <row r="2095" spans="4:4">
      <c r="D2095" s="144"/>
    </row>
    <row r="2096" spans="4:4">
      <c r="D2096" s="144"/>
    </row>
    <row r="2097" spans="4:4">
      <c r="D2097" s="144"/>
    </row>
    <row r="2098" spans="4:4">
      <c r="D2098" s="144"/>
    </row>
    <row r="2099" spans="4:4">
      <c r="D2099" s="144"/>
    </row>
    <row r="2100" spans="4:4">
      <c r="D2100" s="144"/>
    </row>
    <row r="2101" spans="4:4">
      <c r="D2101" s="144"/>
    </row>
    <row r="2102" spans="4:4">
      <c r="D2102" s="144"/>
    </row>
    <row r="2103" spans="4:4">
      <c r="D2103" s="144"/>
    </row>
    <row r="2104" spans="4:4">
      <c r="D2104" s="144"/>
    </row>
    <row r="2105" spans="4:4">
      <c r="D2105" s="144"/>
    </row>
    <row r="2106" spans="4:4">
      <c r="D2106" s="144"/>
    </row>
    <row r="2107" spans="4:4">
      <c r="D2107" s="144"/>
    </row>
    <row r="2108" spans="4:4">
      <c r="D2108" s="144"/>
    </row>
    <row r="2109" spans="4:4">
      <c r="D2109" s="144"/>
    </row>
    <row r="2110" spans="4:4">
      <c r="D2110" s="144"/>
    </row>
    <row r="2111" spans="4:4">
      <c r="D2111" s="144"/>
    </row>
    <row r="2112" spans="4:4">
      <c r="D2112" s="144"/>
    </row>
    <row r="2113" spans="4:4">
      <c r="D2113" s="144"/>
    </row>
    <row r="2114" spans="4:4">
      <c r="D2114" s="144"/>
    </row>
    <row r="2115" spans="4:4">
      <c r="D2115" s="144"/>
    </row>
    <row r="2116" spans="4:4">
      <c r="D2116" s="144"/>
    </row>
    <row r="2117" spans="4:4">
      <c r="D2117" s="144"/>
    </row>
    <row r="2118" spans="4:4">
      <c r="D2118" s="144"/>
    </row>
    <row r="2119" spans="4:4">
      <c r="D2119" s="144"/>
    </row>
    <row r="2120" spans="4:4">
      <c r="D2120" s="144"/>
    </row>
    <row r="2121" spans="4:4">
      <c r="D2121" s="144"/>
    </row>
    <row r="2122" spans="4:4">
      <c r="D2122" s="144"/>
    </row>
    <row r="2123" spans="4:4">
      <c r="D2123" s="144"/>
    </row>
    <row r="2124" spans="4:4">
      <c r="D2124" s="144"/>
    </row>
    <row r="2125" spans="4:4">
      <c r="D2125" s="144"/>
    </row>
    <row r="2126" spans="4:4">
      <c r="D2126" s="144"/>
    </row>
    <row r="2127" spans="4:4">
      <c r="D2127" s="144"/>
    </row>
    <row r="2128" spans="4:4">
      <c r="D2128" s="144"/>
    </row>
    <row r="2129" spans="4:4">
      <c r="D2129" s="144"/>
    </row>
    <row r="2130" spans="4:4">
      <c r="D2130" s="144"/>
    </row>
    <row r="2131" spans="4:4">
      <c r="D2131" s="144"/>
    </row>
    <row r="2132" spans="4:4">
      <c r="D2132" s="144"/>
    </row>
    <row r="2133" spans="4:4">
      <c r="D2133" s="144"/>
    </row>
    <row r="2134" spans="4:4">
      <c r="D2134" s="144"/>
    </row>
    <row r="2135" spans="4:4">
      <c r="D2135" s="144"/>
    </row>
    <row r="2136" spans="4:4">
      <c r="D2136" s="144"/>
    </row>
    <row r="2137" spans="4:4">
      <c r="D2137" s="144"/>
    </row>
    <row r="2138" spans="4:4">
      <c r="D2138" s="144"/>
    </row>
    <row r="2139" spans="4:4">
      <c r="D2139" s="144"/>
    </row>
    <row r="2140" spans="4:4">
      <c r="D2140" s="144"/>
    </row>
    <row r="2141" spans="4:4">
      <c r="D2141" s="144"/>
    </row>
    <row r="2142" spans="4:4">
      <c r="D2142" s="144"/>
    </row>
    <row r="2143" spans="4:4">
      <c r="D2143" s="144"/>
    </row>
    <row r="2144" spans="4:4">
      <c r="D2144" s="144"/>
    </row>
    <row r="2145" spans="4:4">
      <c r="D2145" s="144"/>
    </row>
    <row r="2146" spans="4:4">
      <c r="D2146" s="144"/>
    </row>
    <row r="2147" spans="4:4">
      <c r="D2147" s="144"/>
    </row>
    <row r="2148" spans="4:4">
      <c r="D2148" s="144"/>
    </row>
    <row r="2149" spans="4:4">
      <c r="D2149" s="144"/>
    </row>
    <row r="2150" spans="4:4">
      <c r="D2150" s="144"/>
    </row>
    <row r="2151" spans="4:4">
      <c r="D2151" s="144"/>
    </row>
    <row r="2152" spans="4:4">
      <c r="D2152" s="144"/>
    </row>
    <row r="2153" spans="4:4">
      <c r="D2153" s="144"/>
    </row>
    <row r="2154" spans="4:4">
      <c r="D2154" s="144"/>
    </row>
    <row r="2155" spans="4:4">
      <c r="D2155" s="144"/>
    </row>
    <row r="2156" spans="4:4">
      <c r="D2156" s="144"/>
    </row>
    <row r="2157" spans="4:4">
      <c r="D2157" s="144"/>
    </row>
    <row r="2158" spans="4:4">
      <c r="D2158" s="144"/>
    </row>
    <row r="2159" spans="4:4">
      <c r="D2159" s="144"/>
    </row>
    <row r="2160" spans="4:4">
      <c r="D2160" s="144"/>
    </row>
    <row r="2161" spans="4:4">
      <c r="D2161" s="144"/>
    </row>
    <row r="2162" spans="4:4">
      <c r="D2162" s="144"/>
    </row>
    <row r="2163" spans="4:4">
      <c r="D2163" s="144"/>
    </row>
    <row r="2164" spans="4:4">
      <c r="D2164" s="144"/>
    </row>
    <row r="2165" spans="4:4">
      <c r="D2165" s="144"/>
    </row>
    <row r="2166" spans="4:4">
      <c r="D2166" s="144"/>
    </row>
    <row r="2167" spans="4:4">
      <c r="D2167" s="144"/>
    </row>
    <row r="2168" spans="4:4">
      <c r="D2168" s="144"/>
    </row>
    <row r="2169" spans="4:4">
      <c r="D2169" s="144"/>
    </row>
    <row r="2170" spans="4:4">
      <c r="D2170" s="144"/>
    </row>
    <row r="2171" spans="4:4">
      <c r="D2171" s="144"/>
    </row>
    <row r="2172" spans="4:4">
      <c r="D2172" s="144"/>
    </row>
    <row r="2173" spans="4:4">
      <c r="D2173" s="144"/>
    </row>
    <row r="2174" spans="4:4">
      <c r="D2174" s="144"/>
    </row>
    <row r="2175" spans="4:4">
      <c r="D2175" s="144"/>
    </row>
    <row r="2176" spans="4:4">
      <c r="D2176" s="144"/>
    </row>
    <row r="2177" spans="4:4">
      <c r="D2177" s="144"/>
    </row>
    <row r="2178" spans="4:4">
      <c r="D2178" s="144"/>
    </row>
    <row r="2179" spans="4:4">
      <c r="D2179" s="144"/>
    </row>
    <row r="2180" spans="4:4">
      <c r="D2180" s="144"/>
    </row>
    <row r="2181" spans="4:4">
      <c r="D2181" s="144"/>
    </row>
    <row r="2182" spans="4:4">
      <c r="D2182" s="144"/>
    </row>
    <row r="2183" spans="4:4">
      <c r="D2183" s="144"/>
    </row>
    <row r="2184" spans="4:4">
      <c r="D2184" s="144"/>
    </row>
    <row r="2185" spans="4:4">
      <c r="D2185" s="144"/>
    </row>
    <row r="2186" spans="4:4">
      <c r="D2186" s="144"/>
    </row>
    <row r="2187" spans="4:4">
      <c r="D2187" s="144"/>
    </row>
    <row r="2188" spans="4:4">
      <c r="D2188" s="144"/>
    </row>
    <row r="2189" spans="4:4">
      <c r="D2189" s="144"/>
    </row>
    <row r="2190" spans="4:4">
      <c r="D2190" s="144"/>
    </row>
    <row r="2191" spans="4:4">
      <c r="D2191" s="144"/>
    </row>
    <row r="2192" spans="4:4">
      <c r="D2192" s="144"/>
    </row>
    <row r="2193" spans="4:4">
      <c r="D2193" s="144"/>
    </row>
    <row r="2194" spans="4:4">
      <c r="D2194" s="144"/>
    </row>
    <row r="2195" spans="4:4">
      <c r="D2195" s="144"/>
    </row>
    <row r="2196" spans="4:4">
      <c r="D2196" s="144"/>
    </row>
    <row r="2197" spans="4:4">
      <c r="D2197" s="144"/>
    </row>
    <row r="2198" spans="4:4">
      <c r="D2198" s="144"/>
    </row>
    <row r="2199" spans="4:4">
      <c r="D2199" s="144"/>
    </row>
    <row r="2200" spans="4:4">
      <c r="D2200" s="144"/>
    </row>
    <row r="2201" spans="4:4">
      <c r="D2201" s="144"/>
    </row>
    <row r="2202" spans="4:4">
      <c r="D2202" s="144"/>
    </row>
    <row r="2203" spans="4:4">
      <c r="D2203" s="144"/>
    </row>
    <row r="2204" spans="4:4">
      <c r="D2204" s="144"/>
    </row>
    <row r="2205" spans="4:4">
      <c r="D2205" s="144"/>
    </row>
    <row r="2206" spans="4:4">
      <c r="D2206" s="144"/>
    </row>
    <row r="2207" spans="4:4">
      <c r="D2207" s="144"/>
    </row>
    <row r="2208" spans="4:4">
      <c r="D2208" s="144"/>
    </row>
    <row r="2209" spans="4:4">
      <c r="D2209" s="144"/>
    </row>
    <row r="2210" spans="4:4">
      <c r="D2210" s="144"/>
    </row>
    <row r="2211" spans="4:4">
      <c r="D2211" s="144"/>
    </row>
    <row r="2212" spans="4:4">
      <c r="D2212" s="144"/>
    </row>
    <row r="2213" spans="4:4">
      <c r="D2213" s="144"/>
    </row>
    <row r="2214" spans="4:4">
      <c r="D2214" s="144"/>
    </row>
    <row r="2215" spans="4:4">
      <c r="D2215" s="144"/>
    </row>
    <row r="2216" spans="4:4">
      <c r="D2216" s="144"/>
    </row>
    <row r="2217" spans="4:4">
      <c r="D2217" s="144"/>
    </row>
    <row r="2218" spans="4:4">
      <c r="D2218" s="144"/>
    </row>
    <row r="2219" spans="4:4">
      <c r="D2219" s="144"/>
    </row>
    <row r="2220" spans="4:4">
      <c r="D2220" s="144"/>
    </row>
    <row r="2221" spans="4:4">
      <c r="D2221" s="144"/>
    </row>
    <row r="2222" spans="4:4">
      <c r="D2222" s="144"/>
    </row>
    <row r="2223" spans="4:4">
      <c r="D2223" s="144"/>
    </row>
    <row r="2224" spans="4:4">
      <c r="D2224" s="144"/>
    </row>
    <row r="2225" spans="4:4">
      <c r="D2225" s="144"/>
    </row>
    <row r="2226" spans="4:4">
      <c r="D2226" s="144"/>
    </row>
    <row r="2227" spans="4:4">
      <c r="D2227" s="144"/>
    </row>
    <row r="2228" spans="4:4">
      <c r="D2228" s="144"/>
    </row>
    <row r="2229" spans="4:4">
      <c r="D2229" s="144"/>
    </row>
    <row r="2230" spans="4:4">
      <c r="D2230" s="144"/>
    </row>
    <row r="2231" spans="4:4">
      <c r="D2231" s="144"/>
    </row>
    <row r="2232" spans="4:4">
      <c r="D2232" s="144"/>
    </row>
    <row r="2233" spans="4:4">
      <c r="D2233" s="144"/>
    </row>
    <row r="2234" spans="4:4">
      <c r="D2234" s="144"/>
    </row>
    <row r="2235" spans="4:4">
      <c r="D2235" s="144"/>
    </row>
    <row r="2236" spans="4:4">
      <c r="D2236" s="144"/>
    </row>
    <row r="2237" spans="4:4">
      <c r="D2237" s="144"/>
    </row>
    <row r="2238" spans="4:4">
      <c r="D2238" s="144"/>
    </row>
    <row r="2239" spans="4:4">
      <c r="D2239" s="144"/>
    </row>
    <row r="2240" spans="4:4">
      <c r="D2240" s="144"/>
    </row>
    <row r="2241" spans="4:4">
      <c r="D2241" s="144"/>
    </row>
    <row r="2242" spans="4:4">
      <c r="D2242" s="144"/>
    </row>
    <row r="2243" spans="4:4">
      <c r="D2243" s="144"/>
    </row>
    <row r="2244" spans="4:4">
      <c r="D2244" s="144"/>
    </row>
    <row r="2245" spans="4:4">
      <c r="D2245" s="144"/>
    </row>
    <row r="2246" spans="4:4">
      <c r="D2246" s="144"/>
    </row>
    <row r="2247" spans="4:4">
      <c r="D2247" s="144"/>
    </row>
    <row r="2248" spans="4:4">
      <c r="D2248" s="144"/>
    </row>
    <row r="2249" spans="4:4">
      <c r="D2249" s="144"/>
    </row>
    <row r="2250" spans="4:4">
      <c r="D2250" s="144"/>
    </row>
    <row r="2251" spans="4:4">
      <c r="D2251" s="144"/>
    </row>
    <row r="2252" spans="4:4">
      <c r="D2252" s="144"/>
    </row>
    <row r="2253" spans="4:4">
      <c r="D2253" s="144"/>
    </row>
    <row r="2254" spans="4:4">
      <c r="D2254" s="144"/>
    </row>
    <row r="2255" spans="4:4">
      <c r="D2255" s="144"/>
    </row>
    <row r="2256" spans="4:4">
      <c r="D2256" s="144"/>
    </row>
    <row r="2257" spans="4:4">
      <c r="D2257" s="144"/>
    </row>
    <row r="2258" spans="4:4">
      <c r="D2258" s="144"/>
    </row>
    <row r="2259" spans="4:4">
      <c r="D2259" s="144"/>
    </row>
    <row r="2260" spans="4:4">
      <c r="D2260" s="144"/>
    </row>
    <row r="2261" spans="4:4">
      <c r="D2261" s="144"/>
    </row>
    <row r="2262" spans="4:4">
      <c r="D2262" s="144"/>
    </row>
    <row r="2263" spans="4:4">
      <c r="D2263" s="144"/>
    </row>
    <row r="2264" spans="4:4">
      <c r="D2264" s="144"/>
    </row>
    <row r="2265" spans="4:4">
      <c r="D2265" s="144"/>
    </row>
    <row r="2266" spans="4:4">
      <c r="D2266" s="144"/>
    </row>
    <row r="2267" spans="4:4">
      <c r="D2267" s="144"/>
    </row>
    <row r="2268" spans="4:4">
      <c r="D2268" s="144"/>
    </row>
    <row r="2269" spans="4:4">
      <c r="D2269" s="144"/>
    </row>
    <row r="2270" spans="4:4">
      <c r="D2270" s="144"/>
    </row>
    <row r="2271" spans="4:4">
      <c r="D2271" s="144"/>
    </row>
    <row r="2272" spans="4:4">
      <c r="D2272" s="144"/>
    </row>
    <row r="2273" spans="4:4">
      <c r="D2273" s="144"/>
    </row>
    <row r="2274" spans="4:4">
      <c r="D2274" s="144"/>
    </row>
    <row r="2275" spans="4:4">
      <c r="D2275" s="144"/>
    </row>
    <row r="2276" spans="4:4">
      <c r="D2276" s="144"/>
    </row>
    <row r="2277" spans="4:4">
      <c r="D2277" s="144"/>
    </row>
    <row r="2278" spans="4:4">
      <c r="D2278" s="144"/>
    </row>
    <row r="2279" spans="4:4">
      <c r="D2279" s="144"/>
    </row>
    <row r="2280" spans="4:4">
      <c r="D2280" s="144"/>
    </row>
    <row r="2281" spans="4:4">
      <c r="D2281" s="144"/>
    </row>
    <row r="2282" spans="4:4">
      <c r="D2282" s="144"/>
    </row>
    <row r="2283" spans="4:4">
      <c r="D2283" s="144"/>
    </row>
    <row r="2284" spans="4:4">
      <c r="D2284" s="144"/>
    </row>
    <row r="2285" spans="4:4">
      <c r="D2285" s="144"/>
    </row>
    <row r="2286" spans="4:4">
      <c r="D2286" s="144"/>
    </row>
    <row r="2287" spans="4:4">
      <c r="D2287" s="144"/>
    </row>
    <row r="2288" spans="4:4">
      <c r="D2288" s="144"/>
    </row>
    <row r="2289" spans="4:4">
      <c r="D2289" s="144"/>
    </row>
    <row r="2290" spans="4:4">
      <c r="D2290" s="144"/>
    </row>
    <row r="2291" spans="4:4">
      <c r="D2291" s="144"/>
    </row>
    <row r="2292" spans="4:4">
      <c r="D2292" s="144"/>
    </row>
    <row r="2293" spans="4:4">
      <c r="D2293" s="144"/>
    </row>
    <row r="2294" spans="4:4">
      <c r="D2294" s="144"/>
    </row>
    <row r="2295" spans="4:4">
      <c r="D2295" s="144"/>
    </row>
    <row r="2296" spans="4:4">
      <c r="D2296" s="144"/>
    </row>
    <row r="2297" spans="4:4">
      <c r="D2297" s="144"/>
    </row>
    <row r="2298" spans="4:4">
      <c r="D2298" s="144"/>
    </row>
    <row r="2299" spans="4:4">
      <c r="D2299" s="144"/>
    </row>
    <row r="2300" spans="4:4">
      <c r="D2300" s="144"/>
    </row>
    <row r="2301" spans="4:4">
      <c r="D2301" s="144"/>
    </row>
    <row r="2302" spans="4:4">
      <c r="D2302" s="144"/>
    </row>
    <row r="2303" spans="4:4">
      <c r="D2303" s="144"/>
    </row>
    <row r="2304" spans="4:4">
      <c r="D2304" s="144"/>
    </row>
    <row r="2305" spans="4:4">
      <c r="D2305" s="144"/>
    </row>
    <row r="2306" spans="4:4">
      <c r="D2306" s="144"/>
    </row>
    <row r="2307" spans="4:4">
      <c r="D2307" s="144"/>
    </row>
    <row r="2308" spans="4:4">
      <c r="D2308" s="144"/>
    </row>
    <row r="2309" spans="4:4">
      <c r="D2309" s="144"/>
    </row>
    <row r="2310" spans="4:4">
      <c r="D2310" s="144"/>
    </row>
    <row r="2311" spans="4:4">
      <c r="D2311" s="144"/>
    </row>
    <row r="2312" spans="4:4">
      <c r="D2312" s="144"/>
    </row>
    <row r="2313" spans="4:4">
      <c r="D2313" s="144"/>
    </row>
    <row r="2314" spans="4:4">
      <c r="D2314" s="144"/>
    </row>
    <row r="2315" spans="4:4">
      <c r="D2315" s="144"/>
    </row>
    <row r="2316" spans="4:4">
      <c r="D2316" s="144"/>
    </row>
    <row r="2317" spans="4:4">
      <c r="D2317" s="144"/>
    </row>
    <row r="2318" spans="4:4">
      <c r="D2318" s="144"/>
    </row>
    <row r="2319" spans="4:4">
      <c r="D2319" s="144"/>
    </row>
    <row r="2320" spans="4:4">
      <c r="D2320" s="144"/>
    </row>
    <row r="2321" spans="4:4">
      <c r="D2321" s="144"/>
    </row>
    <row r="2322" spans="4:4">
      <c r="D2322" s="144"/>
    </row>
    <row r="2323" spans="4:4">
      <c r="D2323" s="144"/>
    </row>
    <row r="2324" spans="4:4">
      <c r="D2324" s="144"/>
    </row>
    <row r="2325" spans="4:4">
      <c r="D2325" s="144"/>
    </row>
    <row r="2326" spans="4:4">
      <c r="D2326" s="144"/>
    </row>
    <row r="2327" spans="4:4">
      <c r="D2327" s="144"/>
    </row>
    <row r="2328" spans="4:4">
      <c r="D2328" s="144"/>
    </row>
    <row r="2329" spans="4:4">
      <c r="D2329" s="144"/>
    </row>
    <row r="2330" spans="4:4">
      <c r="D2330" s="144"/>
    </row>
    <row r="2331" spans="4:4">
      <c r="D2331" s="144"/>
    </row>
    <row r="2332" spans="4:4">
      <c r="D2332" s="144"/>
    </row>
    <row r="2333" spans="4:4">
      <c r="D2333" s="144"/>
    </row>
    <row r="2334" spans="4:4">
      <c r="D2334" s="144"/>
    </row>
    <row r="2335" spans="4:4">
      <c r="D2335" s="144"/>
    </row>
    <row r="2336" spans="4:4">
      <c r="D2336" s="144"/>
    </row>
    <row r="2337" spans="4:4">
      <c r="D2337" s="144"/>
    </row>
    <row r="2338" spans="4:4">
      <c r="D2338" s="144"/>
    </row>
    <row r="2339" spans="4:4">
      <c r="D2339" s="144"/>
    </row>
    <row r="2340" spans="4:4">
      <c r="D2340" s="144"/>
    </row>
    <row r="2341" spans="4:4">
      <c r="D2341" s="144"/>
    </row>
    <row r="2342" spans="4:4">
      <c r="D2342" s="144"/>
    </row>
    <row r="2343" spans="4:4">
      <c r="D2343" s="144"/>
    </row>
    <row r="2344" spans="4:4">
      <c r="D2344" s="144"/>
    </row>
    <row r="2345" spans="4:4">
      <c r="D2345" s="144"/>
    </row>
    <row r="2346" spans="4:4">
      <c r="D2346" s="144"/>
    </row>
    <row r="2347" spans="4:4">
      <c r="D2347" s="144"/>
    </row>
    <row r="2348" spans="4:4">
      <c r="D2348" s="144"/>
    </row>
    <row r="2349" spans="4:4">
      <c r="D2349" s="144"/>
    </row>
    <row r="2350" spans="4:4">
      <c r="D2350" s="144"/>
    </row>
    <row r="2351" spans="4:4">
      <c r="D2351" s="144"/>
    </row>
    <row r="2352" spans="4:4">
      <c r="D2352" s="144"/>
    </row>
    <row r="2353" spans="4:4">
      <c r="D2353" s="144"/>
    </row>
    <row r="2354" spans="4:4">
      <c r="D2354" s="144"/>
    </row>
    <row r="2355" spans="4:4">
      <c r="D2355" s="144"/>
    </row>
    <row r="2356" spans="4:4">
      <c r="D2356" s="144"/>
    </row>
    <row r="2357" spans="4:4">
      <c r="D2357" s="144"/>
    </row>
    <row r="2358" spans="4:4">
      <c r="D2358" s="144"/>
    </row>
    <row r="2359" spans="4:4">
      <c r="D2359" s="144"/>
    </row>
    <row r="2360" spans="4:4">
      <c r="D2360" s="144"/>
    </row>
    <row r="2361" spans="4:4">
      <c r="D2361" s="144"/>
    </row>
    <row r="2362" spans="4:4">
      <c r="D2362" s="144"/>
    </row>
    <row r="2363" spans="4:4">
      <c r="D2363" s="144"/>
    </row>
    <row r="2364" spans="4:4">
      <c r="D2364" s="144"/>
    </row>
    <row r="2365" spans="4:4">
      <c r="D2365" s="144"/>
    </row>
    <row r="2366" spans="4:4">
      <c r="D2366" s="144"/>
    </row>
    <row r="2367" spans="4:4">
      <c r="D2367" s="144"/>
    </row>
    <row r="2368" spans="4:4">
      <c r="D2368" s="144"/>
    </row>
    <row r="2369" spans="4:4">
      <c r="D2369" s="144"/>
    </row>
    <row r="2370" spans="4:4">
      <c r="D2370" s="144"/>
    </row>
    <row r="2371" spans="4:4">
      <c r="D2371" s="144"/>
    </row>
    <row r="2372" spans="4:4">
      <c r="D2372" s="144"/>
    </row>
    <row r="2373" spans="4:4">
      <c r="D2373" s="144"/>
    </row>
    <row r="2374" spans="4:4">
      <c r="D2374" s="144"/>
    </row>
    <row r="2375" spans="4:4">
      <c r="D2375" s="144"/>
    </row>
    <row r="2376" spans="4:4">
      <c r="D2376" s="144"/>
    </row>
    <row r="2377" spans="4:4">
      <c r="D2377" s="144"/>
    </row>
    <row r="2378" spans="4:4">
      <c r="D2378" s="144"/>
    </row>
    <row r="2379" spans="4:4">
      <c r="D2379" s="144"/>
    </row>
    <row r="2380" spans="4:4">
      <c r="D2380" s="144"/>
    </row>
    <row r="2381" spans="4:4">
      <c r="D2381" s="144"/>
    </row>
    <row r="2382" spans="4:4">
      <c r="D2382" s="144"/>
    </row>
    <row r="2383" spans="4:4">
      <c r="D2383" s="144"/>
    </row>
    <row r="2384" spans="4:4">
      <c r="D2384" s="144"/>
    </row>
    <row r="2385" spans="4:4">
      <c r="D2385" s="144"/>
    </row>
    <row r="2386" spans="4:4">
      <c r="D2386" s="144"/>
    </row>
    <row r="2387" spans="4:4">
      <c r="D2387" s="144"/>
    </row>
    <row r="2388" spans="4:4">
      <c r="D2388" s="144"/>
    </row>
    <row r="2389" spans="4:4">
      <c r="D2389" s="144"/>
    </row>
    <row r="2390" spans="4:4">
      <c r="D2390" s="144"/>
    </row>
    <row r="2391" spans="4:4">
      <c r="D2391" s="144"/>
    </row>
    <row r="2392" spans="4:4">
      <c r="D2392" s="144"/>
    </row>
    <row r="2393" spans="4:4">
      <c r="D2393" s="144"/>
    </row>
    <row r="2394" spans="4:4">
      <c r="D2394" s="144"/>
    </row>
    <row r="2395" spans="4:4">
      <c r="D2395" s="144"/>
    </row>
    <row r="2396" spans="4:4">
      <c r="D2396" s="144"/>
    </row>
    <row r="2397" spans="4:4">
      <c r="D2397" s="144"/>
    </row>
    <row r="2398" spans="4:4">
      <c r="D2398" s="144"/>
    </row>
    <row r="2399" spans="4:4">
      <c r="D2399" s="144"/>
    </row>
    <row r="2400" spans="4:4">
      <c r="D2400" s="144"/>
    </row>
    <row r="2401" spans="4:4">
      <c r="D2401" s="144"/>
    </row>
    <row r="2402" spans="4:4">
      <c r="D2402" s="144"/>
    </row>
    <row r="2403" spans="4:4">
      <c r="D2403" s="144"/>
    </row>
    <row r="2404" spans="4:4">
      <c r="D2404" s="144"/>
    </row>
    <row r="2405" spans="4:4">
      <c r="D2405" s="144"/>
    </row>
    <row r="2406" spans="4:4">
      <c r="D2406" s="144"/>
    </row>
    <row r="2407" spans="4:4">
      <c r="D2407" s="144"/>
    </row>
    <row r="2408" spans="4:4">
      <c r="D2408" s="144"/>
    </row>
    <row r="2409" spans="4:4">
      <c r="D2409" s="144"/>
    </row>
    <row r="2410" spans="4:4">
      <c r="D2410" s="144"/>
    </row>
    <row r="2411" spans="4:4">
      <c r="D2411" s="144"/>
    </row>
    <row r="2412" spans="4:4">
      <c r="D2412" s="144"/>
    </row>
    <row r="2413" spans="4:4">
      <c r="D2413" s="144"/>
    </row>
    <row r="2414" spans="4:4">
      <c r="D2414" s="144"/>
    </row>
    <row r="2415" spans="4:4">
      <c r="D2415" s="144"/>
    </row>
    <row r="2416" spans="4:4">
      <c r="D2416" s="144"/>
    </row>
    <row r="2417" spans="4:4">
      <c r="D2417" s="144"/>
    </row>
    <row r="2418" spans="4:4">
      <c r="D2418" s="144"/>
    </row>
    <row r="2419" spans="4:4">
      <c r="D2419" s="144"/>
    </row>
    <row r="2420" spans="4:4">
      <c r="D2420" s="144"/>
    </row>
    <row r="2421" spans="4:4">
      <c r="D2421" s="144"/>
    </row>
    <row r="2422" spans="4:4">
      <c r="D2422" s="144"/>
    </row>
    <row r="2423" spans="4:4">
      <c r="D2423" s="144"/>
    </row>
    <row r="2424" spans="4:4">
      <c r="D2424" s="144"/>
    </row>
    <row r="2425" spans="4:4">
      <c r="D2425" s="144"/>
    </row>
    <row r="2426" spans="4:4">
      <c r="D2426" s="144"/>
    </row>
    <row r="2427" spans="4:4">
      <c r="D2427" s="144"/>
    </row>
    <row r="2428" spans="4:4">
      <c r="D2428" s="144"/>
    </row>
    <row r="2429" spans="4:4">
      <c r="D2429" s="144"/>
    </row>
    <row r="2430" spans="4:4">
      <c r="D2430" s="144"/>
    </row>
    <row r="2431" spans="4:4">
      <c r="D2431" s="144"/>
    </row>
    <row r="2432" spans="4:4">
      <c r="D2432" s="144"/>
    </row>
    <row r="2433" spans="4:4">
      <c r="D2433" s="144"/>
    </row>
    <row r="2434" spans="4:4">
      <c r="D2434" s="144"/>
    </row>
    <row r="2435" spans="4:4">
      <c r="D2435" s="144"/>
    </row>
    <row r="2436" spans="4:4">
      <c r="D2436" s="144"/>
    </row>
    <row r="2437" spans="4:4">
      <c r="D2437" s="144"/>
    </row>
    <row r="2438" spans="4:4">
      <c r="D2438" s="144"/>
    </row>
    <row r="2439" spans="4:4">
      <c r="D2439" s="144"/>
    </row>
    <row r="2440" spans="4:4">
      <c r="D2440" s="144"/>
    </row>
    <row r="2441" spans="4:4">
      <c r="D2441" s="144"/>
    </row>
    <row r="2442" spans="4:4">
      <c r="D2442" s="144"/>
    </row>
    <row r="2443" spans="4:4">
      <c r="D2443" s="144"/>
    </row>
    <row r="2444" spans="4:4">
      <c r="D2444" s="144"/>
    </row>
    <row r="2445" spans="4:4">
      <c r="D2445" s="144"/>
    </row>
    <row r="2446" spans="4:4">
      <c r="D2446" s="144"/>
    </row>
    <row r="2447" spans="4:4">
      <c r="D2447" s="144"/>
    </row>
    <row r="2448" spans="4:4">
      <c r="D2448" s="144"/>
    </row>
    <row r="2449" spans="4:4">
      <c r="D2449" s="144"/>
    </row>
    <row r="2450" spans="4:4">
      <c r="D2450" s="144"/>
    </row>
    <row r="2451" spans="4:4">
      <c r="D2451" s="144"/>
    </row>
    <row r="2452" spans="4:4">
      <c r="D2452" s="144"/>
    </row>
    <row r="2453" spans="4:4">
      <c r="D2453" s="144"/>
    </row>
    <row r="2454" spans="4:4">
      <c r="D2454" s="144"/>
    </row>
    <row r="2455" spans="4:4">
      <c r="D2455" s="144"/>
    </row>
    <row r="2456" spans="4:4">
      <c r="D2456" s="144"/>
    </row>
    <row r="2457" spans="4:4">
      <c r="D2457" s="144"/>
    </row>
    <row r="2458" spans="4:4">
      <c r="D2458" s="144"/>
    </row>
    <row r="2459" spans="4:4">
      <c r="D2459" s="144"/>
    </row>
    <row r="2460" spans="4:4">
      <c r="D2460" s="144"/>
    </row>
    <row r="2461" spans="4:4">
      <c r="D2461" s="144"/>
    </row>
    <row r="2462" spans="4:4">
      <c r="D2462" s="144"/>
    </row>
    <row r="2463" spans="4:4">
      <c r="D2463" s="144"/>
    </row>
    <row r="2464" spans="4:4">
      <c r="D2464" s="144"/>
    </row>
    <row r="2465" spans="4:4">
      <c r="D2465" s="144"/>
    </row>
    <row r="2466" spans="4:4">
      <c r="D2466" s="144"/>
    </row>
    <row r="2467" spans="4:4">
      <c r="D2467" s="144"/>
    </row>
    <row r="2468" spans="4:4">
      <c r="D2468" s="144"/>
    </row>
    <row r="2469" spans="4:4">
      <c r="D2469" s="144"/>
    </row>
    <row r="2470" spans="4:4">
      <c r="D2470" s="144"/>
    </row>
    <row r="2471" spans="4:4">
      <c r="D2471" s="144"/>
    </row>
    <row r="2472" spans="4:4">
      <c r="D2472" s="144"/>
    </row>
    <row r="2473" spans="4:4">
      <c r="D2473" s="144"/>
    </row>
    <row r="2474" spans="4:4">
      <c r="D2474" s="144"/>
    </row>
    <row r="2475" spans="4:4">
      <c r="D2475" s="144"/>
    </row>
    <row r="2476" spans="4:4">
      <c r="D2476" s="144"/>
    </row>
    <row r="2477" spans="4:4">
      <c r="D2477" s="144"/>
    </row>
    <row r="2478" spans="4:4">
      <c r="D2478" s="144"/>
    </row>
    <row r="2479" spans="4:4">
      <c r="D2479" s="144"/>
    </row>
    <row r="2480" spans="4:4">
      <c r="D2480" s="144"/>
    </row>
    <row r="2481" spans="4:4">
      <c r="D2481" s="144"/>
    </row>
    <row r="2482" spans="4:4">
      <c r="D2482" s="144"/>
    </row>
    <row r="2483" spans="4:4">
      <c r="D2483" s="144"/>
    </row>
    <row r="2484" spans="4:4">
      <c r="D2484" s="144"/>
    </row>
    <row r="2485" spans="4:4">
      <c r="D2485" s="144"/>
    </row>
    <row r="2486" spans="4:4">
      <c r="D2486" s="144"/>
    </row>
    <row r="2487" spans="4:4">
      <c r="D2487" s="144"/>
    </row>
    <row r="2488" spans="4:4">
      <c r="D2488" s="144"/>
    </row>
    <row r="2489" spans="4:4">
      <c r="D2489" s="144"/>
    </row>
    <row r="2490" spans="4:4">
      <c r="D2490" s="144"/>
    </row>
    <row r="2491" spans="4:4">
      <c r="D2491" s="144"/>
    </row>
    <row r="2492" spans="4:4">
      <c r="D2492" s="144"/>
    </row>
    <row r="2493" spans="4:4">
      <c r="D2493" s="144"/>
    </row>
    <row r="2494" spans="4:4">
      <c r="D2494" s="144"/>
    </row>
    <row r="2495" spans="4:4">
      <c r="D2495" s="144"/>
    </row>
    <row r="2496" spans="4:4">
      <c r="D2496" s="144"/>
    </row>
    <row r="2497" spans="4:4">
      <c r="D2497" s="144"/>
    </row>
    <row r="2498" spans="4:4">
      <c r="D2498" s="144"/>
    </row>
    <row r="2499" spans="4:4">
      <c r="D2499" s="144"/>
    </row>
    <row r="2500" spans="4:4">
      <c r="D2500" s="144"/>
    </row>
    <row r="2501" spans="4:4">
      <c r="D2501" s="144"/>
    </row>
    <row r="2502" spans="4:4">
      <c r="D2502" s="144"/>
    </row>
    <row r="2503" spans="4:4">
      <c r="D2503" s="144"/>
    </row>
    <row r="2504" spans="4:4">
      <c r="D2504" s="144"/>
    </row>
    <row r="2505" spans="4:4">
      <c r="D2505" s="144"/>
    </row>
    <row r="2506" spans="4:4">
      <c r="D2506" s="144"/>
    </row>
    <row r="2507" spans="4:4">
      <c r="D2507" s="144"/>
    </row>
    <row r="2508" spans="4:4">
      <c r="D2508" s="144"/>
    </row>
    <row r="2509" spans="4:4">
      <c r="D2509" s="144"/>
    </row>
    <row r="2510" spans="4:4">
      <c r="D2510" s="144"/>
    </row>
    <row r="2511" spans="4:4">
      <c r="D2511" s="144"/>
    </row>
    <row r="2512" spans="4:4">
      <c r="D2512" s="144"/>
    </row>
    <row r="2513" spans="4:4">
      <c r="D2513" s="144"/>
    </row>
    <row r="2514" spans="4:4">
      <c r="D2514" s="144"/>
    </row>
    <row r="2515" spans="4:4">
      <c r="D2515" s="144"/>
    </row>
    <row r="2516" spans="4:4">
      <c r="D2516" s="144"/>
    </row>
    <row r="2517" spans="4:4">
      <c r="D2517" s="144"/>
    </row>
    <row r="2518" spans="4:4">
      <c r="D2518" s="144"/>
    </row>
    <row r="2519" spans="4:4">
      <c r="D2519" s="144"/>
    </row>
    <row r="2520" spans="4:4">
      <c r="D2520" s="144"/>
    </row>
    <row r="2521" spans="4:4">
      <c r="D2521" s="144"/>
    </row>
    <row r="2522" spans="4:4">
      <c r="D2522" s="144"/>
    </row>
    <row r="2523" spans="4:4">
      <c r="D2523" s="144"/>
    </row>
    <row r="2524" spans="4:4">
      <c r="D2524" s="144"/>
    </row>
    <row r="2525" spans="4:4">
      <c r="D2525" s="144"/>
    </row>
    <row r="2526" spans="4:4">
      <c r="D2526" s="144"/>
    </row>
    <row r="2527" spans="4:4">
      <c r="D2527" s="144"/>
    </row>
    <row r="2528" spans="4:4">
      <c r="D2528" s="144"/>
    </row>
    <row r="2529" spans="4:4">
      <c r="D2529" s="144"/>
    </row>
    <row r="2530" spans="4:4">
      <c r="D2530" s="144"/>
    </row>
    <row r="2531" spans="4:4">
      <c r="D2531" s="144"/>
    </row>
    <row r="2532" spans="4:4">
      <c r="D2532" s="144"/>
    </row>
    <row r="2533" spans="4:4">
      <c r="D2533" s="144"/>
    </row>
    <row r="2534" spans="4:4">
      <c r="D2534" s="144"/>
    </row>
    <row r="2535" spans="4:4">
      <c r="D2535" s="144"/>
    </row>
    <row r="2536" spans="4:4">
      <c r="D2536" s="144"/>
    </row>
    <row r="2537" spans="4:4">
      <c r="D2537" s="144"/>
    </row>
    <row r="2538" spans="4:4">
      <c r="D2538" s="144"/>
    </row>
    <row r="2539" spans="4:4">
      <c r="D2539" s="144"/>
    </row>
    <row r="2540" spans="4:4">
      <c r="D2540" s="144"/>
    </row>
    <row r="2541" spans="4:4">
      <c r="D2541" s="144"/>
    </row>
    <row r="2542" spans="4:4">
      <c r="D2542" s="144"/>
    </row>
    <row r="2543" spans="4:4">
      <c r="D2543" s="144"/>
    </row>
    <row r="2544" spans="4:4">
      <c r="D2544" s="144"/>
    </row>
    <row r="2545" spans="4:4">
      <c r="D2545" s="144"/>
    </row>
    <row r="2546" spans="4:4">
      <c r="D2546" s="144"/>
    </row>
    <row r="2547" spans="4:4">
      <c r="D2547" s="144"/>
    </row>
    <row r="2548" spans="4:4">
      <c r="D2548" s="144"/>
    </row>
    <row r="2549" spans="4:4">
      <c r="D2549" s="144"/>
    </row>
    <row r="2550" spans="4:4">
      <c r="D2550" s="144"/>
    </row>
    <row r="2551" spans="4:4">
      <c r="D2551" s="144"/>
    </row>
    <row r="2552" spans="4:4">
      <c r="D2552" s="144"/>
    </row>
    <row r="2553" spans="4:4">
      <c r="D2553" s="144"/>
    </row>
    <row r="2554" spans="4:4">
      <c r="D2554" s="144"/>
    </row>
    <row r="2555" spans="4:4">
      <c r="D2555" s="144"/>
    </row>
    <row r="2556" spans="4:4">
      <c r="D2556" s="144"/>
    </row>
    <row r="2557" spans="4:4">
      <c r="D2557" s="144"/>
    </row>
    <row r="2558" spans="4:4">
      <c r="D2558" s="144"/>
    </row>
    <row r="2559" spans="4:4">
      <c r="D2559" s="144"/>
    </row>
    <row r="2560" spans="4:4">
      <c r="D2560" s="144"/>
    </row>
    <row r="2561" spans="4:4">
      <c r="D2561" s="144"/>
    </row>
    <row r="2562" spans="4:4">
      <c r="D2562" s="144"/>
    </row>
    <row r="2563" spans="4:4">
      <c r="D2563" s="144"/>
    </row>
    <row r="2564" spans="4:4">
      <c r="D2564" s="144"/>
    </row>
    <row r="2565" spans="4:4">
      <c r="D2565" s="144"/>
    </row>
    <row r="2566" spans="4:4">
      <c r="D2566" s="144"/>
    </row>
    <row r="2567" spans="4:4">
      <c r="D2567" s="144"/>
    </row>
    <row r="2568" spans="4:4">
      <c r="D2568" s="144"/>
    </row>
    <row r="2569" spans="4:4">
      <c r="D2569" s="144"/>
    </row>
    <row r="2570" spans="4:4">
      <c r="D2570" s="144"/>
    </row>
    <row r="2571" spans="4:4">
      <c r="D2571" s="144"/>
    </row>
    <row r="2572" spans="4:4">
      <c r="D2572" s="144"/>
    </row>
    <row r="2573" spans="4:4">
      <c r="D2573" s="144"/>
    </row>
    <row r="2574" spans="4:4">
      <c r="D2574" s="144"/>
    </row>
    <row r="2575" spans="4:4">
      <c r="D2575" s="144"/>
    </row>
    <row r="2576" spans="4:4">
      <c r="D2576" s="144"/>
    </row>
    <row r="2577" spans="4:4">
      <c r="D2577" s="144"/>
    </row>
    <row r="2578" spans="4:4">
      <c r="D2578" s="144"/>
    </row>
    <row r="2579" spans="4:4">
      <c r="D2579" s="144"/>
    </row>
    <row r="2580" spans="4:4">
      <c r="D2580" s="144"/>
    </row>
    <row r="2581" spans="4:4">
      <c r="D2581" s="144"/>
    </row>
    <row r="2582" spans="4:4">
      <c r="D2582" s="144"/>
    </row>
    <row r="2583" spans="4:4">
      <c r="D2583" s="144"/>
    </row>
    <row r="2584" spans="4:4">
      <c r="D2584" s="144"/>
    </row>
    <row r="2585" spans="4:4">
      <c r="D2585" s="144"/>
    </row>
    <row r="2586" spans="4:4">
      <c r="D2586" s="144"/>
    </row>
    <row r="2587" spans="4:4">
      <c r="D2587" s="144"/>
    </row>
    <row r="2588" spans="4:4">
      <c r="D2588" s="144"/>
    </row>
    <row r="2589" spans="4:4">
      <c r="D2589" s="144"/>
    </row>
    <row r="2590" spans="4:4">
      <c r="D2590" s="144"/>
    </row>
    <row r="2591" spans="4:4">
      <c r="D2591" s="144"/>
    </row>
    <row r="2592" spans="4:4">
      <c r="D2592" s="144"/>
    </row>
    <row r="2593" spans="4:4">
      <c r="D2593" s="144"/>
    </row>
    <row r="2594" spans="4:4">
      <c r="D2594" s="144"/>
    </row>
    <row r="2595" spans="4:4">
      <c r="D2595" s="144"/>
    </row>
    <row r="2596" spans="4:4">
      <c r="D2596" s="144"/>
    </row>
    <row r="2597" spans="4:4">
      <c r="D2597" s="144"/>
    </row>
    <row r="2598" spans="4:4">
      <c r="D2598" s="144"/>
    </row>
    <row r="2599" spans="4:4">
      <c r="D2599" s="144"/>
    </row>
    <row r="2600" spans="4:4">
      <c r="D2600" s="144"/>
    </row>
    <row r="2601" spans="4:4">
      <c r="D2601" s="144"/>
    </row>
    <row r="2602" spans="4:4">
      <c r="D2602" s="144"/>
    </row>
    <row r="2603" spans="4:4">
      <c r="D2603" s="144"/>
    </row>
    <row r="2604" spans="4:4">
      <c r="D2604" s="144"/>
    </row>
    <row r="2605" spans="4:4">
      <c r="D2605" s="144"/>
    </row>
    <row r="2606" spans="4:4">
      <c r="D2606" s="144"/>
    </row>
    <row r="2607" spans="4:4">
      <c r="D2607" s="144"/>
    </row>
    <row r="2608" spans="4:4">
      <c r="D2608" s="144"/>
    </row>
    <row r="2609" spans="4:4">
      <c r="D2609" s="144"/>
    </row>
    <row r="2610" spans="4:4">
      <c r="D2610" s="144"/>
    </row>
    <row r="2611" spans="4:4">
      <c r="D2611" s="144"/>
    </row>
    <row r="2612" spans="4:4">
      <c r="D2612" s="144"/>
    </row>
    <row r="2613" spans="4:4">
      <c r="D2613" s="144"/>
    </row>
    <row r="2614" spans="4:4">
      <c r="D2614" s="144"/>
    </row>
    <row r="2615" spans="4:4">
      <c r="D2615" s="144"/>
    </row>
    <row r="2616" spans="4:4">
      <c r="D2616" s="144"/>
    </row>
    <row r="2617" spans="4:4">
      <c r="D2617" s="144"/>
    </row>
    <row r="2618" spans="4:4">
      <c r="D2618" s="144"/>
    </row>
    <row r="2619" spans="4:4">
      <c r="D2619" s="144"/>
    </row>
    <row r="2620" spans="4:4">
      <c r="D2620" s="144"/>
    </row>
    <row r="2621" spans="4:4">
      <c r="D2621" s="144"/>
    </row>
    <row r="2622" spans="4:4">
      <c r="D2622" s="144"/>
    </row>
    <row r="2623" spans="4:4">
      <c r="D2623" s="144"/>
    </row>
    <row r="2624" spans="4:4">
      <c r="D2624" s="144"/>
    </row>
    <row r="2625" spans="4:4">
      <c r="D2625" s="144"/>
    </row>
    <row r="2626" spans="4:4">
      <c r="D2626" s="144"/>
    </row>
    <row r="2627" spans="4:4">
      <c r="D2627" s="144"/>
    </row>
    <row r="2628" spans="4:4">
      <c r="D2628" s="144"/>
    </row>
    <row r="2629" spans="4:4">
      <c r="D2629" s="144"/>
    </row>
    <row r="2630" spans="4:4">
      <c r="D2630" s="144"/>
    </row>
    <row r="2631" spans="4:4">
      <c r="D2631" s="144"/>
    </row>
    <row r="2632" spans="4:4">
      <c r="D2632" s="144"/>
    </row>
    <row r="2633" spans="4:4">
      <c r="D2633" s="144"/>
    </row>
    <row r="2634" spans="4:4">
      <c r="D2634" s="144"/>
    </row>
    <row r="2635" spans="4:4">
      <c r="D2635" s="144"/>
    </row>
    <row r="2636" spans="4:4">
      <c r="D2636" s="144"/>
    </row>
    <row r="2637" spans="4:4">
      <c r="D2637" s="144"/>
    </row>
    <row r="2638" spans="4:4">
      <c r="D2638" s="144"/>
    </row>
    <row r="2639" spans="4:4">
      <c r="D2639" s="144"/>
    </row>
    <row r="2640" spans="4:4">
      <c r="D2640" s="144"/>
    </row>
    <row r="2641" spans="4:4">
      <c r="D2641" s="144"/>
    </row>
    <row r="2642" spans="4:4">
      <c r="D2642" s="144"/>
    </row>
    <row r="2643" spans="4:4">
      <c r="D2643" s="144"/>
    </row>
    <row r="2644" spans="4:4">
      <c r="D2644" s="144"/>
    </row>
    <row r="2645" spans="4:4">
      <c r="D2645" s="144"/>
    </row>
    <row r="2646" spans="4:4">
      <c r="D2646" s="144"/>
    </row>
    <row r="2647" spans="4:4">
      <c r="D2647" s="144"/>
    </row>
    <row r="2648" spans="4:4">
      <c r="D2648" s="144"/>
    </row>
    <row r="2649" spans="4:4">
      <c r="D2649" s="144"/>
    </row>
    <row r="2650" spans="4:4">
      <c r="D2650" s="144"/>
    </row>
    <row r="2651" spans="4:4">
      <c r="D2651" s="144"/>
    </row>
    <row r="2652" spans="4:4">
      <c r="D2652" s="144"/>
    </row>
    <row r="2653" spans="4:4">
      <c r="D2653" s="144"/>
    </row>
    <row r="2654" spans="4:4">
      <c r="D2654" s="144"/>
    </row>
    <row r="2655" spans="4:4">
      <c r="D2655" s="144"/>
    </row>
    <row r="2656" spans="4:4">
      <c r="D2656" s="144"/>
    </row>
    <row r="2657" spans="4:4">
      <c r="D2657" s="144"/>
    </row>
    <row r="2658" spans="4:4">
      <c r="D2658" s="144"/>
    </row>
    <row r="2659" spans="4:4">
      <c r="D2659" s="144"/>
    </row>
    <row r="2660" spans="4:4">
      <c r="D2660" s="144"/>
    </row>
    <row r="2661" spans="4:4">
      <c r="D2661" s="144"/>
    </row>
    <row r="2662" spans="4:4">
      <c r="D2662" s="144"/>
    </row>
    <row r="2663" spans="4:4">
      <c r="D2663" s="144"/>
    </row>
    <row r="2664" spans="4:4">
      <c r="D2664" s="144"/>
    </row>
    <row r="2665" spans="4:4">
      <c r="D2665" s="144"/>
    </row>
    <row r="2666" spans="4:4">
      <c r="D2666" s="144"/>
    </row>
    <row r="2667" spans="4:4">
      <c r="D2667" s="144"/>
    </row>
    <row r="2668" spans="4:4">
      <c r="D2668" s="144"/>
    </row>
    <row r="2669" spans="4:4">
      <c r="D2669" s="144"/>
    </row>
    <row r="2670" spans="4:4">
      <c r="D2670" s="144"/>
    </row>
    <row r="2671" spans="4:4">
      <c r="D2671" s="144"/>
    </row>
    <row r="2672" spans="4:4">
      <c r="D2672" s="144"/>
    </row>
    <row r="2673" spans="4:4">
      <c r="D2673" s="144"/>
    </row>
    <row r="2674" spans="4:4">
      <c r="D2674" s="144"/>
    </row>
    <row r="2675" spans="4:4">
      <c r="D2675" s="144"/>
    </row>
    <row r="2676" spans="4:4">
      <c r="D2676" s="144"/>
    </row>
    <row r="2677" spans="4:4">
      <c r="D2677" s="144"/>
    </row>
    <row r="2678" spans="4:4">
      <c r="D2678" s="144"/>
    </row>
    <row r="2679" spans="4:4">
      <c r="D2679" s="144"/>
    </row>
    <row r="2680" spans="4:4">
      <c r="D2680" s="144"/>
    </row>
    <row r="2681" spans="4:4">
      <c r="D2681" s="144"/>
    </row>
    <row r="2682" spans="4:4">
      <c r="D2682" s="144"/>
    </row>
    <row r="2683" spans="4:4">
      <c r="D2683" s="144"/>
    </row>
    <row r="2684" spans="4:4">
      <c r="D2684" s="144"/>
    </row>
    <row r="2685" spans="4:4">
      <c r="D2685" s="144"/>
    </row>
    <row r="2686" spans="4:4">
      <c r="D2686" s="144"/>
    </row>
    <row r="2687" spans="4:4">
      <c r="D2687" s="144"/>
    </row>
    <row r="2688" spans="4:4">
      <c r="D2688" s="144"/>
    </row>
    <row r="2689" spans="4:4">
      <c r="D2689" s="144"/>
    </row>
    <row r="2690" spans="4:4">
      <c r="D2690" s="144"/>
    </row>
    <row r="2691" spans="4:4">
      <c r="D2691" s="144"/>
    </row>
    <row r="2692" spans="4:4">
      <c r="D2692" s="144"/>
    </row>
    <row r="2693" spans="4:4">
      <c r="D2693" s="144"/>
    </row>
    <row r="2694" spans="4:4">
      <c r="D2694" s="144"/>
    </row>
    <row r="2695" spans="4:4">
      <c r="D2695" s="144"/>
    </row>
    <row r="2696" spans="4:4">
      <c r="D2696" s="144"/>
    </row>
    <row r="2697" spans="4:4">
      <c r="D2697" s="144"/>
    </row>
    <row r="2698" spans="4:4">
      <c r="D2698" s="144"/>
    </row>
    <row r="2699" spans="4:4">
      <c r="D2699" s="144"/>
    </row>
    <row r="2700" spans="4:4">
      <c r="D2700" s="144"/>
    </row>
    <row r="2701" spans="4:4">
      <c r="D2701" s="144"/>
    </row>
    <row r="2702" spans="4:4">
      <c r="D2702" s="144"/>
    </row>
    <row r="2703" spans="4:4">
      <c r="D2703" s="144"/>
    </row>
    <row r="2704" spans="4:4">
      <c r="D2704" s="144"/>
    </row>
    <row r="2705" spans="4:4">
      <c r="D2705" s="144"/>
    </row>
    <row r="2706" spans="4:4">
      <c r="D2706" s="144"/>
    </row>
    <row r="2707" spans="4:4">
      <c r="D2707" s="144"/>
    </row>
    <row r="2708" spans="4:4">
      <c r="D2708" s="144"/>
    </row>
    <row r="2709" spans="4:4">
      <c r="D2709" s="144"/>
    </row>
    <row r="2710" spans="4:4">
      <c r="D2710" s="144"/>
    </row>
    <row r="2711" spans="4:4">
      <c r="D2711" s="144"/>
    </row>
    <row r="2712" spans="4:4">
      <c r="D2712" s="144"/>
    </row>
    <row r="2713" spans="4:4">
      <c r="D2713" s="144"/>
    </row>
    <row r="2714" spans="4:4">
      <c r="D2714" s="144"/>
    </row>
    <row r="2715" spans="4:4">
      <c r="D2715" s="144"/>
    </row>
    <row r="2716" spans="4:4">
      <c r="D2716" s="144"/>
    </row>
    <row r="2717" spans="4:4">
      <c r="D2717" s="144"/>
    </row>
    <row r="2718" spans="4:4">
      <c r="D2718" s="144"/>
    </row>
    <row r="2719" spans="4:4">
      <c r="D2719" s="144"/>
    </row>
    <row r="2720" spans="4:4">
      <c r="D2720" s="144"/>
    </row>
    <row r="2721" spans="4:4">
      <c r="D2721" s="144"/>
    </row>
    <row r="2722" spans="4:4">
      <c r="D2722" s="144"/>
    </row>
    <row r="2723" spans="4:4">
      <c r="D2723" s="144"/>
    </row>
    <row r="2724" spans="4:4">
      <c r="D2724" s="144"/>
    </row>
    <row r="2725" spans="4:4">
      <c r="D2725" s="144"/>
    </row>
    <row r="2726" spans="4:4">
      <c r="D2726" s="144"/>
    </row>
    <row r="2727" spans="4:4">
      <c r="D2727" s="144"/>
    </row>
    <row r="2728" spans="4:4">
      <c r="D2728" s="144"/>
    </row>
    <row r="2729" spans="4:4">
      <c r="D2729" s="144"/>
    </row>
    <row r="2730" spans="4:4">
      <c r="D2730" s="144"/>
    </row>
    <row r="2731" spans="4:4">
      <c r="D2731" s="144"/>
    </row>
    <row r="2732" spans="4:4">
      <c r="D2732" s="144"/>
    </row>
    <row r="2733" spans="4:4">
      <c r="D2733" s="144"/>
    </row>
    <row r="2734" spans="4:4">
      <c r="D2734" s="144"/>
    </row>
    <row r="2735" spans="4:4">
      <c r="D2735" s="144"/>
    </row>
    <row r="2736" spans="4:4">
      <c r="D2736" s="144"/>
    </row>
    <row r="2737" spans="4:4">
      <c r="D2737" s="144"/>
    </row>
    <row r="2738" spans="4:4">
      <c r="D2738" s="144"/>
    </row>
    <row r="2739" spans="4:4">
      <c r="D2739" s="144"/>
    </row>
    <row r="2740" spans="4:4">
      <c r="D2740" s="144"/>
    </row>
    <row r="2741" spans="4:4">
      <c r="D2741" s="144"/>
    </row>
    <row r="2742" spans="4:4">
      <c r="D2742" s="144"/>
    </row>
    <row r="2743" spans="4:4">
      <c r="D2743" s="144"/>
    </row>
    <row r="2744" spans="4:4">
      <c r="D2744" s="144"/>
    </row>
    <row r="2745" spans="4:4">
      <c r="D2745" s="144"/>
    </row>
    <row r="2746" spans="4:4">
      <c r="D2746" s="144"/>
    </row>
    <row r="2747" spans="4:4">
      <c r="D2747" s="144"/>
    </row>
    <row r="2748" spans="4:4">
      <c r="D2748" s="144"/>
    </row>
    <row r="2749" spans="4:4">
      <c r="D2749" s="144"/>
    </row>
    <row r="2750" spans="4:4">
      <c r="D2750" s="144"/>
    </row>
    <row r="2751" spans="4:4">
      <c r="D2751" s="144"/>
    </row>
    <row r="2752" spans="4:4">
      <c r="D2752" s="144"/>
    </row>
    <row r="2753" spans="4:4">
      <c r="D2753" s="144"/>
    </row>
    <row r="2754" spans="4:4">
      <c r="D2754" s="144"/>
    </row>
    <row r="2755" spans="4:4">
      <c r="D2755" s="144"/>
    </row>
    <row r="2756" spans="4:4">
      <c r="D2756" s="144"/>
    </row>
    <row r="2757" spans="4:4">
      <c r="D2757" s="144"/>
    </row>
    <row r="2758" spans="4:4">
      <c r="D2758" s="144"/>
    </row>
    <row r="2759" spans="4:4">
      <c r="D2759" s="144"/>
    </row>
    <row r="2760" spans="4:4">
      <c r="D2760" s="144"/>
    </row>
    <row r="2761" spans="4:4">
      <c r="D2761" s="144"/>
    </row>
    <row r="2762" spans="4:4">
      <c r="D2762" s="144"/>
    </row>
    <row r="2763" spans="4:4">
      <c r="D2763" s="144"/>
    </row>
    <row r="2764" spans="4:4">
      <c r="D2764" s="144"/>
    </row>
    <row r="2765" spans="4:4">
      <c r="D2765" s="144"/>
    </row>
    <row r="2766" spans="4:4">
      <c r="D2766" s="144"/>
    </row>
    <row r="2767" spans="4:4">
      <c r="D2767" s="144"/>
    </row>
    <row r="2768" spans="4:4">
      <c r="D2768" s="144"/>
    </row>
    <row r="2769" spans="4:4">
      <c r="D2769" s="144"/>
    </row>
    <row r="2770" spans="4:4">
      <c r="D2770" s="144"/>
    </row>
    <row r="2771" spans="4:4">
      <c r="D2771" s="144"/>
    </row>
    <row r="2772" spans="4:4">
      <c r="D2772" s="144"/>
    </row>
    <row r="2773" spans="4:4">
      <c r="D2773" s="144"/>
    </row>
    <row r="2774" spans="4:4">
      <c r="D2774" s="144"/>
    </row>
    <row r="2775" spans="4:4">
      <c r="D2775" s="144"/>
    </row>
    <row r="2776" spans="4:4">
      <c r="D2776" s="144"/>
    </row>
    <row r="2777" spans="4:4">
      <c r="D2777" s="144"/>
    </row>
    <row r="2778" spans="4:4">
      <c r="D2778" s="144"/>
    </row>
    <row r="2779" spans="4:4">
      <c r="D2779" s="144"/>
    </row>
    <row r="2780" spans="4:4">
      <c r="D2780" s="144"/>
    </row>
    <row r="2781" spans="4:4">
      <c r="D2781" s="144"/>
    </row>
    <row r="2782" spans="4:4">
      <c r="D2782" s="144"/>
    </row>
    <row r="2783" spans="4:4">
      <c r="D2783" s="144"/>
    </row>
    <row r="2784" spans="4:4">
      <c r="D2784" s="144"/>
    </row>
    <row r="2785" spans="4:4">
      <c r="D2785" s="144"/>
    </row>
    <row r="2786" spans="4:4">
      <c r="D2786" s="144"/>
    </row>
    <row r="2787" spans="4:4">
      <c r="D2787" s="144"/>
    </row>
    <row r="2788" spans="4:4">
      <c r="D2788" s="144"/>
    </row>
    <row r="2789" spans="4:4">
      <c r="D2789" s="144"/>
    </row>
    <row r="2790" spans="4:4">
      <c r="D2790" s="144"/>
    </row>
    <row r="2791" spans="4:4">
      <c r="D2791" s="144"/>
    </row>
    <row r="2792" spans="4:4">
      <c r="D2792" s="144"/>
    </row>
    <row r="2793" spans="4:4">
      <c r="D2793" s="144"/>
    </row>
    <row r="2794" spans="4:4">
      <c r="D2794" s="144"/>
    </row>
    <row r="2795" spans="4:4">
      <c r="D2795" s="144"/>
    </row>
    <row r="2796" spans="4:4">
      <c r="D2796" s="144"/>
    </row>
    <row r="2797" spans="4:4">
      <c r="D2797" s="144"/>
    </row>
    <row r="2798" spans="4:4">
      <c r="D2798" s="144"/>
    </row>
    <row r="2799" spans="4:4">
      <c r="D2799" s="144"/>
    </row>
    <row r="2800" spans="4:4">
      <c r="D2800" s="144"/>
    </row>
    <row r="2801" spans="4:4">
      <c r="D2801" s="144"/>
    </row>
    <row r="2802" spans="4:4">
      <c r="D2802" s="144"/>
    </row>
    <row r="2803" spans="4:4">
      <c r="D2803" s="144"/>
    </row>
    <row r="2804" spans="4:4">
      <c r="D2804" s="144"/>
    </row>
    <row r="2805" spans="4:4">
      <c r="D2805" s="144"/>
    </row>
    <row r="2806" spans="4:4">
      <c r="D2806" s="144"/>
    </row>
    <row r="2807" spans="4:4">
      <c r="D2807" s="144"/>
    </row>
    <row r="2808" spans="4:4">
      <c r="D2808" s="144"/>
    </row>
    <row r="2809" spans="4:4">
      <c r="D2809" s="144"/>
    </row>
    <row r="2810" spans="4:4">
      <c r="D2810" s="144"/>
    </row>
    <row r="2811" spans="4:4">
      <c r="D2811" s="144"/>
    </row>
    <row r="2812" spans="4:4">
      <c r="D2812" s="144"/>
    </row>
    <row r="2813" spans="4:4">
      <c r="D2813" s="144"/>
    </row>
    <row r="2814" spans="4:4">
      <c r="D2814" s="144"/>
    </row>
    <row r="2815" spans="4:4">
      <c r="D2815" s="144"/>
    </row>
    <row r="2816" spans="4:4">
      <c r="D2816" s="144"/>
    </row>
    <row r="2817" spans="4:4">
      <c r="D2817" s="144"/>
    </row>
    <row r="2818" spans="4:4">
      <c r="D2818" s="144"/>
    </row>
    <row r="2819" spans="4:4">
      <c r="D2819" s="144"/>
    </row>
    <row r="2820" spans="4:4">
      <c r="D2820" s="144"/>
    </row>
    <row r="2821" spans="4:4">
      <c r="D2821" s="144"/>
    </row>
    <row r="2822" spans="4:4">
      <c r="D2822" s="144"/>
    </row>
    <row r="2823" spans="4:4">
      <c r="D2823" s="144"/>
    </row>
    <row r="2824" spans="4:4">
      <c r="D2824" s="144"/>
    </row>
    <row r="2825" spans="4:4">
      <c r="D2825" s="144"/>
    </row>
    <row r="2826" spans="4:4">
      <c r="D2826" s="144"/>
    </row>
    <row r="2827" spans="4:4">
      <c r="D2827" s="144"/>
    </row>
    <row r="2828" spans="4:4">
      <c r="D2828" s="144"/>
    </row>
    <row r="2829" spans="4:4">
      <c r="D2829" s="144"/>
    </row>
    <row r="2830" spans="4:4">
      <c r="D2830" s="144"/>
    </row>
    <row r="2831" spans="4:4">
      <c r="D2831" s="144"/>
    </row>
    <row r="2832" spans="4:4">
      <c r="D2832" s="144"/>
    </row>
    <row r="2833" spans="4:4">
      <c r="D2833" s="144"/>
    </row>
    <row r="2834" spans="4:4">
      <c r="D2834" s="144"/>
    </row>
    <row r="2835" spans="4:4">
      <c r="D2835" s="144"/>
    </row>
    <row r="2836" spans="4:4">
      <c r="D2836" s="144"/>
    </row>
    <row r="2837" spans="4:4">
      <c r="D2837" s="144"/>
    </row>
    <row r="2838" spans="4:4">
      <c r="D2838" s="144"/>
    </row>
    <row r="2839" spans="4:4">
      <c r="D2839" s="144"/>
    </row>
    <row r="2840" spans="4:4">
      <c r="D2840" s="144"/>
    </row>
    <row r="2841" spans="4:4">
      <c r="D2841" s="144"/>
    </row>
    <row r="2842" spans="4:4">
      <c r="D2842" s="144"/>
    </row>
    <row r="2843" spans="4:4">
      <c r="D2843" s="144"/>
    </row>
    <row r="2844" spans="4:4">
      <c r="D2844" s="144"/>
    </row>
    <row r="2845" spans="4:4">
      <c r="D2845" s="144"/>
    </row>
    <row r="2846" spans="4:4">
      <c r="D2846" s="144"/>
    </row>
    <row r="2847" spans="4:4">
      <c r="D2847" s="144"/>
    </row>
    <row r="2848" spans="4:4">
      <c r="D2848" s="144"/>
    </row>
    <row r="2849" spans="4:4">
      <c r="D2849" s="144"/>
    </row>
    <row r="2850" spans="4:4">
      <c r="D2850" s="144"/>
    </row>
    <row r="2851" spans="4:4">
      <c r="D2851" s="144"/>
    </row>
    <row r="2852" spans="4:4">
      <c r="D2852" s="144"/>
    </row>
    <row r="2853" spans="4:4">
      <c r="D2853" s="144"/>
    </row>
    <row r="2854" spans="4:4">
      <c r="D2854" s="144"/>
    </row>
    <row r="2855" spans="4:4">
      <c r="D2855" s="144"/>
    </row>
    <row r="2856" spans="4:4">
      <c r="D2856" s="144"/>
    </row>
    <row r="2857" spans="4:4">
      <c r="D2857" s="144"/>
    </row>
    <row r="2858" spans="4:4">
      <c r="D2858" s="144"/>
    </row>
    <row r="2859" spans="4:4">
      <c r="D2859" s="144"/>
    </row>
    <row r="2860" spans="4:4">
      <c r="D2860" s="144"/>
    </row>
    <row r="2861" spans="4:4">
      <c r="D2861" s="144"/>
    </row>
    <row r="2862" spans="4:4">
      <c r="D2862" s="144"/>
    </row>
    <row r="2863" spans="4:4">
      <c r="D2863" s="144"/>
    </row>
    <row r="2864" spans="4:4">
      <c r="D2864" s="144"/>
    </row>
    <row r="2865" spans="4:4">
      <c r="D2865" s="144"/>
    </row>
    <row r="2866" spans="4:4">
      <c r="D2866" s="144"/>
    </row>
    <row r="2867" spans="4:4">
      <c r="D2867" s="144"/>
    </row>
    <row r="2868" spans="4:4">
      <c r="D2868" s="144"/>
    </row>
    <row r="2869" spans="4:4">
      <c r="D2869" s="144"/>
    </row>
    <row r="2870" spans="4:4">
      <c r="D2870" s="144"/>
    </row>
    <row r="2871" spans="4:4">
      <c r="D2871" s="144"/>
    </row>
    <row r="2872" spans="4:4">
      <c r="D2872" s="144"/>
    </row>
    <row r="2873" spans="4:4">
      <c r="D2873" s="144"/>
    </row>
    <row r="2874" spans="4:4">
      <c r="D2874" s="144"/>
    </row>
    <row r="2875" spans="4:4">
      <c r="D2875" s="144"/>
    </row>
    <row r="2876" spans="4:4">
      <c r="D2876" s="144"/>
    </row>
    <row r="2877" spans="4:4">
      <c r="D2877" s="144"/>
    </row>
    <row r="2878" spans="4:4">
      <c r="D2878" s="144"/>
    </row>
    <row r="2879" spans="4:4">
      <c r="D2879" s="144"/>
    </row>
    <row r="2880" spans="4:4">
      <c r="D2880" s="144"/>
    </row>
    <row r="2881" spans="4:4">
      <c r="D2881" s="144"/>
    </row>
    <row r="2882" spans="4:4">
      <c r="D2882" s="144"/>
    </row>
    <row r="2883" spans="4:4">
      <c r="D2883" s="144"/>
    </row>
    <row r="2884" spans="4:4">
      <c r="D2884" s="144"/>
    </row>
    <row r="2885" spans="4:4">
      <c r="D2885" s="144"/>
    </row>
    <row r="2886" spans="4:4">
      <c r="D2886" s="144"/>
    </row>
    <row r="2887" spans="4:4">
      <c r="D2887" s="144"/>
    </row>
    <row r="2888" spans="4:4">
      <c r="D2888" s="144"/>
    </row>
    <row r="2889" spans="4:4">
      <c r="D2889" s="144"/>
    </row>
    <row r="2890" spans="4:4">
      <c r="D2890" s="144"/>
    </row>
    <row r="2891" spans="4:4">
      <c r="D2891" s="144"/>
    </row>
    <row r="2892" spans="4:4">
      <c r="D2892" s="144"/>
    </row>
    <row r="2893" spans="4:4">
      <c r="D2893" s="144"/>
    </row>
    <row r="2894" spans="4:4">
      <c r="D2894" s="144"/>
    </row>
    <row r="2895" spans="4:4">
      <c r="D2895" s="144"/>
    </row>
    <row r="2896" spans="4:4">
      <c r="D2896" s="144"/>
    </row>
    <row r="2897" spans="4:4">
      <c r="D2897" s="144"/>
    </row>
    <row r="2898" spans="4:4">
      <c r="D2898" s="144"/>
    </row>
    <row r="2899" spans="4:4">
      <c r="D2899" s="144"/>
    </row>
    <row r="2900" spans="4:4">
      <c r="D2900" s="144"/>
    </row>
    <row r="2901" spans="4:4">
      <c r="D2901" s="144"/>
    </row>
    <row r="2902" spans="4:4">
      <c r="D2902" s="144"/>
    </row>
    <row r="2903" spans="4:4">
      <c r="D2903" s="144"/>
    </row>
    <row r="2904" spans="4:4">
      <c r="D2904" s="144"/>
    </row>
    <row r="2905" spans="4:4">
      <c r="D2905" s="144"/>
    </row>
    <row r="2906" spans="4:4">
      <c r="D2906" s="144"/>
    </row>
    <row r="2907" spans="4:4">
      <c r="D2907" s="144"/>
    </row>
    <row r="2908" spans="4:4">
      <c r="D2908" s="144"/>
    </row>
    <row r="2909" spans="4:4">
      <c r="D2909" s="144"/>
    </row>
    <row r="2910" spans="4:4">
      <c r="D2910" s="144"/>
    </row>
    <row r="2911" spans="4:4">
      <c r="D2911" s="144"/>
    </row>
    <row r="2912" spans="4:4">
      <c r="D2912" s="144"/>
    </row>
    <row r="2913" spans="4:4">
      <c r="D2913" s="144"/>
    </row>
    <row r="2914" spans="4:4">
      <c r="D2914" s="144"/>
    </row>
    <row r="2915" spans="4:4">
      <c r="D2915" s="144"/>
    </row>
    <row r="2916" spans="4:4">
      <c r="D2916" s="144"/>
    </row>
    <row r="2917" spans="4:4">
      <c r="D2917" s="144"/>
    </row>
    <row r="2918" spans="4:4">
      <c r="D2918" s="144"/>
    </row>
    <row r="2919" spans="4:4">
      <c r="D2919" s="144"/>
    </row>
    <row r="2920" spans="4:4">
      <c r="D2920" s="144"/>
    </row>
    <row r="2921" spans="4:4">
      <c r="D2921" s="144"/>
    </row>
    <row r="2922" spans="4:4">
      <c r="D2922" s="144"/>
    </row>
    <row r="2923" spans="4:4">
      <c r="D2923" s="144"/>
    </row>
    <row r="2924" spans="4:4">
      <c r="D2924" s="144"/>
    </row>
    <row r="2925" spans="4:4">
      <c r="D2925" s="144"/>
    </row>
    <row r="2926" spans="4:4">
      <c r="D2926" s="144"/>
    </row>
    <row r="2927" spans="4:4">
      <c r="D2927" s="144"/>
    </row>
    <row r="2928" spans="4:4">
      <c r="D2928" s="144"/>
    </row>
    <row r="2929" spans="4:4">
      <c r="D2929" s="144"/>
    </row>
    <row r="2930" spans="4:4">
      <c r="D2930" s="144"/>
    </row>
    <row r="2931" spans="4:4">
      <c r="D2931" s="144"/>
    </row>
    <row r="2932" spans="4:4">
      <c r="D2932" s="144"/>
    </row>
    <row r="2933" spans="4:4">
      <c r="D2933" s="144"/>
    </row>
    <row r="2934" spans="4:4">
      <c r="D2934" s="144"/>
    </row>
    <row r="2935" spans="4:4">
      <c r="D2935" s="144"/>
    </row>
    <row r="2936" spans="4:4">
      <c r="D2936" s="144"/>
    </row>
    <row r="2937" spans="4:4">
      <c r="D2937" s="144"/>
    </row>
    <row r="2938" spans="4:4">
      <c r="D2938" s="144"/>
    </row>
    <row r="2939" spans="4:4">
      <c r="D2939" s="144"/>
    </row>
    <row r="2940" spans="4:4">
      <c r="D2940" s="144"/>
    </row>
    <row r="2941" spans="4:4">
      <c r="D2941" s="144"/>
    </row>
    <row r="2942" spans="4:4">
      <c r="D2942" s="144"/>
    </row>
    <row r="2943" spans="4:4">
      <c r="D2943" s="144"/>
    </row>
    <row r="2944" spans="4:4">
      <c r="D2944" s="144"/>
    </row>
    <row r="2945" spans="4:4">
      <c r="D2945" s="144"/>
    </row>
    <row r="2946" spans="4:4">
      <c r="D2946" s="144"/>
    </row>
    <row r="2947" spans="4:4">
      <c r="D2947" s="144"/>
    </row>
    <row r="2948" spans="4:4">
      <c r="D2948" s="144"/>
    </row>
    <row r="2949" spans="4:4">
      <c r="D2949" s="144"/>
    </row>
    <row r="2950" spans="4:4">
      <c r="D2950" s="144"/>
    </row>
    <row r="2951" spans="4:4">
      <c r="D2951" s="144"/>
    </row>
    <row r="2952" spans="4:4">
      <c r="D2952" s="144"/>
    </row>
    <row r="2953" spans="4:4">
      <c r="D2953" s="144"/>
    </row>
    <row r="2954" spans="4:4">
      <c r="D2954" s="144"/>
    </row>
    <row r="2955" spans="4:4">
      <c r="D2955" s="144"/>
    </row>
    <row r="2956" spans="4:4">
      <c r="D2956" s="144"/>
    </row>
    <row r="2957" spans="4:4">
      <c r="D2957" s="144"/>
    </row>
    <row r="2958" spans="4:4">
      <c r="D2958" s="144"/>
    </row>
    <row r="2959" spans="4:4">
      <c r="D2959" s="144"/>
    </row>
    <row r="2960" spans="4:4">
      <c r="D2960" s="144"/>
    </row>
    <row r="2961" spans="4:4">
      <c r="D2961" s="144"/>
    </row>
    <row r="2962" spans="4:4">
      <c r="D2962" s="144"/>
    </row>
    <row r="2963" spans="4:4">
      <c r="D2963" s="144"/>
    </row>
    <row r="2964" spans="4:4">
      <c r="D2964" s="144"/>
    </row>
    <row r="2965" spans="4:4">
      <c r="D2965" s="144"/>
    </row>
    <row r="2966" spans="4:4">
      <c r="D2966" s="144"/>
    </row>
    <row r="2967" spans="4:4">
      <c r="D2967" s="144"/>
    </row>
    <row r="2968" spans="4:4">
      <c r="D2968" s="144"/>
    </row>
    <row r="2969" spans="4:4">
      <c r="D2969" s="144"/>
    </row>
    <row r="2970" spans="4:4">
      <c r="D2970" s="144"/>
    </row>
    <row r="2971" spans="4:4">
      <c r="D2971" s="144"/>
    </row>
    <row r="2972" spans="4:4">
      <c r="D2972" s="144"/>
    </row>
    <row r="2973" spans="4:4">
      <c r="D2973" s="144"/>
    </row>
    <row r="2974" spans="4:4">
      <c r="D2974" s="144"/>
    </row>
    <row r="2975" spans="4:4">
      <c r="D2975" s="144"/>
    </row>
    <row r="2976" spans="4:4">
      <c r="D2976" s="144"/>
    </row>
    <row r="2977" spans="4:4">
      <c r="D2977" s="144"/>
    </row>
    <row r="2978" spans="4:4">
      <c r="D2978" s="144"/>
    </row>
    <row r="2979" spans="4:4">
      <c r="D2979" s="144"/>
    </row>
    <row r="2980" spans="4:4">
      <c r="D2980" s="144"/>
    </row>
    <row r="2981" spans="4:4">
      <c r="D2981" s="144"/>
    </row>
    <row r="2982" spans="4:4">
      <c r="D2982" s="144"/>
    </row>
    <row r="2983" spans="4:4">
      <c r="D2983" s="144"/>
    </row>
    <row r="2984" spans="4:4">
      <c r="D2984" s="144"/>
    </row>
    <row r="2985" spans="4:4">
      <c r="D2985" s="144"/>
    </row>
    <row r="2986" spans="4:4">
      <c r="D2986" s="144"/>
    </row>
    <row r="2987" spans="4:4">
      <c r="D2987" s="144"/>
    </row>
    <row r="2988" spans="4:4">
      <c r="D2988" s="144"/>
    </row>
    <row r="2989" spans="4:4">
      <c r="D2989" s="144"/>
    </row>
    <row r="2990" spans="4:4">
      <c r="D2990" s="144"/>
    </row>
    <row r="2991" spans="4:4">
      <c r="D2991" s="144"/>
    </row>
    <row r="2992" spans="4:4">
      <c r="D2992" s="144"/>
    </row>
    <row r="2993" spans="4:4">
      <c r="D2993" s="144"/>
    </row>
    <row r="2994" spans="4:4">
      <c r="D2994" s="144"/>
    </row>
    <row r="2995" spans="4:4">
      <c r="D2995" s="144"/>
    </row>
    <row r="2996" spans="4:4">
      <c r="D2996" s="144"/>
    </row>
    <row r="2997" spans="4:4">
      <c r="D2997" s="144"/>
    </row>
    <row r="2998" spans="4:4">
      <c r="D2998" s="144"/>
    </row>
    <row r="2999" spans="4:4">
      <c r="D2999" s="144"/>
    </row>
    <row r="3000" spans="4:4">
      <c r="D3000" s="144"/>
    </row>
    <row r="3001" spans="4:4">
      <c r="D3001" s="144"/>
    </row>
    <row r="3002" spans="4:4">
      <c r="D3002" s="144"/>
    </row>
    <row r="3003" spans="4:4">
      <c r="D3003" s="144"/>
    </row>
    <row r="3004" spans="4:4">
      <c r="D3004" s="144"/>
    </row>
    <row r="3005" spans="4:4">
      <c r="D3005" s="144"/>
    </row>
    <row r="3006" spans="4:4">
      <c r="D3006" s="144"/>
    </row>
    <row r="3007" spans="4:4">
      <c r="D3007" s="144"/>
    </row>
    <row r="3008" spans="4:4">
      <c r="D3008" s="144"/>
    </row>
    <row r="3009" spans="4:4">
      <c r="D3009" s="144"/>
    </row>
    <row r="3010" spans="4:4">
      <c r="D3010" s="144"/>
    </row>
    <row r="3011" spans="4:4">
      <c r="D3011" s="144"/>
    </row>
    <row r="3012" spans="4:4">
      <c r="D3012" s="144"/>
    </row>
    <row r="3013" spans="4:4">
      <c r="D3013" s="144"/>
    </row>
    <row r="3014" spans="4:4">
      <c r="D3014" s="144"/>
    </row>
    <row r="3015" spans="4:4">
      <c r="D3015" s="144"/>
    </row>
    <row r="3016" spans="4:4">
      <c r="D3016" s="144"/>
    </row>
    <row r="3017" spans="4:4">
      <c r="D3017" s="144"/>
    </row>
    <row r="3018" spans="4:4">
      <c r="D3018" s="144"/>
    </row>
    <row r="3019" spans="4:4">
      <c r="D3019" s="144"/>
    </row>
    <row r="3020" spans="4:4">
      <c r="D3020" s="144"/>
    </row>
    <row r="3021" spans="4:4">
      <c r="D3021" s="144"/>
    </row>
    <row r="3022" spans="4:4">
      <c r="D3022" s="144"/>
    </row>
    <row r="3023" spans="4:4">
      <c r="D3023" s="144"/>
    </row>
    <row r="3024" spans="4:4">
      <c r="D3024" s="144"/>
    </row>
    <row r="3025" spans="4:4">
      <c r="D3025" s="144"/>
    </row>
    <row r="3026" spans="4:4">
      <c r="D3026" s="144"/>
    </row>
    <row r="3027" spans="4:4">
      <c r="D3027" s="144"/>
    </row>
    <row r="3028" spans="4:4">
      <c r="D3028" s="144"/>
    </row>
    <row r="3029" spans="4:4">
      <c r="D3029" s="144"/>
    </row>
    <row r="3030" spans="4:4">
      <c r="D3030" s="144"/>
    </row>
    <row r="3031" spans="4:4">
      <c r="D3031" s="144"/>
    </row>
    <row r="3032" spans="4:4">
      <c r="D3032" s="144"/>
    </row>
    <row r="3033" spans="4:4">
      <c r="D3033" s="144"/>
    </row>
    <row r="3034" spans="4:4">
      <c r="D3034" s="144"/>
    </row>
    <row r="3035" spans="4:4">
      <c r="D3035" s="144"/>
    </row>
    <row r="3036" spans="4:4">
      <c r="D3036" s="144"/>
    </row>
    <row r="3037" spans="4:4">
      <c r="D3037" s="144"/>
    </row>
    <row r="3038" spans="4:4">
      <c r="D3038" s="144"/>
    </row>
    <row r="3039" spans="4:4">
      <c r="D3039" s="144"/>
    </row>
    <row r="3040" spans="4:4">
      <c r="D3040" s="144"/>
    </row>
    <row r="3041" spans="4:4">
      <c r="D3041" s="144"/>
    </row>
    <row r="3042" spans="4:4">
      <c r="D3042" s="144"/>
    </row>
    <row r="3043" spans="4:4">
      <c r="D3043" s="144"/>
    </row>
    <row r="3044" spans="4:4">
      <c r="D3044" s="144"/>
    </row>
    <row r="3045" spans="4:4">
      <c r="D3045" s="144"/>
    </row>
    <row r="3046" spans="4:4">
      <c r="D3046" s="144"/>
    </row>
    <row r="3047" spans="4:4">
      <c r="D3047" s="144"/>
    </row>
    <row r="3048" spans="4:4">
      <c r="D3048" s="144"/>
    </row>
    <row r="3049" spans="4:4">
      <c r="D3049" s="144"/>
    </row>
    <row r="3050" spans="4:4">
      <c r="D3050" s="144"/>
    </row>
    <row r="3051" spans="4:4">
      <c r="D3051" s="144"/>
    </row>
    <row r="3052" spans="4:4">
      <c r="D3052" s="144"/>
    </row>
    <row r="3053" spans="4:4">
      <c r="D3053" s="144"/>
    </row>
    <row r="3054" spans="4:4">
      <c r="D3054" s="144"/>
    </row>
    <row r="3055" spans="4:4">
      <c r="D3055" s="144"/>
    </row>
    <row r="3056" spans="4:4">
      <c r="D3056" s="144"/>
    </row>
    <row r="3057" spans="4:4">
      <c r="D3057" s="144"/>
    </row>
    <row r="3058" spans="4:4">
      <c r="D3058" s="144"/>
    </row>
    <row r="3059" spans="4:4">
      <c r="D3059" s="144"/>
    </row>
    <row r="3060" spans="4:4">
      <c r="D3060" s="144"/>
    </row>
    <row r="3061" spans="4:4">
      <c r="D3061" s="144"/>
    </row>
    <row r="3062" spans="4:4">
      <c r="D3062" s="144"/>
    </row>
    <row r="3063" spans="4:4">
      <c r="D3063" s="144"/>
    </row>
    <row r="3064" spans="4:4">
      <c r="D3064" s="144"/>
    </row>
    <row r="3065" spans="4:4">
      <c r="D3065" s="144"/>
    </row>
    <row r="3066" spans="4:4">
      <c r="D3066" s="144"/>
    </row>
    <row r="3067" spans="4:4">
      <c r="D3067" s="144"/>
    </row>
    <row r="3068" spans="4:4">
      <c r="D3068" s="144"/>
    </row>
    <row r="3069" spans="4:4">
      <c r="D3069" s="144"/>
    </row>
    <row r="3070" spans="4:4">
      <c r="D3070" s="144"/>
    </row>
    <row r="3071" spans="4:4">
      <c r="D3071" s="144"/>
    </row>
    <row r="3072" spans="4:4">
      <c r="D3072" s="144"/>
    </row>
    <row r="3073" spans="4:4">
      <c r="D3073" s="144"/>
    </row>
    <row r="3074" spans="4:4">
      <c r="D3074" s="144"/>
    </row>
    <row r="3075" spans="4:4">
      <c r="D3075" s="144"/>
    </row>
    <row r="3076" spans="4:4">
      <c r="D3076" s="144"/>
    </row>
    <row r="3077" spans="4:4">
      <c r="D3077" s="144"/>
    </row>
    <row r="3078" spans="4:4">
      <c r="D3078" s="144"/>
    </row>
    <row r="3079" spans="4:4">
      <c r="D3079" s="144"/>
    </row>
    <row r="3080" spans="4:4">
      <c r="D3080" s="144"/>
    </row>
    <row r="3081" spans="4:4">
      <c r="D3081" s="144"/>
    </row>
    <row r="3082" spans="4:4">
      <c r="D3082" s="144"/>
    </row>
    <row r="3083" spans="4:4">
      <c r="D3083" s="144"/>
    </row>
    <row r="3084" spans="4:4">
      <c r="D3084" s="144"/>
    </row>
    <row r="3085" spans="4:4">
      <c r="D3085" s="144"/>
    </row>
    <row r="3086" spans="4:4">
      <c r="D3086" s="144"/>
    </row>
    <row r="3087" spans="4:4">
      <c r="D3087" s="144"/>
    </row>
    <row r="3088" spans="4:4">
      <c r="D3088" s="144"/>
    </row>
    <row r="3089" spans="4:4">
      <c r="D3089" s="144"/>
    </row>
    <row r="3090" spans="4:4">
      <c r="D3090" s="144"/>
    </row>
    <row r="3091" spans="4:4">
      <c r="D3091" s="144"/>
    </row>
    <row r="3092" spans="4:4">
      <c r="D3092" s="144"/>
    </row>
    <row r="3093" spans="4:4">
      <c r="D3093" s="144"/>
    </row>
    <row r="3094" spans="4:4">
      <c r="D3094" s="144"/>
    </row>
    <row r="3095" spans="4:4">
      <c r="D3095" s="144"/>
    </row>
    <row r="3096" spans="4:4">
      <c r="D3096" s="144"/>
    </row>
    <row r="3097" spans="4:4">
      <c r="D3097" s="144"/>
    </row>
    <row r="3098" spans="4:4">
      <c r="D3098" s="144"/>
    </row>
    <row r="3099" spans="4:4">
      <c r="D3099" s="144"/>
    </row>
    <row r="3100" spans="4:4">
      <c r="D3100" s="144"/>
    </row>
    <row r="3101" spans="4:4">
      <c r="D3101" s="144"/>
    </row>
    <row r="3102" spans="4:4">
      <c r="D3102" s="144"/>
    </row>
    <row r="3103" spans="4:4">
      <c r="D3103" s="144"/>
    </row>
    <row r="3104" spans="4:4">
      <c r="D3104" s="144"/>
    </row>
    <row r="3105" spans="4:4">
      <c r="D3105" s="144"/>
    </row>
    <row r="3106" spans="4:4">
      <c r="D3106" s="144"/>
    </row>
    <row r="3107" spans="4:4">
      <c r="D3107" s="144"/>
    </row>
    <row r="3108" spans="4:4">
      <c r="D3108" s="144"/>
    </row>
    <row r="3109" spans="4:4">
      <c r="D3109" s="144"/>
    </row>
    <row r="3110" spans="4:4">
      <c r="D3110" s="144"/>
    </row>
    <row r="3111" spans="4:4">
      <c r="D3111" s="144"/>
    </row>
    <row r="3112" spans="4:4">
      <c r="D3112" s="144"/>
    </row>
    <row r="3113" spans="4:4">
      <c r="D3113" s="144"/>
    </row>
    <row r="3114" spans="4:4">
      <c r="D3114" s="144"/>
    </row>
    <row r="3115" spans="4:4">
      <c r="D3115" s="144"/>
    </row>
    <row r="3116" spans="4:4">
      <c r="D3116" s="144"/>
    </row>
    <row r="3117" spans="4:4">
      <c r="D3117" s="144"/>
    </row>
    <row r="3118" spans="4:4">
      <c r="D3118" s="144"/>
    </row>
    <row r="3119" spans="4:4">
      <c r="D3119" s="144"/>
    </row>
    <row r="3120" spans="4:4">
      <c r="D3120" s="144"/>
    </row>
    <row r="3121" spans="4:4">
      <c r="D3121" s="144"/>
    </row>
    <row r="3122" spans="4:4">
      <c r="D3122" s="144"/>
    </row>
    <row r="3123" spans="4:4">
      <c r="D3123" s="144"/>
    </row>
    <row r="3124" spans="4:4">
      <c r="D3124" s="144"/>
    </row>
    <row r="3125" spans="4:4">
      <c r="D3125" s="144"/>
    </row>
    <row r="3126" spans="4:4">
      <c r="D3126" s="144"/>
    </row>
    <row r="3127" spans="4:4">
      <c r="D3127" s="144"/>
    </row>
    <row r="3128" spans="4:4">
      <c r="D3128" s="144"/>
    </row>
    <row r="3129" spans="4:4">
      <c r="D3129" s="144"/>
    </row>
    <row r="3130" spans="4:4">
      <c r="D3130" s="144"/>
    </row>
    <row r="3131" spans="4:4">
      <c r="D3131" s="144"/>
    </row>
    <row r="3132" spans="4:4">
      <c r="D3132" s="144"/>
    </row>
    <row r="3133" spans="4:4">
      <c r="D3133" s="144"/>
    </row>
    <row r="3134" spans="4:4">
      <c r="D3134" s="144"/>
    </row>
    <row r="3135" spans="4:4">
      <c r="D3135" s="144"/>
    </row>
    <row r="3136" spans="4:4">
      <c r="D3136" s="144"/>
    </row>
    <row r="3137" spans="4:4">
      <c r="D3137" s="144"/>
    </row>
    <row r="3138" spans="4:4">
      <c r="D3138" s="144"/>
    </row>
    <row r="3139" spans="4:4">
      <c r="D3139" s="144"/>
    </row>
    <row r="3140" spans="4:4">
      <c r="D3140" s="144"/>
    </row>
    <row r="3141" spans="4:4">
      <c r="D3141" s="144"/>
    </row>
    <row r="3142" spans="4:4">
      <c r="D3142" s="144"/>
    </row>
    <row r="3143" spans="4:4">
      <c r="D3143" s="144"/>
    </row>
    <row r="3144" spans="4:4">
      <c r="D3144" s="144"/>
    </row>
    <row r="3145" spans="4:4">
      <c r="D3145" s="144"/>
    </row>
    <row r="3146" spans="4:4">
      <c r="D3146" s="144"/>
    </row>
    <row r="3147" spans="4:4">
      <c r="D3147" s="144"/>
    </row>
    <row r="3148" spans="4:4">
      <c r="D3148" s="144"/>
    </row>
    <row r="3149" spans="4:4">
      <c r="D3149" s="144"/>
    </row>
    <row r="3150" spans="4:4">
      <c r="D3150" s="144"/>
    </row>
    <row r="3151" spans="4:4">
      <c r="D3151" s="144"/>
    </row>
    <row r="3152" spans="4:4">
      <c r="D3152" s="144"/>
    </row>
    <row r="3153" spans="4:4">
      <c r="D3153" s="144"/>
    </row>
    <row r="3154" spans="4:4">
      <c r="D3154" s="144"/>
    </row>
    <row r="3155" spans="4:4">
      <c r="D3155" s="144"/>
    </row>
    <row r="3156" spans="4:4">
      <c r="D3156" s="144"/>
    </row>
    <row r="3157" spans="4:4">
      <c r="D3157" s="144"/>
    </row>
    <row r="3158" spans="4:4">
      <c r="D3158" s="144"/>
    </row>
    <row r="3159" spans="4:4">
      <c r="D3159" s="144"/>
    </row>
    <row r="3160" spans="4:4">
      <c r="D3160" s="144"/>
    </row>
    <row r="3161" spans="4:4">
      <c r="D3161" s="144"/>
    </row>
    <row r="3162" spans="4:4">
      <c r="D3162" s="144"/>
    </row>
    <row r="3163" spans="4:4">
      <c r="D3163" s="144"/>
    </row>
    <row r="3164" spans="4:4">
      <c r="D3164" s="144"/>
    </row>
    <row r="3165" spans="4:4">
      <c r="D3165" s="144"/>
    </row>
    <row r="3166" spans="4:4">
      <c r="D3166" s="144"/>
    </row>
    <row r="3167" spans="4:4">
      <c r="D3167" s="144"/>
    </row>
    <row r="3168" spans="4:4">
      <c r="D3168" s="144"/>
    </row>
    <row r="3169" spans="4:4">
      <c r="D3169" s="144"/>
    </row>
    <row r="3170" spans="4:4">
      <c r="D3170" s="144"/>
    </row>
    <row r="3171" spans="4:4">
      <c r="D3171" s="144"/>
    </row>
    <row r="3172" spans="4:4">
      <c r="D3172" s="144"/>
    </row>
    <row r="3173" spans="4:4">
      <c r="D3173" s="144"/>
    </row>
    <row r="3174" spans="4:4">
      <c r="D3174" s="144"/>
    </row>
    <row r="3175" spans="4:4">
      <c r="D3175" s="144"/>
    </row>
    <row r="3176" spans="4:4">
      <c r="D3176" s="144"/>
    </row>
    <row r="3177" spans="4:4">
      <c r="D3177" s="144"/>
    </row>
    <row r="3178" spans="4:4">
      <c r="D3178" s="144"/>
    </row>
    <row r="3179" spans="4:4">
      <c r="D3179" s="144"/>
    </row>
    <row r="3180" spans="4:4">
      <c r="D3180" s="144"/>
    </row>
    <row r="3181" spans="4:4">
      <c r="D3181" s="144"/>
    </row>
    <row r="3182" spans="4:4">
      <c r="D3182" s="144"/>
    </row>
    <row r="3183" spans="4:4">
      <c r="D3183" s="144"/>
    </row>
    <row r="3184" spans="4:4">
      <c r="D3184" s="144"/>
    </row>
    <row r="3185" spans="4:4">
      <c r="D3185" s="144"/>
    </row>
    <row r="3186" spans="4:4">
      <c r="D3186" s="144"/>
    </row>
    <row r="3187" spans="4:4">
      <c r="D3187" s="144"/>
    </row>
    <row r="3188" spans="4:4">
      <c r="D3188" s="144"/>
    </row>
    <row r="3189" spans="4:4">
      <c r="D3189" s="144"/>
    </row>
    <row r="3190" spans="4:4">
      <c r="D3190" s="144"/>
    </row>
    <row r="3191" spans="4:4">
      <c r="D3191" s="144"/>
    </row>
    <row r="3192" spans="4:4">
      <c r="D3192" s="144"/>
    </row>
    <row r="3193" spans="4:4">
      <c r="D3193" s="144"/>
    </row>
    <row r="3194" spans="4:4">
      <c r="D3194" s="144"/>
    </row>
    <row r="3195" spans="4:4">
      <c r="D3195" s="144"/>
    </row>
    <row r="3196" spans="4:4">
      <c r="D3196" s="144"/>
    </row>
    <row r="3197" spans="4:4">
      <c r="D3197" s="144"/>
    </row>
    <row r="3198" spans="4:4">
      <c r="D3198" s="144"/>
    </row>
    <row r="3199" spans="4:4">
      <c r="D3199" s="144"/>
    </row>
    <row r="3200" spans="4:4">
      <c r="D3200" s="144"/>
    </row>
    <row r="3201" spans="4:4">
      <c r="D3201" s="144"/>
    </row>
    <row r="3202" spans="4:4">
      <c r="D3202" s="144"/>
    </row>
    <row r="3203" spans="4:4">
      <c r="D3203" s="144"/>
    </row>
    <row r="3204" spans="4:4">
      <c r="D3204" s="144"/>
    </row>
    <row r="3205" spans="4:4">
      <c r="D3205" s="144"/>
    </row>
    <row r="3206" spans="4:4">
      <c r="D3206" s="144"/>
    </row>
    <row r="3207" spans="4:4">
      <c r="D3207" s="144"/>
    </row>
    <row r="3208" spans="4:4">
      <c r="D3208" s="144"/>
    </row>
    <row r="3209" spans="4:4">
      <c r="D3209" s="144"/>
    </row>
    <row r="3210" spans="4:4">
      <c r="D3210" s="144"/>
    </row>
    <row r="3211" spans="4:4">
      <c r="D3211" s="144"/>
    </row>
    <row r="3212" spans="4:4">
      <c r="D3212" s="144"/>
    </row>
    <row r="3213" spans="4:4">
      <c r="D3213" s="144"/>
    </row>
    <row r="3214" spans="4:4">
      <c r="D3214" s="144"/>
    </row>
    <row r="3215" spans="4:4">
      <c r="D3215" s="144"/>
    </row>
    <row r="3216" spans="4:4">
      <c r="D3216" s="144"/>
    </row>
    <row r="3217" spans="4:4">
      <c r="D3217" s="144"/>
    </row>
    <row r="3218" spans="4:4">
      <c r="D3218" s="144"/>
    </row>
    <row r="3219" spans="4:4">
      <c r="D3219" s="144"/>
    </row>
    <row r="3220" spans="4:4">
      <c r="D3220" s="144"/>
    </row>
    <row r="3221" spans="4:4">
      <c r="D3221" s="144"/>
    </row>
    <row r="3222" spans="4:4">
      <c r="D3222" s="144"/>
    </row>
    <row r="3223" spans="4:4">
      <c r="D3223" s="144"/>
    </row>
    <row r="3224" spans="4:4">
      <c r="D3224" s="144"/>
    </row>
    <row r="3225" spans="4:4">
      <c r="D3225" s="144"/>
    </row>
    <row r="3226" spans="4:4">
      <c r="D3226" s="144"/>
    </row>
    <row r="3227" spans="4:4">
      <c r="D3227" s="144"/>
    </row>
    <row r="3228" spans="4:4">
      <c r="D3228" s="144"/>
    </row>
    <row r="3229" spans="4:4">
      <c r="D3229" s="144"/>
    </row>
    <row r="3230" spans="4:4">
      <c r="D3230" s="144"/>
    </row>
    <row r="3231" spans="4:4">
      <c r="D3231" s="144"/>
    </row>
    <row r="3232" spans="4:4">
      <c r="D3232" s="144"/>
    </row>
    <row r="3233" spans="4:4">
      <c r="D3233" s="144"/>
    </row>
    <row r="3234" spans="4:4">
      <c r="D3234" s="144"/>
    </row>
    <row r="3235" spans="4:4">
      <c r="D3235" s="144"/>
    </row>
    <row r="3236" spans="4:4">
      <c r="D3236" s="144"/>
    </row>
    <row r="3237" spans="4:4">
      <c r="D3237" s="144"/>
    </row>
    <row r="3238" spans="4:4">
      <c r="D3238" s="144"/>
    </row>
    <row r="3239" spans="4:4">
      <c r="D3239" s="144"/>
    </row>
    <row r="3240" spans="4:4">
      <c r="D3240" s="144"/>
    </row>
    <row r="3241" spans="4:4">
      <c r="D3241" s="144"/>
    </row>
    <row r="3242" spans="4:4">
      <c r="D3242" s="144"/>
    </row>
    <row r="3243" spans="4:4">
      <c r="D3243" s="144"/>
    </row>
    <row r="3244" spans="4:4">
      <c r="D3244" s="144"/>
    </row>
    <row r="3245" spans="4:4">
      <c r="D3245" s="144"/>
    </row>
    <row r="3246" spans="4:4">
      <c r="D3246" s="144"/>
    </row>
    <row r="3247" spans="4:4">
      <c r="D3247" s="144"/>
    </row>
    <row r="3248" spans="4:4">
      <c r="D3248" s="144"/>
    </row>
    <row r="3249" spans="4:4">
      <c r="D3249" s="144"/>
    </row>
    <row r="3250" spans="4:4">
      <c r="D3250" s="144"/>
    </row>
    <row r="3251" spans="4:4">
      <c r="D3251" s="144"/>
    </row>
    <row r="3252" spans="4:4">
      <c r="D3252" s="144"/>
    </row>
    <row r="3253" spans="4:4">
      <c r="D3253" s="144"/>
    </row>
    <row r="3254" spans="4:4">
      <c r="D3254" s="144"/>
    </row>
    <row r="3255" spans="4:4">
      <c r="D3255" s="144"/>
    </row>
    <row r="3256" spans="4:4">
      <c r="D3256" s="144"/>
    </row>
    <row r="3257" spans="4:4">
      <c r="D3257" s="144"/>
    </row>
    <row r="3258" spans="4:4">
      <c r="D3258" s="144"/>
    </row>
    <row r="3259" spans="4:4">
      <c r="D3259" s="144"/>
    </row>
    <row r="3260" spans="4:4">
      <c r="D3260" s="144"/>
    </row>
    <row r="3261" spans="4:4">
      <c r="D3261" s="144"/>
    </row>
    <row r="3262" spans="4:4">
      <c r="D3262" s="144"/>
    </row>
    <row r="3263" spans="4:4">
      <c r="D3263" s="144"/>
    </row>
    <row r="3264" spans="4:4">
      <c r="D3264" s="144"/>
    </row>
    <row r="3265" spans="4:4">
      <c r="D3265" s="144"/>
    </row>
    <row r="3266" spans="4:4">
      <c r="D3266" s="144"/>
    </row>
    <row r="3267" spans="4:4">
      <c r="D3267" s="144"/>
    </row>
    <row r="3268" spans="4:4">
      <c r="D3268" s="144"/>
    </row>
    <row r="3269" spans="4:4">
      <c r="D3269" s="144"/>
    </row>
    <row r="3270" spans="4:4">
      <c r="D3270" s="144"/>
    </row>
    <row r="3271" spans="4:4">
      <c r="D3271" s="144"/>
    </row>
    <row r="3272" spans="4:4">
      <c r="D3272" s="144"/>
    </row>
    <row r="3273" spans="4:4">
      <c r="D3273" s="144"/>
    </row>
    <row r="3274" spans="4:4">
      <c r="D3274" s="144"/>
    </row>
    <row r="3275" spans="4:4">
      <c r="D3275" s="144"/>
    </row>
    <row r="3276" spans="4:4">
      <c r="D3276" s="144"/>
    </row>
    <row r="3277" spans="4:4">
      <c r="D3277" s="144"/>
    </row>
    <row r="3278" spans="4:4">
      <c r="D3278" s="144"/>
    </row>
    <row r="3279" spans="4:4">
      <c r="D3279" s="144"/>
    </row>
    <row r="3280" spans="4:4">
      <c r="D3280" s="144"/>
    </row>
    <row r="3281" spans="4:4">
      <c r="D3281" s="144"/>
    </row>
    <row r="3282" spans="4:4">
      <c r="D3282" s="144"/>
    </row>
    <row r="3283" spans="4:4">
      <c r="D3283" s="144"/>
    </row>
    <row r="3284" spans="4:4">
      <c r="D3284" s="144"/>
    </row>
    <row r="3285" spans="4:4">
      <c r="D3285" s="144"/>
    </row>
    <row r="3286" spans="4:4">
      <c r="D3286" s="144"/>
    </row>
    <row r="3287" spans="4:4">
      <c r="D3287" s="144"/>
    </row>
    <row r="3288" spans="4:4">
      <c r="D3288" s="144"/>
    </row>
    <row r="3289" spans="4:4">
      <c r="D3289" s="144"/>
    </row>
    <row r="3290" spans="4:4">
      <c r="D3290" s="144"/>
    </row>
    <row r="3291" spans="4:4">
      <c r="D3291" s="144"/>
    </row>
    <row r="3292" spans="4:4">
      <c r="D3292" s="144"/>
    </row>
    <row r="3293" spans="4:4">
      <c r="D3293" s="144"/>
    </row>
    <row r="3294" spans="4:4">
      <c r="D3294" s="144"/>
    </row>
    <row r="3295" spans="4:4">
      <c r="D3295" s="144"/>
    </row>
    <row r="3296" spans="4:4">
      <c r="D3296" s="144"/>
    </row>
    <row r="3297" spans="4:4">
      <c r="D3297" s="144"/>
    </row>
    <row r="3298" spans="4:4">
      <c r="D3298" s="144"/>
    </row>
    <row r="3299" spans="4:4">
      <c r="D3299" s="144"/>
    </row>
    <row r="3300" spans="4:4">
      <c r="D3300" s="144"/>
    </row>
    <row r="3301" spans="4:4">
      <c r="D3301" s="144"/>
    </row>
    <row r="3302" spans="4:4">
      <c r="D3302" s="144"/>
    </row>
    <row r="3303" spans="4:4">
      <c r="D3303" s="144"/>
    </row>
    <row r="3304" spans="4:4">
      <c r="D3304" s="144"/>
    </row>
    <row r="3305" spans="4:4">
      <c r="D3305" s="144"/>
    </row>
    <row r="3306" spans="4:4">
      <c r="D3306" s="144"/>
    </row>
    <row r="3307" spans="4:4">
      <c r="D3307" s="144"/>
    </row>
    <row r="3308" spans="4:4">
      <c r="D3308" s="144"/>
    </row>
    <row r="3309" spans="4:4">
      <c r="D3309" s="144"/>
    </row>
    <row r="3310" spans="4:4">
      <c r="D3310" s="144"/>
    </row>
    <row r="3311" spans="4:4">
      <c r="D3311" s="144"/>
    </row>
    <row r="3312" spans="4:4">
      <c r="D3312" s="144"/>
    </row>
    <row r="3313" spans="4:4">
      <c r="D3313" s="144"/>
    </row>
    <row r="3314" spans="4:4">
      <c r="D3314" s="144"/>
    </row>
    <row r="3315" spans="4:4">
      <c r="D3315" s="144"/>
    </row>
    <row r="3316" spans="4:4">
      <c r="D3316" s="144"/>
    </row>
    <row r="3317" spans="4:4">
      <c r="D3317" s="144"/>
    </row>
    <row r="3318" spans="4:4">
      <c r="D3318" s="144"/>
    </row>
    <row r="3319" spans="4:4">
      <c r="D3319" s="144"/>
    </row>
    <row r="3320" spans="4:4">
      <c r="D3320" s="144"/>
    </row>
    <row r="3321" spans="4:4">
      <c r="D3321" s="144"/>
    </row>
    <row r="3322" spans="4:4">
      <c r="D3322" s="144"/>
    </row>
    <row r="3323" spans="4:4">
      <c r="D3323" s="144"/>
    </row>
    <row r="3324" spans="4:4">
      <c r="D3324" s="144"/>
    </row>
    <row r="3325" spans="4:4">
      <c r="D3325" s="144"/>
    </row>
    <row r="3326" spans="4:4">
      <c r="D3326" s="144"/>
    </row>
    <row r="3327" spans="4:4">
      <c r="D3327" s="144"/>
    </row>
    <row r="3328" spans="4:4">
      <c r="D3328" s="144"/>
    </row>
    <row r="3329" spans="4:4">
      <c r="D3329" s="144"/>
    </row>
    <row r="3330" spans="4:4">
      <c r="D3330" s="144"/>
    </row>
    <row r="3331" spans="4:4">
      <c r="D3331" s="144"/>
    </row>
    <row r="3332" spans="4:4">
      <c r="D3332" s="144"/>
    </row>
    <row r="3333" spans="4:4">
      <c r="D3333" s="144"/>
    </row>
    <row r="3334" spans="4:4">
      <c r="D3334" s="144"/>
    </row>
    <row r="3335" spans="4:4">
      <c r="D3335" s="144"/>
    </row>
    <row r="3336" spans="4:4">
      <c r="D3336" s="144"/>
    </row>
    <row r="3337" spans="4:4">
      <c r="D3337" s="144"/>
    </row>
    <row r="3338" spans="4:4">
      <c r="D3338" s="144"/>
    </row>
    <row r="3339" spans="4:4">
      <c r="D3339" s="144"/>
    </row>
    <row r="3340" spans="4:4">
      <c r="D3340" s="144"/>
    </row>
    <row r="3341" spans="4:4">
      <c r="D3341" s="144"/>
    </row>
    <row r="3342" spans="4:4">
      <c r="D3342" s="144"/>
    </row>
    <row r="3343" spans="4:4">
      <c r="D3343" s="144"/>
    </row>
    <row r="3344" spans="4:4">
      <c r="D3344" s="144"/>
    </row>
    <row r="3345" spans="4:4">
      <c r="D3345" s="144"/>
    </row>
    <row r="3346" spans="4:4">
      <c r="D3346" s="144"/>
    </row>
    <row r="3347" spans="4:4">
      <c r="D3347" s="144"/>
    </row>
    <row r="3348" spans="4:4">
      <c r="D3348" s="144"/>
    </row>
    <row r="3349" spans="4:4">
      <c r="D3349" s="144"/>
    </row>
    <row r="3350" spans="4:4">
      <c r="D3350" s="144"/>
    </row>
    <row r="3351" spans="4:4">
      <c r="D3351" s="144"/>
    </row>
    <row r="3352" spans="4:4">
      <c r="D3352" s="144"/>
    </row>
    <row r="3353" spans="4:4">
      <c r="D3353" s="144"/>
    </row>
    <row r="3354" spans="4:4">
      <c r="D3354" s="144"/>
    </row>
    <row r="3355" spans="4:4">
      <c r="D3355" s="144"/>
    </row>
    <row r="3356" spans="4:4">
      <c r="D3356" s="144"/>
    </row>
    <row r="3357" spans="4:4">
      <c r="D3357" s="144"/>
    </row>
    <row r="3358" spans="4:4">
      <c r="D3358" s="144"/>
    </row>
    <row r="3359" spans="4:4">
      <c r="D3359" s="144"/>
    </row>
    <row r="3360" spans="4:4">
      <c r="D3360" s="144"/>
    </row>
    <row r="3361" spans="4:4">
      <c r="D3361" s="144"/>
    </row>
    <row r="3362" spans="4:4">
      <c r="D3362" s="144"/>
    </row>
    <row r="3363" spans="4:4">
      <c r="D3363" s="144"/>
    </row>
    <row r="3364" spans="4:4">
      <c r="D3364" s="144"/>
    </row>
    <row r="3365" spans="4:4">
      <c r="D3365" s="144"/>
    </row>
    <row r="3366" spans="4:4">
      <c r="D3366" s="144"/>
    </row>
    <row r="3367" spans="4:4">
      <c r="D3367" s="144"/>
    </row>
    <row r="3368" spans="4:4">
      <c r="D3368" s="144"/>
    </row>
    <row r="3369" spans="4:4">
      <c r="D3369" s="144"/>
    </row>
    <row r="3370" spans="4:4">
      <c r="D3370" s="144"/>
    </row>
    <row r="3371" spans="4:4">
      <c r="D3371" s="144"/>
    </row>
    <row r="3372" spans="4:4">
      <c r="D3372" s="144"/>
    </row>
    <row r="3373" spans="4:4">
      <c r="D3373" s="144"/>
    </row>
    <row r="3374" spans="4:4">
      <c r="D3374" s="144"/>
    </row>
    <row r="3375" spans="4:4">
      <c r="D3375" s="144"/>
    </row>
    <row r="3376" spans="4:4">
      <c r="D3376" s="144"/>
    </row>
    <row r="3377" spans="4:4">
      <c r="D3377" s="144"/>
    </row>
    <row r="3378" spans="4:4">
      <c r="D3378" s="144"/>
    </row>
    <row r="3379" spans="4:4">
      <c r="D3379" s="144"/>
    </row>
    <row r="3380" spans="4:4">
      <c r="D3380" s="144"/>
    </row>
    <row r="3381" spans="4:4">
      <c r="D3381" s="144"/>
    </row>
    <row r="3382" spans="4:4">
      <c r="D3382" s="144"/>
    </row>
    <row r="3383" spans="4:4">
      <c r="D3383" s="144"/>
    </row>
    <row r="3384" spans="4:4">
      <c r="D3384" s="144"/>
    </row>
    <row r="3385" spans="4:4">
      <c r="D3385" s="144"/>
    </row>
    <row r="3386" spans="4:4">
      <c r="D3386" s="144"/>
    </row>
    <row r="3387" spans="4:4">
      <c r="D3387" s="144"/>
    </row>
    <row r="3388" spans="4:4">
      <c r="D3388" s="144"/>
    </row>
    <row r="3389" spans="4:4">
      <c r="D3389" s="144"/>
    </row>
    <row r="3390" spans="4:4">
      <c r="D3390" s="144"/>
    </row>
    <row r="3391" spans="4:4">
      <c r="D3391" s="144"/>
    </row>
    <row r="3392" spans="4:4">
      <c r="D3392" s="144"/>
    </row>
    <row r="3393" spans="4:4">
      <c r="D3393" s="144"/>
    </row>
    <row r="3394" spans="4:4">
      <c r="D3394" s="144"/>
    </row>
    <row r="3395" spans="4:4">
      <c r="D3395" s="144"/>
    </row>
    <row r="3396" spans="4:4">
      <c r="D3396" s="144"/>
    </row>
    <row r="3397" spans="4:4">
      <c r="D3397" s="144"/>
    </row>
    <row r="3398" spans="4:4">
      <c r="D3398" s="144"/>
    </row>
    <row r="3399" spans="4:4">
      <c r="D3399" s="144"/>
    </row>
    <row r="3400" spans="4:4">
      <c r="D3400" s="144"/>
    </row>
    <row r="3401" spans="4:4">
      <c r="D3401" s="144"/>
    </row>
    <row r="3402" spans="4:4">
      <c r="D3402" s="144"/>
    </row>
    <row r="3403" spans="4:4">
      <c r="D3403" s="144"/>
    </row>
    <row r="3404" spans="4:4">
      <c r="D3404" s="144"/>
    </row>
    <row r="3405" spans="4:4">
      <c r="D3405" s="144"/>
    </row>
    <row r="3406" spans="4:4">
      <c r="D3406" s="144"/>
    </row>
    <row r="3407" spans="4:4">
      <c r="D3407" s="144"/>
    </row>
    <row r="3408" spans="4:4">
      <c r="D3408" s="144"/>
    </row>
    <row r="3409" spans="4:4">
      <c r="D3409" s="144"/>
    </row>
    <row r="3410" spans="4:4">
      <c r="D3410" s="144"/>
    </row>
    <row r="3411" spans="4:4">
      <c r="D3411" s="144"/>
    </row>
    <row r="3412" spans="4:4">
      <c r="D3412" s="144"/>
    </row>
    <row r="3413" spans="4:4">
      <c r="D3413" s="144"/>
    </row>
    <row r="3414" spans="4:4">
      <c r="D3414" s="144"/>
    </row>
    <row r="3415" spans="4:4">
      <c r="D3415" s="144"/>
    </row>
    <row r="3416" spans="4:4">
      <c r="D3416" s="144"/>
    </row>
    <row r="3417" spans="4:4">
      <c r="D3417" s="144"/>
    </row>
    <row r="3418" spans="4:4">
      <c r="D3418" s="144"/>
    </row>
    <row r="3419" spans="4:4">
      <c r="D3419" s="144"/>
    </row>
    <row r="3420" spans="4:4">
      <c r="D3420" s="144"/>
    </row>
    <row r="3421" spans="4:4">
      <c r="D3421" s="144"/>
    </row>
    <row r="3422" spans="4:4">
      <c r="D3422" s="144"/>
    </row>
    <row r="3423" spans="4:4">
      <c r="D3423" s="144"/>
    </row>
    <row r="3424" spans="4:4">
      <c r="D3424" s="144"/>
    </row>
    <row r="3425" spans="4:4">
      <c r="D3425" s="144"/>
    </row>
    <row r="3426" spans="4:4">
      <c r="D3426" s="144"/>
    </row>
    <row r="3427" spans="4:4">
      <c r="D3427" s="144"/>
    </row>
    <row r="3428" spans="4:4">
      <c r="D3428" s="144"/>
    </row>
    <row r="3429" spans="4:4">
      <c r="D3429" s="144"/>
    </row>
    <row r="3430" spans="4:4">
      <c r="D3430" s="144"/>
    </row>
    <row r="3431" spans="4:4">
      <c r="D3431" s="144"/>
    </row>
    <row r="3432" spans="4:4">
      <c r="D3432" s="144"/>
    </row>
    <row r="3433" spans="4:4">
      <c r="D3433" s="144"/>
    </row>
    <row r="3434" spans="4:4">
      <c r="D3434" s="144"/>
    </row>
    <row r="3435" spans="4:4">
      <c r="D3435" s="144"/>
    </row>
    <row r="3436" spans="4:4">
      <c r="D3436" s="144"/>
    </row>
    <row r="3437" spans="4:4">
      <c r="D3437" s="144"/>
    </row>
    <row r="3438" spans="4:4">
      <c r="D3438" s="144"/>
    </row>
    <row r="3439" spans="4:4">
      <c r="D3439" s="144"/>
    </row>
    <row r="3440" spans="4:4">
      <c r="D3440" s="144"/>
    </row>
    <row r="3441" spans="4:4">
      <c r="D3441" s="144"/>
    </row>
    <row r="3442" spans="4:4">
      <c r="D3442" s="144"/>
    </row>
    <row r="3443" spans="4:4">
      <c r="D3443" s="144"/>
    </row>
    <row r="3444" spans="4:4">
      <c r="D3444" s="144"/>
    </row>
    <row r="3445" spans="4:4">
      <c r="D3445" s="144"/>
    </row>
    <row r="3446" spans="4:4">
      <c r="D3446" s="144"/>
    </row>
    <row r="3447" spans="4:4">
      <c r="D3447" s="144"/>
    </row>
    <row r="3448" spans="4:4">
      <c r="D3448" s="144"/>
    </row>
    <row r="3449" spans="4:4">
      <c r="D3449" s="144"/>
    </row>
    <row r="3450" spans="4:4">
      <c r="D3450" s="144"/>
    </row>
    <row r="3451" spans="4:4">
      <c r="D3451" s="144"/>
    </row>
    <row r="3452" spans="4:4">
      <c r="D3452" s="144"/>
    </row>
    <row r="3453" spans="4:4">
      <c r="D3453" s="144"/>
    </row>
    <row r="3454" spans="4:4">
      <c r="D3454" s="144"/>
    </row>
    <row r="3455" spans="4:4">
      <c r="D3455" s="144"/>
    </row>
    <row r="3456" spans="4:4">
      <c r="D3456" s="144"/>
    </row>
    <row r="3457" spans="4:4">
      <c r="D3457" s="144"/>
    </row>
    <row r="3458" spans="4:4">
      <c r="D3458" s="144"/>
    </row>
    <row r="3459" spans="4:4">
      <c r="D3459" s="144"/>
    </row>
    <row r="3460" spans="4:4">
      <c r="D3460" s="144"/>
    </row>
    <row r="3461" spans="4:4">
      <c r="D3461" s="144"/>
    </row>
    <row r="3462" spans="4:4">
      <c r="D3462" s="144"/>
    </row>
    <row r="3463" spans="4:4">
      <c r="D3463" s="144"/>
    </row>
    <row r="3464" spans="4:4">
      <c r="D3464" s="144"/>
    </row>
    <row r="3465" spans="4:4">
      <c r="D3465" s="144"/>
    </row>
    <row r="3466" spans="4:4">
      <c r="D3466" s="144"/>
    </row>
    <row r="3467" spans="4:4">
      <c r="D3467" s="144"/>
    </row>
    <row r="3468" spans="4:4">
      <c r="D3468" s="144"/>
    </row>
    <row r="3469" spans="4:4">
      <c r="D3469" s="144"/>
    </row>
    <row r="3470" spans="4:4">
      <c r="D3470" s="144"/>
    </row>
    <row r="3471" spans="4:4">
      <c r="D3471" s="144"/>
    </row>
    <row r="3472" spans="4:4">
      <c r="D3472" s="144"/>
    </row>
    <row r="3473" spans="4:4">
      <c r="D3473" s="144"/>
    </row>
    <row r="3474" spans="4:4">
      <c r="D3474" s="144"/>
    </row>
    <row r="3475" spans="4:4">
      <c r="D3475" s="144"/>
    </row>
    <row r="3476" spans="4:4">
      <c r="D3476" s="144"/>
    </row>
    <row r="3477" spans="4:4">
      <c r="D3477" s="144"/>
    </row>
    <row r="3478" spans="4:4">
      <c r="D3478" s="144"/>
    </row>
    <row r="3479" spans="4:4">
      <c r="D3479" s="144"/>
    </row>
    <row r="3480" spans="4:4">
      <c r="D3480" s="144"/>
    </row>
    <row r="3481" spans="4:4">
      <c r="D3481" s="144"/>
    </row>
    <row r="3482" spans="4:4">
      <c r="D3482" s="144"/>
    </row>
    <row r="3483" spans="4:4">
      <c r="D3483" s="144"/>
    </row>
    <row r="3484" spans="4:4">
      <c r="D3484" s="144"/>
    </row>
    <row r="3485" spans="4:4">
      <c r="D3485" s="144"/>
    </row>
    <row r="3486" spans="4:4">
      <c r="D3486" s="144"/>
    </row>
    <row r="3487" spans="4:4">
      <c r="D3487" s="144"/>
    </row>
    <row r="3488" spans="4:4">
      <c r="D3488" s="144"/>
    </row>
    <row r="3489" spans="4:4">
      <c r="D3489" s="144"/>
    </row>
    <row r="3490" spans="4:4">
      <c r="D3490" s="144"/>
    </row>
    <row r="3491" spans="4:4">
      <c r="D3491" s="144"/>
    </row>
    <row r="3492" spans="4:4">
      <c r="D3492" s="144"/>
    </row>
    <row r="3493" spans="4:4">
      <c r="D3493" s="144"/>
    </row>
    <row r="3494" spans="4:4">
      <c r="D3494" s="144"/>
    </row>
    <row r="3495" spans="4:4">
      <c r="D3495" s="144"/>
    </row>
    <row r="3496" spans="4:4">
      <c r="D3496" s="144"/>
    </row>
    <row r="3497" spans="4:4">
      <c r="D3497" s="144"/>
    </row>
    <row r="3498" spans="4:4">
      <c r="D3498" s="144"/>
    </row>
    <row r="3499" spans="4:4">
      <c r="D3499" s="144"/>
    </row>
    <row r="3500" spans="4:4">
      <c r="D3500" s="144"/>
    </row>
    <row r="3501" spans="4:4">
      <c r="D3501" s="144"/>
    </row>
    <row r="3502" spans="4:4">
      <c r="D3502" s="144"/>
    </row>
    <row r="3503" spans="4:4">
      <c r="D3503" s="144"/>
    </row>
    <row r="3504" spans="4:4">
      <c r="D3504" s="144"/>
    </row>
    <row r="3505" spans="4:4">
      <c r="D3505" s="144"/>
    </row>
    <row r="3506" spans="4:4">
      <c r="D3506" s="144"/>
    </row>
    <row r="3507" spans="4:4">
      <c r="D3507" s="144"/>
    </row>
    <row r="3508" spans="4:4">
      <c r="D3508" s="144"/>
    </row>
    <row r="3509" spans="4:4">
      <c r="D3509" s="144"/>
    </row>
    <row r="3510" spans="4:4">
      <c r="D3510" s="144"/>
    </row>
    <row r="3511" spans="4:4">
      <c r="D3511" s="144"/>
    </row>
    <row r="3512" spans="4:4">
      <c r="D3512" s="144"/>
    </row>
    <row r="3513" spans="4:4">
      <c r="D3513" s="144"/>
    </row>
    <row r="3514" spans="4:4">
      <c r="D3514" s="144"/>
    </row>
    <row r="3515" spans="4:4">
      <c r="D3515" s="144"/>
    </row>
    <row r="3516" spans="4:4">
      <c r="D3516" s="144"/>
    </row>
    <row r="3517" spans="4:4">
      <c r="D3517" s="144"/>
    </row>
    <row r="3518" spans="4:4">
      <c r="D3518" s="144"/>
    </row>
    <row r="3519" spans="4:4">
      <c r="D3519" s="144"/>
    </row>
    <row r="3520" spans="4:4">
      <c r="D3520" s="144"/>
    </row>
    <row r="3521" spans="4:4">
      <c r="D3521" s="144"/>
    </row>
    <row r="3522" spans="4:4">
      <c r="D3522" s="144"/>
    </row>
    <row r="3523" spans="4:4">
      <c r="D3523" s="144"/>
    </row>
    <row r="3524" spans="4:4">
      <c r="D3524" s="144"/>
    </row>
    <row r="3525" spans="4:4">
      <c r="D3525" s="144"/>
    </row>
    <row r="3526" spans="4:4">
      <c r="D3526" s="144"/>
    </row>
    <row r="3527" spans="4:4">
      <c r="D3527" s="144"/>
    </row>
    <row r="3528" spans="4:4">
      <c r="D3528" s="144"/>
    </row>
    <row r="3529" spans="4:4">
      <c r="D3529" s="144"/>
    </row>
    <row r="3530" spans="4:4">
      <c r="D3530" s="144"/>
    </row>
    <row r="3531" spans="4:4">
      <c r="D3531" s="144"/>
    </row>
    <row r="3532" spans="4:4">
      <c r="D3532" s="144"/>
    </row>
    <row r="3533" spans="4:4">
      <c r="D3533" s="144"/>
    </row>
    <row r="3534" spans="4:4">
      <c r="D3534" s="144"/>
    </row>
    <row r="3535" spans="4:4">
      <c r="D3535" s="144"/>
    </row>
    <row r="3536" spans="4:4">
      <c r="D3536" s="144"/>
    </row>
    <row r="3537" spans="4:4">
      <c r="D3537" s="144"/>
    </row>
    <row r="3538" spans="4:4">
      <c r="D3538" s="144"/>
    </row>
    <row r="3539" spans="4:4">
      <c r="D3539" s="144"/>
    </row>
    <row r="3540" spans="4:4">
      <c r="D3540" s="144"/>
    </row>
    <row r="3541" spans="4:4">
      <c r="D3541" s="144"/>
    </row>
    <row r="3542" spans="4:4">
      <c r="D3542" s="144"/>
    </row>
    <row r="3543" spans="4:4">
      <c r="D3543" s="144"/>
    </row>
    <row r="3544" spans="4:4">
      <c r="D3544" s="144"/>
    </row>
    <row r="3545" spans="4:4">
      <c r="D3545" s="144"/>
    </row>
    <row r="3546" spans="4:4">
      <c r="D3546" s="144"/>
    </row>
    <row r="3547" spans="4:4">
      <c r="D3547" s="144"/>
    </row>
    <row r="3548" spans="4:4">
      <c r="D3548" s="144"/>
    </row>
    <row r="3549" spans="4:4">
      <c r="D3549" s="144"/>
    </row>
    <row r="3550" spans="4:4">
      <c r="D3550" s="144"/>
    </row>
    <row r="3551" spans="4:4">
      <c r="D3551" s="144"/>
    </row>
    <row r="3552" spans="4:4">
      <c r="D3552" s="144"/>
    </row>
    <row r="3553" spans="4:4">
      <c r="D3553" s="144"/>
    </row>
    <row r="3554" spans="4:4">
      <c r="D3554" s="144"/>
    </row>
    <row r="3555" spans="4:4">
      <c r="D3555" s="144"/>
    </row>
    <row r="3556" spans="4:4">
      <c r="D3556" s="144"/>
    </row>
    <row r="3557" spans="4:4">
      <c r="D3557" s="144"/>
    </row>
    <row r="3558" spans="4:4">
      <c r="D3558" s="144"/>
    </row>
    <row r="3559" spans="4:4">
      <c r="D3559" s="144"/>
    </row>
    <row r="3560" spans="4:4">
      <c r="D3560" s="144"/>
    </row>
    <row r="3561" spans="4:4">
      <c r="D3561" s="144"/>
    </row>
    <row r="3562" spans="4:4">
      <c r="D3562" s="144"/>
    </row>
    <row r="3563" spans="4:4">
      <c r="D3563" s="144"/>
    </row>
    <row r="3564" spans="4:4">
      <c r="D3564" s="144"/>
    </row>
    <row r="3565" spans="4:4">
      <c r="D3565" s="144"/>
    </row>
    <row r="3566" spans="4:4">
      <c r="D3566" s="144"/>
    </row>
    <row r="3567" spans="4:4">
      <c r="D3567" s="144"/>
    </row>
    <row r="3568" spans="4:4">
      <c r="D3568" s="144"/>
    </row>
    <row r="3569" spans="4:4">
      <c r="D3569" s="144"/>
    </row>
    <row r="3570" spans="4:4">
      <c r="D3570" s="144"/>
    </row>
    <row r="3571" spans="4:4">
      <c r="D3571" s="144"/>
    </row>
    <row r="3572" spans="4:4">
      <c r="D3572" s="144"/>
    </row>
    <row r="3573" spans="4:4">
      <c r="D3573" s="144"/>
    </row>
    <row r="3574" spans="4:4">
      <c r="D3574" s="144"/>
    </row>
    <row r="3575" spans="4:4">
      <c r="D3575" s="144"/>
    </row>
    <row r="3576" spans="4:4">
      <c r="D3576" s="144"/>
    </row>
    <row r="3577" spans="4:4">
      <c r="D3577" s="144"/>
    </row>
    <row r="3578" spans="4:4">
      <c r="D3578" s="144"/>
    </row>
    <row r="3579" spans="4:4">
      <c r="D3579" s="144"/>
    </row>
    <row r="3580" spans="4:4">
      <c r="D3580" s="144"/>
    </row>
    <row r="3581" spans="4:4">
      <c r="D3581" s="144"/>
    </row>
    <row r="3582" spans="4:4">
      <c r="D3582" s="144"/>
    </row>
    <row r="3583" spans="4:4">
      <c r="D3583" s="144"/>
    </row>
    <row r="3584" spans="4:4">
      <c r="D3584" s="144"/>
    </row>
    <row r="3585" spans="4:4">
      <c r="D3585" s="144"/>
    </row>
    <row r="3586" spans="4:4">
      <c r="D3586" s="144"/>
    </row>
    <row r="3587" spans="4:4">
      <c r="D3587" s="144"/>
    </row>
    <row r="3588" spans="4:4">
      <c r="D3588" s="144"/>
    </row>
    <row r="3589" spans="4:4">
      <c r="D3589" s="144"/>
    </row>
    <row r="3590" spans="4:4">
      <c r="D3590" s="144"/>
    </row>
    <row r="3591" spans="4:4">
      <c r="D3591" s="144"/>
    </row>
    <row r="3592" spans="4:4">
      <c r="D3592" s="144"/>
    </row>
    <row r="3593" spans="4:4">
      <c r="D3593" s="144"/>
    </row>
    <row r="3594" spans="4:4">
      <c r="D3594" s="144"/>
    </row>
    <row r="3595" spans="4:4">
      <c r="D3595" s="144"/>
    </row>
    <row r="3596" spans="4:4">
      <c r="D3596" s="144"/>
    </row>
    <row r="3597" spans="4:4">
      <c r="D3597" s="144"/>
    </row>
    <row r="3598" spans="4:4">
      <c r="D3598" s="144"/>
    </row>
    <row r="3599" spans="4:4">
      <c r="D3599" s="144"/>
    </row>
    <row r="3600" spans="4:4">
      <c r="D3600" s="144"/>
    </row>
    <row r="3601" spans="4:4">
      <c r="D3601" s="144"/>
    </row>
    <row r="3602" spans="4:4">
      <c r="D3602" s="144"/>
    </row>
    <row r="3603" spans="4:4">
      <c r="D3603" s="144"/>
    </row>
    <row r="3604" spans="4:4">
      <c r="D3604" s="144"/>
    </row>
    <row r="3605" spans="4:4">
      <c r="D3605" s="144"/>
    </row>
    <row r="3606" spans="4:4">
      <c r="D3606" s="144"/>
    </row>
    <row r="3607" spans="4:4">
      <c r="D3607" s="144"/>
    </row>
    <row r="3608" spans="4:4">
      <c r="D3608" s="144"/>
    </row>
    <row r="3609" spans="4:4">
      <c r="D3609" s="144"/>
    </row>
    <row r="3610" spans="4:4">
      <c r="D3610" s="144"/>
    </row>
    <row r="3611" spans="4:4">
      <c r="D3611" s="144"/>
    </row>
    <row r="3612" spans="4:4">
      <c r="D3612" s="144"/>
    </row>
    <row r="3613" spans="4:4">
      <c r="D3613" s="144"/>
    </row>
    <row r="3614" spans="4:4">
      <c r="D3614" s="144"/>
    </row>
    <row r="3615" spans="4:4">
      <c r="D3615" s="144"/>
    </row>
    <row r="3616" spans="4:4">
      <c r="D3616" s="144"/>
    </row>
    <row r="3617" spans="4:4">
      <c r="D3617" s="144"/>
    </row>
    <row r="3618" spans="4:4">
      <c r="D3618" s="144"/>
    </row>
    <row r="3619" spans="4:4">
      <c r="D3619" s="144"/>
    </row>
    <row r="3620" spans="4:4">
      <c r="D3620" s="144"/>
    </row>
    <row r="3621" spans="4:4">
      <c r="D3621" s="144"/>
    </row>
    <row r="3622" spans="4:4">
      <c r="D3622" s="144"/>
    </row>
    <row r="3623" spans="4:4">
      <c r="D3623" s="144"/>
    </row>
    <row r="3624" spans="4:4">
      <c r="D3624" s="144"/>
    </row>
    <row r="3625" spans="4:4">
      <c r="D3625" s="144"/>
    </row>
    <row r="3626" spans="4:4">
      <c r="D3626" s="144"/>
    </row>
    <row r="3627" spans="4:4">
      <c r="D3627" s="144"/>
    </row>
    <row r="3628" spans="4:4">
      <c r="D3628" s="144"/>
    </row>
    <row r="3629" spans="4:4">
      <c r="D3629" s="144"/>
    </row>
    <row r="3630" spans="4:4">
      <c r="D3630" s="144"/>
    </row>
    <row r="3631" spans="4:4">
      <c r="D3631" s="144"/>
    </row>
    <row r="3632" spans="4:4">
      <c r="D3632" s="144"/>
    </row>
    <row r="3633" spans="4:4">
      <c r="D3633" s="144"/>
    </row>
    <row r="3634" spans="4:4">
      <c r="D3634" s="144"/>
    </row>
    <row r="3635" spans="4:4">
      <c r="D3635" s="144"/>
    </row>
    <row r="3636" spans="4:4">
      <c r="D3636" s="144"/>
    </row>
    <row r="3637" spans="4:4">
      <c r="D3637" s="144"/>
    </row>
    <row r="3638" spans="4:4">
      <c r="D3638" s="144"/>
    </row>
    <row r="3639" spans="4:4">
      <c r="D3639" s="144"/>
    </row>
    <row r="3640" spans="4:4">
      <c r="D3640" s="144"/>
    </row>
    <row r="3641" spans="4:4">
      <c r="D3641" s="144"/>
    </row>
    <row r="3642" spans="4:4">
      <c r="D3642" s="144"/>
    </row>
    <row r="3643" spans="4:4">
      <c r="D3643" s="144"/>
    </row>
    <row r="3644" spans="4:4">
      <c r="D3644" s="144"/>
    </row>
    <row r="3645" spans="4:4">
      <c r="D3645" s="144"/>
    </row>
    <row r="3646" spans="4:4">
      <c r="D3646" s="144"/>
    </row>
    <row r="3647" spans="4:4">
      <c r="D3647" s="144"/>
    </row>
    <row r="3648" spans="4:4">
      <c r="D3648" s="144"/>
    </row>
    <row r="3649" spans="4:4">
      <c r="D3649" s="144"/>
    </row>
    <row r="3650" spans="4:4">
      <c r="D3650" s="144"/>
    </row>
    <row r="3651" spans="4:4">
      <c r="D3651" s="144"/>
    </row>
    <row r="3652" spans="4:4">
      <c r="D3652" s="144"/>
    </row>
    <row r="3653" spans="4:4">
      <c r="D3653" s="144"/>
    </row>
    <row r="3654" spans="4:4">
      <c r="D3654" s="144"/>
    </row>
    <row r="3655" spans="4:4">
      <c r="D3655" s="144"/>
    </row>
    <row r="3656" spans="4:4">
      <c r="D3656" s="144"/>
    </row>
    <row r="3657" spans="4:4">
      <c r="D3657" s="144"/>
    </row>
    <row r="3658" spans="4:4">
      <c r="D3658" s="144"/>
    </row>
    <row r="3659" spans="4:4">
      <c r="D3659" s="144"/>
    </row>
    <row r="3660" spans="4:4">
      <c r="D3660" s="144"/>
    </row>
    <row r="3661" spans="4:4">
      <c r="D3661" s="144"/>
    </row>
    <row r="3662" spans="4:4">
      <c r="D3662" s="144"/>
    </row>
    <row r="3663" spans="4:4">
      <c r="D3663" s="144"/>
    </row>
    <row r="3664" spans="4:4">
      <c r="D3664" s="144"/>
    </row>
    <row r="3665" spans="4:4">
      <c r="D3665" s="144"/>
    </row>
    <row r="3666" spans="4:4">
      <c r="D3666" s="144"/>
    </row>
    <row r="3667" spans="4:4">
      <c r="D3667" s="144"/>
    </row>
    <row r="3668" spans="4:4">
      <c r="D3668" s="144"/>
    </row>
    <row r="3669" spans="4:4">
      <c r="D3669" s="144"/>
    </row>
    <row r="3670" spans="4:4">
      <c r="D3670" s="144"/>
    </row>
    <row r="3671" spans="4:4">
      <c r="D3671" s="144"/>
    </row>
    <row r="3672" spans="4:4">
      <c r="D3672" s="144"/>
    </row>
    <row r="3673" spans="4:4">
      <c r="D3673" s="144"/>
    </row>
    <row r="3674" spans="4:4">
      <c r="D3674" s="144"/>
    </row>
    <row r="3675" spans="4:4">
      <c r="D3675" s="144"/>
    </row>
    <row r="3676" spans="4:4">
      <c r="D3676" s="144"/>
    </row>
    <row r="3677" spans="4:4">
      <c r="D3677" s="144"/>
    </row>
    <row r="3678" spans="4:4">
      <c r="D3678" s="144"/>
    </row>
    <row r="3679" spans="4:4">
      <c r="D3679" s="144"/>
    </row>
    <row r="3680" spans="4:4">
      <c r="D3680" s="144"/>
    </row>
    <row r="3681" spans="4:4">
      <c r="D3681" s="144"/>
    </row>
    <row r="3682" spans="4:4">
      <c r="D3682" s="144"/>
    </row>
    <row r="3683" spans="4:4">
      <c r="D3683" s="144"/>
    </row>
    <row r="3684" spans="4:4">
      <c r="D3684" s="144"/>
    </row>
    <row r="3685" spans="4:4">
      <c r="D3685" s="144"/>
    </row>
    <row r="3686" spans="4:4">
      <c r="D3686" s="144"/>
    </row>
    <row r="3687" spans="4:4">
      <c r="D3687" s="144"/>
    </row>
    <row r="3688" spans="4:4">
      <c r="D3688" s="144"/>
    </row>
    <row r="3689" spans="4:4">
      <c r="D3689" s="144"/>
    </row>
    <row r="3690" spans="4:4">
      <c r="D3690" s="144"/>
    </row>
    <row r="3691" spans="4:4">
      <c r="D3691" s="144"/>
    </row>
    <row r="3692" spans="4:4">
      <c r="D3692" s="144"/>
    </row>
    <row r="3693" spans="4:4">
      <c r="D3693" s="144"/>
    </row>
    <row r="3694" spans="4:4">
      <c r="D3694" s="144"/>
    </row>
    <row r="3695" spans="4:4">
      <c r="D3695" s="144"/>
    </row>
    <row r="3696" spans="4:4">
      <c r="D3696" s="144"/>
    </row>
    <row r="3697" spans="4:4">
      <c r="D3697" s="144"/>
    </row>
    <row r="3698" spans="4:4">
      <c r="D3698" s="144"/>
    </row>
    <row r="3699" spans="4:4">
      <c r="D3699" s="144"/>
    </row>
    <row r="3700" spans="4:4">
      <c r="D3700" s="144"/>
    </row>
    <row r="3701" spans="4:4">
      <c r="D3701" s="144"/>
    </row>
    <row r="3702" spans="4:4">
      <c r="D3702" s="144"/>
    </row>
    <row r="3703" spans="4:4">
      <c r="D3703" s="144"/>
    </row>
    <row r="3704" spans="4:4">
      <c r="D3704" s="144"/>
    </row>
    <row r="3705" spans="4:4">
      <c r="D3705" s="144"/>
    </row>
    <row r="3706" spans="4:4">
      <c r="D3706" s="144"/>
    </row>
    <row r="3707" spans="4:4">
      <c r="D3707" s="144"/>
    </row>
    <row r="3708" spans="4:4">
      <c r="D3708" s="144"/>
    </row>
    <row r="3709" spans="4:4">
      <c r="D3709" s="144"/>
    </row>
    <row r="3710" spans="4:4">
      <c r="D3710" s="144"/>
    </row>
    <row r="3711" spans="4:4">
      <c r="D3711" s="144"/>
    </row>
    <row r="3712" spans="4:4">
      <c r="D3712" s="144"/>
    </row>
    <row r="3713" spans="4:4">
      <c r="D3713" s="144"/>
    </row>
    <row r="3714" spans="4:4">
      <c r="D3714" s="144"/>
    </row>
    <row r="3715" spans="4:4">
      <c r="D3715" s="144"/>
    </row>
    <row r="3716" spans="4:4">
      <c r="D3716" s="144"/>
    </row>
    <row r="3717" spans="4:4">
      <c r="D3717" s="144"/>
    </row>
    <row r="3718" spans="4:4">
      <c r="D3718" s="144"/>
    </row>
    <row r="3719" spans="4:4">
      <c r="D3719" s="144"/>
    </row>
    <row r="3720" spans="4:4">
      <c r="D3720" s="144"/>
    </row>
    <row r="3721" spans="4:4">
      <c r="D3721" s="144"/>
    </row>
    <row r="3722" spans="4:4">
      <c r="D3722" s="144"/>
    </row>
    <row r="3723" spans="4:4">
      <c r="D3723" s="144"/>
    </row>
    <row r="3724" spans="4:4">
      <c r="D3724" s="144"/>
    </row>
    <row r="3725" spans="4:4">
      <c r="D3725" s="144"/>
    </row>
    <row r="3726" spans="4:4">
      <c r="D3726" s="144"/>
    </row>
    <row r="3727" spans="4:4">
      <c r="D3727" s="144"/>
    </row>
    <row r="3728" spans="4:4">
      <c r="D3728" s="144"/>
    </row>
    <row r="3729" spans="4:4">
      <c r="D3729" s="144"/>
    </row>
    <row r="3730" spans="4:4">
      <c r="D3730" s="144"/>
    </row>
    <row r="3731" spans="4:4">
      <c r="D3731" s="144"/>
    </row>
    <row r="3732" spans="4:4">
      <c r="D3732" s="144"/>
    </row>
    <row r="3733" spans="4:4">
      <c r="D3733" s="144"/>
    </row>
    <row r="3734" spans="4:4">
      <c r="D3734" s="144"/>
    </row>
    <row r="3735" spans="4:4">
      <c r="D3735" s="144"/>
    </row>
    <row r="3736" spans="4:4">
      <c r="D3736" s="144"/>
    </row>
    <row r="3737" spans="4:4">
      <c r="D3737" s="144"/>
    </row>
    <row r="3738" spans="4:4">
      <c r="D3738" s="144"/>
    </row>
    <row r="3739" spans="4:4">
      <c r="D3739" s="144"/>
    </row>
    <row r="3740" spans="4:4">
      <c r="D3740" s="144"/>
    </row>
    <row r="3741" spans="4:4">
      <c r="D3741" s="144"/>
    </row>
    <row r="3742" spans="4:4">
      <c r="D3742" s="144"/>
    </row>
    <row r="3743" spans="4:4">
      <c r="D3743" s="144"/>
    </row>
    <row r="3744" spans="4:4">
      <c r="D3744" s="144"/>
    </row>
    <row r="3745" spans="4:4">
      <c r="D3745" s="144"/>
    </row>
    <row r="3746" spans="4:4">
      <c r="D3746" s="144"/>
    </row>
    <row r="3747" spans="4:4">
      <c r="D3747" s="144"/>
    </row>
    <row r="3748" spans="4:4">
      <c r="D3748" s="144"/>
    </row>
    <row r="3749" spans="4:4">
      <c r="D3749" s="144"/>
    </row>
    <row r="3750" spans="4:4">
      <c r="D3750" s="144"/>
    </row>
    <row r="3751" spans="4:4">
      <c r="D3751" s="144"/>
    </row>
    <row r="3752" spans="4:4">
      <c r="D3752" s="144"/>
    </row>
    <row r="3753" spans="4:4">
      <c r="D3753" s="144"/>
    </row>
    <row r="3754" spans="4:4">
      <c r="D3754" s="144"/>
    </row>
    <row r="3755" spans="4:4">
      <c r="D3755" s="144"/>
    </row>
    <row r="3756" spans="4:4">
      <c r="D3756" s="144"/>
    </row>
    <row r="3757" spans="4:4">
      <c r="D3757" s="144"/>
    </row>
    <row r="3758" spans="4:4">
      <c r="D3758" s="144"/>
    </row>
    <row r="3759" spans="4:4">
      <c r="D3759" s="144"/>
    </row>
    <row r="3760" spans="4:4">
      <c r="D3760" s="144"/>
    </row>
    <row r="3761" spans="4:4">
      <c r="D3761" s="144"/>
    </row>
    <row r="3762" spans="4:4">
      <c r="D3762" s="144"/>
    </row>
    <row r="3763" spans="4:4">
      <c r="D3763" s="144"/>
    </row>
    <row r="3764" spans="4:4">
      <c r="D3764" s="144"/>
    </row>
    <row r="3765" spans="4:4">
      <c r="D3765" s="144"/>
    </row>
    <row r="3766" spans="4:4">
      <c r="D3766" s="144"/>
    </row>
    <row r="3767" spans="4:4">
      <c r="D3767" s="144"/>
    </row>
    <row r="3768" spans="4:4">
      <c r="D3768" s="144"/>
    </row>
    <row r="3769" spans="4:4">
      <c r="D3769" s="144"/>
    </row>
    <row r="3770" spans="4:4">
      <c r="D3770" s="144"/>
    </row>
    <row r="3771" spans="4:4">
      <c r="D3771" s="144"/>
    </row>
    <row r="3772" spans="4:4">
      <c r="D3772" s="144"/>
    </row>
    <row r="3773" spans="4:4">
      <c r="D3773" s="144"/>
    </row>
    <row r="3774" spans="4:4">
      <c r="D3774" s="144"/>
    </row>
    <row r="3775" spans="4:4">
      <c r="D3775" s="144"/>
    </row>
    <row r="3776" spans="4:4">
      <c r="D3776" s="144"/>
    </row>
    <row r="3777" spans="4:4">
      <c r="D3777" s="144"/>
    </row>
    <row r="3778" spans="4:4">
      <c r="D3778" s="144"/>
    </row>
    <row r="3779" spans="4:4">
      <c r="D3779" s="144"/>
    </row>
    <row r="3780" spans="4:4">
      <c r="D3780" s="144"/>
    </row>
    <row r="3781" spans="4:4">
      <c r="D3781" s="144"/>
    </row>
    <row r="3782" spans="4:4">
      <c r="D3782" s="144"/>
    </row>
    <row r="3783" spans="4:4">
      <c r="D3783" s="144"/>
    </row>
    <row r="3784" spans="4:4">
      <c r="D3784" s="144"/>
    </row>
    <row r="3785" spans="4:4">
      <c r="D3785" s="144"/>
    </row>
    <row r="3786" spans="4:4">
      <c r="D3786" s="144"/>
    </row>
    <row r="3787" spans="4:4">
      <c r="D3787" s="144"/>
    </row>
    <row r="3788" spans="4:4">
      <c r="D3788" s="144"/>
    </row>
    <row r="3789" spans="4:4">
      <c r="D3789" s="144"/>
    </row>
    <row r="3790" spans="4:4">
      <c r="D3790" s="144"/>
    </row>
    <row r="3791" spans="4:4">
      <c r="D3791" s="144"/>
    </row>
    <row r="3792" spans="4:4">
      <c r="D3792" s="144"/>
    </row>
    <row r="3793" spans="4:4">
      <c r="D3793" s="144"/>
    </row>
    <row r="3794" spans="4:4">
      <c r="D3794" s="144"/>
    </row>
    <row r="3795" spans="4:4">
      <c r="D3795" s="144"/>
    </row>
    <row r="3796" spans="4:4">
      <c r="D3796" s="144"/>
    </row>
    <row r="3797" spans="4:4">
      <c r="D3797" s="144"/>
    </row>
    <row r="3798" spans="4:4">
      <c r="D3798" s="144"/>
    </row>
    <row r="3799" spans="4:4">
      <c r="D3799" s="144"/>
    </row>
    <row r="3800" spans="4:4">
      <c r="D3800" s="144"/>
    </row>
    <row r="3801" spans="4:4">
      <c r="D3801" s="144"/>
    </row>
    <row r="3802" spans="4:4">
      <c r="D3802" s="144"/>
    </row>
    <row r="3803" spans="4:4">
      <c r="D3803" s="144"/>
    </row>
    <row r="3804" spans="4:4">
      <c r="D3804" s="144"/>
    </row>
    <row r="3805" spans="4:4">
      <c r="D3805" s="144"/>
    </row>
    <row r="3806" spans="4:4">
      <c r="D3806" s="144"/>
    </row>
    <row r="3807" spans="4:4">
      <c r="D3807" s="144"/>
    </row>
    <row r="3808" spans="4:4">
      <c r="D3808" s="144"/>
    </row>
    <row r="3809" spans="4:4">
      <c r="D3809" s="144"/>
    </row>
    <row r="3810" spans="4:4">
      <c r="D3810" s="144"/>
    </row>
    <row r="3811" spans="4:4">
      <c r="D3811" s="144"/>
    </row>
    <row r="3812" spans="4:4">
      <c r="D3812" s="144"/>
    </row>
    <row r="3813" spans="4:4">
      <c r="D3813" s="144"/>
    </row>
    <row r="3814" spans="4:4">
      <c r="D3814" s="144"/>
    </row>
    <row r="3815" spans="4:4">
      <c r="D3815" s="144"/>
    </row>
    <row r="3816" spans="4:4">
      <c r="D3816" s="144"/>
    </row>
    <row r="3817" spans="4:4">
      <c r="D3817" s="144"/>
    </row>
    <row r="3818" spans="4:4">
      <c r="D3818" s="144"/>
    </row>
    <row r="3819" spans="4:4">
      <c r="D3819" s="144"/>
    </row>
    <row r="3820" spans="4:4">
      <c r="D3820" s="144"/>
    </row>
    <row r="3821" spans="4:4">
      <c r="D3821" s="144"/>
    </row>
    <row r="3822" spans="4:4">
      <c r="D3822" s="144"/>
    </row>
    <row r="3823" spans="4:4">
      <c r="D3823" s="144"/>
    </row>
    <row r="3824" spans="4:4">
      <c r="D3824" s="144"/>
    </row>
    <row r="3825" spans="4:4">
      <c r="D3825" s="144"/>
    </row>
    <row r="3826" spans="4:4">
      <c r="D3826" s="144"/>
    </row>
    <row r="3827" spans="4:4">
      <c r="D3827" s="144"/>
    </row>
    <row r="3828" spans="4:4">
      <c r="D3828" s="144"/>
    </row>
    <row r="3829" spans="4:4">
      <c r="D3829" s="144"/>
    </row>
    <row r="3830" spans="4:4">
      <c r="D3830" s="144"/>
    </row>
    <row r="3831" spans="4:4">
      <c r="D3831" s="144"/>
    </row>
    <row r="3832" spans="4:4">
      <c r="D3832" s="144"/>
    </row>
    <row r="3833" spans="4:4">
      <c r="D3833" s="144"/>
    </row>
    <row r="3834" spans="4:4">
      <c r="D3834" s="144"/>
    </row>
    <row r="3835" spans="4:4">
      <c r="D3835" s="144"/>
    </row>
    <row r="3836" spans="4:4">
      <c r="D3836" s="144"/>
    </row>
    <row r="3837" spans="4:4">
      <c r="D3837" s="144"/>
    </row>
    <row r="3838" spans="4:4">
      <c r="D3838" s="144"/>
    </row>
    <row r="3839" spans="4:4">
      <c r="D3839" s="144"/>
    </row>
    <row r="3840" spans="4:4">
      <c r="D3840" s="144"/>
    </row>
    <row r="3841" spans="4:4">
      <c r="D3841" s="144"/>
    </row>
    <row r="3842" spans="4:4">
      <c r="D3842" s="144"/>
    </row>
    <row r="3843" spans="4:4">
      <c r="D3843" s="144"/>
    </row>
    <row r="3844" spans="4:4">
      <c r="D3844" s="144"/>
    </row>
    <row r="3845" spans="4:4">
      <c r="D3845" s="144"/>
    </row>
    <row r="3846" spans="4:4">
      <c r="D3846" s="144"/>
    </row>
    <row r="3847" spans="4:4">
      <c r="D3847" s="144"/>
    </row>
    <row r="3848" spans="4:4">
      <c r="D3848" s="144"/>
    </row>
    <row r="3849" spans="4:4">
      <c r="D3849" s="144"/>
    </row>
    <row r="3850" spans="4:4">
      <c r="D3850" s="144"/>
    </row>
    <row r="3851" spans="4:4">
      <c r="D3851" s="144"/>
    </row>
    <row r="3852" spans="4:4">
      <c r="D3852" s="144"/>
    </row>
    <row r="3853" spans="4:4">
      <c r="D3853" s="144"/>
    </row>
    <row r="3854" spans="4:4">
      <c r="D3854" s="144"/>
    </row>
    <row r="3855" spans="4:4">
      <c r="D3855" s="144"/>
    </row>
    <row r="3856" spans="4:4">
      <c r="D3856" s="144"/>
    </row>
    <row r="3857" spans="4:4">
      <c r="D3857" s="144"/>
    </row>
    <row r="3858" spans="4:4">
      <c r="D3858" s="144"/>
    </row>
    <row r="3859" spans="4:4">
      <c r="D3859" s="144"/>
    </row>
    <row r="3860" spans="4:4">
      <c r="D3860" s="144"/>
    </row>
    <row r="3861" spans="4:4">
      <c r="D3861" s="144"/>
    </row>
    <row r="3862" spans="4:4">
      <c r="D3862" s="144"/>
    </row>
    <row r="3863" spans="4:4">
      <c r="D3863" s="144"/>
    </row>
    <row r="3864" spans="4:4">
      <c r="D3864" s="144"/>
    </row>
    <row r="3865" spans="4:4">
      <c r="D3865" s="144"/>
    </row>
    <row r="3866" spans="4:4">
      <c r="D3866" s="144"/>
    </row>
    <row r="3867" spans="4:4">
      <c r="D3867" s="144"/>
    </row>
    <row r="3868" spans="4:4">
      <c r="D3868" s="144"/>
    </row>
    <row r="3869" spans="4:4">
      <c r="D3869" s="144"/>
    </row>
    <row r="3870" spans="4:4">
      <c r="D3870" s="144"/>
    </row>
    <row r="3871" spans="4:4">
      <c r="D3871" s="144"/>
    </row>
    <row r="3872" spans="4:4">
      <c r="D3872" s="144"/>
    </row>
    <row r="3873" spans="4:4">
      <c r="D3873" s="144"/>
    </row>
    <row r="3874" spans="4:4">
      <c r="D3874" s="144"/>
    </row>
    <row r="3875" spans="4:4">
      <c r="D3875" s="144"/>
    </row>
    <row r="3876" spans="4:4">
      <c r="D3876" s="144"/>
    </row>
    <row r="3877" spans="4:4">
      <c r="D3877" s="144"/>
    </row>
    <row r="3878" spans="4:4">
      <c r="D3878" s="144"/>
    </row>
    <row r="3879" spans="4:4">
      <c r="D3879" s="144"/>
    </row>
    <row r="3880" spans="4:4">
      <c r="D3880" s="144"/>
    </row>
    <row r="3881" spans="4:4">
      <c r="D3881" s="144"/>
    </row>
    <row r="3882" spans="4:4">
      <c r="D3882" s="144"/>
    </row>
    <row r="3883" spans="4:4">
      <c r="D3883" s="144"/>
    </row>
    <row r="3884" spans="4:4">
      <c r="D3884" s="144"/>
    </row>
    <row r="3885" spans="4:4">
      <c r="D3885" s="144"/>
    </row>
    <row r="3886" spans="4:4">
      <c r="D3886" s="144"/>
    </row>
    <row r="3887" spans="4:4">
      <c r="D3887" s="144"/>
    </row>
    <row r="3888" spans="4:4">
      <c r="D3888" s="144"/>
    </row>
    <row r="3889" spans="4:4">
      <c r="D3889" s="144"/>
    </row>
    <row r="3890" spans="4:4">
      <c r="D3890" s="144"/>
    </row>
    <row r="3891" spans="4:4">
      <c r="D3891" s="144"/>
    </row>
    <row r="3892" spans="4:4">
      <c r="D3892" s="144"/>
    </row>
    <row r="3893" spans="4:4">
      <c r="D3893" s="144"/>
    </row>
    <row r="3894" spans="4:4">
      <c r="D3894" s="144"/>
    </row>
    <row r="3895" spans="4:4">
      <c r="D3895" s="144"/>
    </row>
    <row r="3896" spans="4:4">
      <c r="D3896" s="144"/>
    </row>
    <row r="3897" spans="4:4">
      <c r="D3897" s="144"/>
    </row>
    <row r="3898" spans="4:4">
      <c r="D3898" s="144"/>
    </row>
    <row r="3899" spans="4:4">
      <c r="D3899" s="144"/>
    </row>
    <row r="3900" spans="4:4">
      <c r="D3900" s="144"/>
    </row>
    <row r="3901" spans="4:4">
      <c r="D3901" s="144"/>
    </row>
    <row r="3902" spans="4:4">
      <c r="D3902" s="144"/>
    </row>
    <row r="3903" spans="4:4">
      <c r="D3903" s="144"/>
    </row>
    <row r="3904" spans="4:4">
      <c r="D3904" s="144"/>
    </row>
    <row r="3905" spans="4:4">
      <c r="D3905" s="144"/>
    </row>
    <row r="3906" spans="4:4">
      <c r="D3906" s="144"/>
    </row>
    <row r="3907" spans="4:4">
      <c r="D3907" s="144"/>
    </row>
    <row r="3908" spans="4:4">
      <c r="D3908" s="144"/>
    </row>
    <row r="3909" spans="4:4">
      <c r="D3909" s="144"/>
    </row>
    <row r="3910" spans="4:4">
      <c r="D3910" s="144"/>
    </row>
    <row r="3911" spans="4:4">
      <c r="D3911" s="144"/>
    </row>
    <row r="3912" spans="4:4">
      <c r="D3912" s="144"/>
    </row>
    <row r="3913" spans="4:4">
      <c r="D3913" s="144"/>
    </row>
    <row r="3914" spans="4:4">
      <c r="D3914" s="144"/>
    </row>
    <row r="3915" spans="4:4">
      <c r="D3915" s="144"/>
    </row>
    <row r="3916" spans="4:4">
      <c r="D3916" s="144"/>
    </row>
    <row r="3917" spans="4:4">
      <c r="D3917" s="144"/>
    </row>
    <row r="3918" spans="4:4">
      <c r="D3918" s="144"/>
    </row>
    <row r="3919" spans="4:4">
      <c r="D3919" s="144"/>
    </row>
    <row r="3920" spans="4:4">
      <c r="D3920" s="144"/>
    </row>
    <row r="3921" spans="4:4">
      <c r="D3921" s="144"/>
    </row>
    <row r="3922" spans="4:4">
      <c r="D3922" s="144"/>
    </row>
    <row r="3923" spans="4:4">
      <c r="D3923" s="144"/>
    </row>
    <row r="3924" spans="4:4">
      <c r="D3924" s="144"/>
    </row>
    <row r="3925" spans="4:4">
      <c r="D3925" s="144"/>
    </row>
    <row r="3926" spans="4:4">
      <c r="D3926" s="144"/>
    </row>
    <row r="3927" spans="4:4">
      <c r="D3927" s="144"/>
    </row>
    <row r="3928" spans="4:4">
      <c r="D3928" s="144"/>
    </row>
    <row r="3929" spans="4:4">
      <c r="D3929" s="144"/>
    </row>
    <row r="3930" spans="4:4">
      <c r="D3930" s="144"/>
    </row>
    <row r="3931" spans="4:4">
      <c r="D3931" s="144"/>
    </row>
    <row r="3932" spans="4:4">
      <c r="D3932" s="144"/>
    </row>
    <row r="3933" spans="4:4">
      <c r="D3933" s="144"/>
    </row>
    <row r="3934" spans="4:4">
      <c r="D3934" s="144"/>
    </row>
    <row r="3935" spans="4:4">
      <c r="D3935" s="144"/>
    </row>
    <row r="3936" spans="4:4">
      <c r="D3936" s="144"/>
    </row>
    <row r="3937" spans="4:4">
      <c r="D3937" s="144"/>
    </row>
    <row r="3938" spans="4:4">
      <c r="D3938" s="144"/>
    </row>
    <row r="3939" spans="4:4">
      <c r="D3939" s="144"/>
    </row>
    <row r="3940" spans="4:4">
      <c r="D3940" s="144"/>
    </row>
    <row r="3941" spans="4:4">
      <c r="D3941" s="144"/>
    </row>
    <row r="3942" spans="4:4">
      <c r="D3942" s="144"/>
    </row>
    <row r="3943" spans="4:4">
      <c r="D3943" s="144"/>
    </row>
    <row r="3944" spans="4:4">
      <c r="D3944" s="144"/>
    </row>
    <row r="3945" spans="4:4">
      <c r="D3945" s="144"/>
    </row>
    <row r="3946" spans="4:4">
      <c r="D3946" s="144"/>
    </row>
    <row r="3947" spans="4:4">
      <c r="D3947" s="144"/>
    </row>
    <row r="3948" spans="4:4">
      <c r="D3948" s="144"/>
    </row>
    <row r="3949" spans="4:4">
      <c r="D3949" s="144"/>
    </row>
    <row r="3950" spans="4:4">
      <c r="D3950" s="144"/>
    </row>
    <row r="3951" spans="4:4">
      <c r="D3951" s="144"/>
    </row>
    <row r="3952" spans="4:4">
      <c r="D3952" s="144"/>
    </row>
    <row r="3953" spans="4:4">
      <c r="D3953" s="144"/>
    </row>
    <row r="3954" spans="4:4">
      <c r="D3954" s="144"/>
    </row>
    <row r="3955" spans="4:4">
      <c r="D3955" s="144"/>
    </row>
    <row r="3956" spans="4:4">
      <c r="D3956" s="144"/>
    </row>
    <row r="3957" spans="4:4">
      <c r="D3957" s="144"/>
    </row>
    <row r="3958" spans="4:4">
      <c r="D3958" s="144"/>
    </row>
    <row r="3959" spans="4:4">
      <c r="D3959" s="144"/>
    </row>
    <row r="3960" spans="4:4">
      <c r="D3960" s="144"/>
    </row>
    <row r="3961" spans="4:4">
      <c r="D3961" s="144"/>
    </row>
    <row r="3962" spans="4:4">
      <c r="D3962" s="144"/>
    </row>
    <row r="3963" spans="4:4">
      <c r="D3963" s="144"/>
    </row>
    <row r="3964" spans="4:4">
      <c r="D3964" s="144"/>
    </row>
    <row r="3965" spans="4:4">
      <c r="D3965" s="144"/>
    </row>
    <row r="3966" spans="4:4">
      <c r="D3966" s="144"/>
    </row>
    <row r="3967" spans="4:4">
      <c r="D3967" s="144"/>
    </row>
    <row r="3968" spans="4:4">
      <c r="D3968" s="144"/>
    </row>
    <row r="3969" spans="4:4">
      <c r="D3969" s="144"/>
    </row>
    <row r="3970" spans="4:4">
      <c r="D3970" s="144"/>
    </row>
    <row r="3971" spans="4:4">
      <c r="D3971" s="144"/>
    </row>
    <row r="3972" spans="4:4">
      <c r="D3972" s="144"/>
    </row>
    <row r="3973" spans="4:4">
      <c r="D3973" s="144"/>
    </row>
    <row r="3974" spans="4:4">
      <c r="D3974" s="144"/>
    </row>
    <row r="3975" spans="4:4">
      <c r="D3975" s="144"/>
    </row>
    <row r="3976" spans="4:4">
      <c r="D3976" s="144"/>
    </row>
    <row r="3977" spans="4:4">
      <c r="D3977" s="144"/>
    </row>
    <row r="3978" spans="4:4">
      <c r="D3978" s="144"/>
    </row>
    <row r="3979" spans="4:4">
      <c r="D3979" s="144"/>
    </row>
    <row r="3980" spans="4:4">
      <c r="D3980" s="144"/>
    </row>
    <row r="3981" spans="4:4">
      <c r="D3981" s="144"/>
    </row>
    <row r="3982" spans="4:4">
      <c r="D3982" s="144"/>
    </row>
    <row r="3983" spans="4:4">
      <c r="D3983" s="144"/>
    </row>
    <row r="3984" spans="4:4">
      <c r="D3984" s="144"/>
    </row>
    <row r="3985" spans="4:4">
      <c r="D3985" s="144"/>
    </row>
    <row r="3986" spans="4:4">
      <c r="D3986" s="144"/>
    </row>
    <row r="3987" spans="4:4">
      <c r="D3987" s="144"/>
    </row>
    <row r="3988" spans="4:4">
      <c r="D3988" s="144"/>
    </row>
    <row r="3989" spans="4:4">
      <c r="D3989" s="144"/>
    </row>
    <row r="3990" spans="4:4">
      <c r="D3990" s="144"/>
    </row>
    <row r="3991" spans="4:4">
      <c r="D3991" s="144"/>
    </row>
    <row r="3992" spans="4:4">
      <c r="D3992" s="144"/>
    </row>
    <row r="3993" spans="4:4">
      <c r="D3993" s="144"/>
    </row>
    <row r="3994" spans="4:4">
      <c r="D3994" s="144"/>
    </row>
    <row r="3995" spans="4:4">
      <c r="D3995" s="144"/>
    </row>
    <row r="3996" spans="4:4">
      <c r="D3996" s="144"/>
    </row>
    <row r="3997" spans="4:4">
      <c r="D3997" s="144"/>
    </row>
    <row r="3998" spans="4:4">
      <c r="D3998" s="144"/>
    </row>
    <row r="3999" spans="4:4">
      <c r="D3999" s="144"/>
    </row>
    <row r="4000" spans="4:4">
      <c r="D4000" s="144"/>
    </row>
    <row r="4001" spans="4:4">
      <c r="D4001" s="144"/>
    </row>
    <row r="4002" spans="4:4">
      <c r="D4002" s="144"/>
    </row>
    <row r="4003" spans="4:4">
      <c r="D4003" s="144"/>
    </row>
    <row r="4004" spans="4:4">
      <c r="D4004" s="144"/>
    </row>
    <row r="4005" spans="4:4">
      <c r="D4005" s="144"/>
    </row>
    <row r="4006" spans="4:4">
      <c r="D4006" s="144"/>
    </row>
    <row r="4007" spans="4:4">
      <c r="D4007" s="144"/>
    </row>
    <row r="4008" spans="4:4">
      <c r="D4008" s="144"/>
    </row>
    <row r="4009" spans="4:4">
      <c r="D4009" s="144"/>
    </row>
    <row r="4010" spans="4:4">
      <c r="D4010" s="144"/>
    </row>
    <row r="4011" spans="4:4">
      <c r="D4011" s="144"/>
    </row>
    <row r="4012" spans="4:4">
      <c r="D4012" s="144"/>
    </row>
    <row r="4013" spans="4:4">
      <c r="D4013" s="144"/>
    </row>
    <row r="4014" spans="4:4">
      <c r="D4014" s="144"/>
    </row>
    <row r="4015" spans="4:4">
      <c r="D4015" s="144"/>
    </row>
    <row r="4016" spans="4:4">
      <c r="D4016" s="144"/>
    </row>
    <row r="4017" spans="4:4">
      <c r="D4017" s="144"/>
    </row>
    <row r="4018" spans="4:4">
      <c r="D4018" s="144"/>
    </row>
    <row r="4019" spans="4:4">
      <c r="D4019" s="144"/>
    </row>
    <row r="4020" spans="4:4">
      <c r="D4020" s="144"/>
    </row>
    <row r="4021" spans="4:4">
      <c r="D4021" s="144"/>
    </row>
    <row r="4022" spans="4:4">
      <c r="D4022" s="144"/>
    </row>
    <row r="4023" spans="4:4">
      <c r="D4023" s="144"/>
    </row>
    <row r="4024" spans="4:4">
      <c r="D4024" s="144"/>
    </row>
    <row r="4025" spans="4:4">
      <c r="D4025" s="144"/>
    </row>
    <row r="4026" spans="4:4">
      <c r="D4026" s="144"/>
    </row>
    <row r="4027" spans="4:4">
      <c r="D4027" s="144"/>
    </row>
    <row r="4028" spans="4:4">
      <c r="D4028" s="144"/>
    </row>
    <row r="4029" spans="4:4">
      <c r="D4029" s="144"/>
    </row>
    <row r="4030" spans="4:4">
      <c r="D4030" s="144"/>
    </row>
    <row r="4031" spans="4:4">
      <c r="D4031" s="144"/>
    </row>
    <row r="4032" spans="4:4">
      <c r="D4032" s="144"/>
    </row>
    <row r="4033" spans="4:4">
      <c r="D4033" s="144"/>
    </row>
    <row r="4034" spans="4:4">
      <c r="D4034" s="144"/>
    </row>
    <row r="4035" spans="4:4">
      <c r="D4035" s="144"/>
    </row>
    <row r="4036" spans="4:4">
      <c r="D4036" s="144"/>
    </row>
    <row r="4037" spans="4:4">
      <c r="D4037" s="144"/>
    </row>
    <row r="4038" spans="4:4">
      <c r="D4038" s="144"/>
    </row>
    <row r="4039" spans="4:4">
      <c r="D4039" s="144"/>
    </row>
    <row r="4040" spans="4:4">
      <c r="D4040" s="144"/>
    </row>
    <row r="4041" spans="4:4">
      <c r="D4041" s="144"/>
    </row>
    <row r="4042" spans="4:4">
      <c r="D4042" s="144"/>
    </row>
    <row r="4043" spans="4:4">
      <c r="D4043" s="144"/>
    </row>
    <row r="4044" spans="4:4">
      <c r="D4044" s="144"/>
    </row>
    <row r="4045" spans="4:4">
      <c r="D4045" s="144"/>
    </row>
    <row r="4046" spans="4:4">
      <c r="D4046" s="144"/>
    </row>
    <row r="4047" spans="4:4">
      <c r="D4047" s="144"/>
    </row>
    <row r="4048" spans="4:4">
      <c r="D4048" s="144"/>
    </row>
    <row r="4049" spans="4:4">
      <c r="D4049" s="144"/>
    </row>
    <row r="4050" spans="4:4">
      <c r="D4050" s="144"/>
    </row>
    <row r="4051" spans="4:4">
      <c r="D4051" s="144"/>
    </row>
    <row r="4052" spans="4:4">
      <c r="D4052" s="144"/>
    </row>
    <row r="4053" spans="4:4">
      <c r="D4053" s="144"/>
    </row>
    <row r="4054" spans="4:4">
      <c r="D4054" s="144"/>
    </row>
    <row r="4055" spans="4:4">
      <c r="D4055" s="144"/>
    </row>
    <row r="4056" spans="4:4">
      <c r="D4056" s="144"/>
    </row>
    <row r="4057" spans="4:4">
      <c r="D4057" s="144"/>
    </row>
    <row r="4058" spans="4:4">
      <c r="D4058" s="144"/>
    </row>
    <row r="4059" spans="4:4">
      <c r="D4059" s="144"/>
    </row>
    <row r="4060" spans="4:4">
      <c r="D4060" s="144"/>
    </row>
    <row r="4061" spans="4:4">
      <c r="D4061" s="144"/>
    </row>
    <row r="4062" spans="4:4">
      <c r="D4062" s="144"/>
    </row>
    <row r="4063" spans="4:4">
      <c r="D4063" s="144"/>
    </row>
    <row r="4064" spans="4:4">
      <c r="D4064" s="144"/>
    </row>
    <row r="4065" spans="4:4">
      <c r="D4065" s="144"/>
    </row>
    <row r="4066" spans="4:4">
      <c r="D4066" s="144"/>
    </row>
    <row r="4067" spans="4:4">
      <c r="D4067" s="144"/>
    </row>
    <row r="4068" spans="4:4">
      <c r="D4068" s="144"/>
    </row>
    <row r="4069" spans="4:4">
      <c r="D4069" s="144"/>
    </row>
    <row r="4070" spans="4:4">
      <c r="D4070" s="144"/>
    </row>
    <row r="4071" spans="4:4">
      <c r="D4071" s="144"/>
    </row>
    <row r="4072" spans="4:4">
      <c r="D4072" s="144"/>
    </row>
    <row r="4073" spans="4:4">
      <c r="D4073" s="144"/>
    </row>
    <row r="4074" spans="4:4">
      <c r="D4074" s="144"/>
    </row>
    <row r="4075" spans="4:4">
      <c r="D4075" s="144"/>
    </row>
    <row r="4076" spans="4:4">
      <c r="D4076" s="144"/>
    </row>
    <row r="4077" spans="4:4">
      <c r="D4077" s="144"/>
    </row>
    <row r="4078" spans="4:4">
      <c r="D4078" s="144"/>
    </row>
    <row r="4079" spans="4:4">
      <c r="D4079" s="144"/>
    </row>
    <row r="4080" spans="4:4">
      <c r="D4080" s="144"/>
    </row>
    <row r="4081" spans="4:4">
      <c r="D4081" s="144"/>
    </row>
    <row r="4082" spans="4:4">
      <c r="D4082" s="144"/>
    </row>
    <row r="4083" spans="4:4">
      <c r="D4083" s="144"/>
    </row>
    <row r="4084" spans="4:4">
      <c r="D4084" s="144"/>
    </row>
    <row r="4085" spans="4:4">
      <c r="D4085" s="144"/>
    </row>
    <row r="4086" spans="4:4">
      <c r="D4086" s="144"/>
    </row>
    <row r="4087" spans="4:4">
      <c r="D4087" s="144"/>
    </row>
    <row r="4088" spans="4:4">
      <c r="D4088" s="144"/>
    </row>
    <row r="4089" spans="4:4">
      <c r="D4089" s="144"/>
    </row>
    <row r="4090" spans="4:4">
      <c r="D4090" s="144"/>
    </row>
    <row r="4091" spans="4:4">
      <c r="D4091" s="144"/>
    </row>
    <row r="4092" spans="4:4">
      <c r="D4092" s="144"/>
    </row>
    <row r="4093" spans="4:4">
      <c r="D4093" s="144"/>
    </row>
    <row r="4094" spans="4:4">
      <c r="D4094" s="144"/>
    </row>
    <row r="4095" spans="4:4">
      <c r="D4095" s="144"/>
    </row>
    <row r="4096" spans="4:4">
      <c r="D4096" s="144"/>
    </row>
    <row r="4097" spans="4:4">
      <c r="D4097" s="144"/>
    </row>
    <row r="4098" spans="4:4">
      <c r="D4098" s="144"/>
    </row>
    <row r="4099" spans="4:4">
      <c r="D4099" s="144"/>
    </row>
    <row r="4100" spans="4:4">
      <c r="D4100" s="144"/>
    </row>
    <row r="4101" spans="4:4">
      <c r="D4101" s="144"/>
    </row>
    <row r="4102" spans="4:4">
      <c r="D4102" s="144"/>
    </row>
    <row r="4103" spans="4:4">
      <c r="D4103" s="144"/>
    </row>
    <row r="4104" spans="4:4">
      <c r="D4104" s="144"/>
    </row>
    <row r="4105" spans="4:4">
      <c r="D4105" s="144"/>
    </row>
    <row r="4106" spans="4:4">
      <c r="D4106" s="144"/>
    </row>
    <row r="4107" spans="4:4">
      <c r="D4107" s="144"/>
    </row>
    <row r="4108" spans="4:4">
      <c r="D4108" s="144"/>
    </row>
    <row r="4109" spans="4:4">
      <c r="D4109" s="144"/>
    </row>
    <row r="4110" spans="4:4">
      <c r="D4110" s="144"/>
    </row>
    <row r="4111" spans="4:4">
      <c r="D4111" s="144"/>
    </row>
    <row r="4112" spans="4:4">
      <c r="D4112" s="144"/>
    </row>
    <row r="4113" spans="4:4">
      <c r="D4113" s="144"/>
    </row>
    <row r="4114" spans="4:4">
      <c r="D4114" s="144"/>
    </row>
    <row r="4115" spans="4:4">
      <c r="D4115" s="144"/>
    </row>
    <row r="4116" spans="4:4">
      <c r="D4116" s="144"/>
    </row>
    <row r="4117" spans="4:4">
      <c r="D4117" s="144"/>
    </row>
    <row r="4118" spans="4:4">
      <c r="D4118" s="144"/>
    </row>
    <row r="4119" spans="4:4">
      <c r="D4119" s="144"/>
    </row>
    <row r="4120" spans="4:4">
      <c r="D4120" s="144"/>
    </row>
    <row r="4121" spans="4:4">
      <c r="D4121" s="144"/>
    </row>
    <row r="4122" spans="4:4">
      <c r="D4122" s="144"/>
    </row>
    <row r="4123" spans="4:4">
      <c r="D4123" s="144"/>
    </row>
    <row r="4124" spans="4:4">
      <c r="D4124" s="144"/>
    </row>
    <row r="4125" spans="4:4">
      <c r="D4125" s="144"/>
    </row>
    <row r="4126" spans="4:4">
      <c r="D4126" s="144"/>
    </row>
    <row r="4127" spans="4:4">
      <c r="D4127" s="144"/>
    </row>
    <row r="4128" spans="4:4">
      <c r="D4128" s="144"/>
    </row>
    <row r="4129" spans="4:4">
      <c r="D4129" s="144"/>
    </row>
    <row r="4130" spans="4:4">
      <c r="D4130" s="144"/>
    </row>
    <row r="4131" spans="4:4">
      <c r="D4131" s="144"/>
    </row>
    <row r="4132" spans="4:4">
      <c r="D4132" s="144"/>
    </row>
    <row r="4133" spans="4:4">
      <c r="D4133" s="144"/>
    </row>
    <row r="4134" spans="4:4">
      <c r="D4134" s="144"/>
    </row>
    <row r="4135" spans="4:4">
      <c r="D4135" s="144"/>
    </row>
    <row r="4136" spans="4:4">
      <c r="D4136" s="144"/>
    </row>
    <row r="4137" spans="4:4">
      <c r="D4137" s="144"/>
    </row>
    <row r="4138" spans="4:4">
      <c r="D4138" s="144"/>
    </row>
    <row r="4139" spans="4:4">
      <c r="D4139" s="144"/>
    </row>
    <row r="4140" spans="4:4">
      <c r="D4140" s="144"/>
    </row>
    <row r="4141" spans="4:4">
      <c r="D4141" s="144"/>
    </row>
    <row r="4142" spans="4:4">
      <c r="D4142" s="144"/>
    </row>
    <row r="4143" spans="4:4">
      <c r="D4143" s="144"/>
    </row>
    <row r="4144" spans="4:4">
      <c r="D4144" s="144"/>
    </row>
    <row r="4145" spans="4:4">
      <c r="D4145" s="144"/>
    </row>
    <row r="4146" spans="4:4">
      <c r="D4146" s="144"/>
    </row>
    <row r="4147" spans="4:4">
      <c r="D4147" s="144"/>
    </row>
    <row r="4148" spans="4:4">
      <c r="D4148" s="144"/>
    </row>
    <row r="4149" spans="4:4">
      <c r="D4149" s="144"/>
    </row>
    <row r="4150" spans="4:4">
      <c r="D4150" s="144"/>
    </row>
    <row r="4151" spans="4:4">
      <c r="D4151" s="144"/>
    </row>
    <row r="4152" spans="4:4">
      <c r="D4152" s="144"/>
    </row>
    <row r="4153" spans="4:4">
      <c r="D4153" s="144"/>
    </row>
    <row r="4154" spans="4:4">
      <c r="D4154" s="144"/>
    </row>
    <row r="4155" spans="4:4">
      <c r="D4155" s="144"/>
    </row>
    <row r="4156" spans="4:4">
      <c r="D4156" s="144"/>
    </row>
    <row r="4157" spans="4:4">
      <c r="D4157" s="144"/>
    </row>
    <row r="4158" spans="4:4">
      <c r="D4158" s="144"/>
    </row>
    <row r="4159" spans="4:4">
      <c r="D4159" s="144"/>
    </row>
    <row r="4160" spans="4:4">
      <c r="D4160" s="144"/>
    </row>
    <row r="4161" spans="4:4">
      <c r="D4161" s="144"/>
    </row>
    <row r="4162" spans="4:4">
      <c r="D4162" s="144"/>
    </row>
    <row r="4163" spans="4:4">
      <c r="D4163" s="144"/>
    </row>
    <row r="4164" spans="4:4">
      <c r="D4164" s="144"/>
    </row>
    <row r="4165" spans="4:4">
      <c r="D4165" s="144"/>
    </row>
    <row r="4166" spans="4:4">
      <c r="D4166" s="144"/>
    </row>
    <row r="4167" spans="4:4">
      <c r="D4167" s="144"/>
    </row>
    <row r="4168" spans="4:4">
      <c r="D4168" s="144"/>
    </row>
    <row r="4169" spans="4:4">
      <c r="D4169" s="144"/>
    </row>
    <row r="4170" spans="4:4">
      <c r="D4170" s="144"/>
    </row>
    <row r="4171" spans="4:4">
      <c r="D4171" s="144"/>
    </row>
    <row r="4172" spans="4:4">
      <c r="D4172" s="144"/>
    </row>
    <row r="4173" spans="4:4">
      <c r="D4173" s="144"/>
    </row>
    <row r="4174" spans="4:4">
      <c r="D4174" s="144"/>
    </row>
    <row r="4175" spans="4:4">
      <c r="D4175" s="144"/>
    </row>
    <row r="4176" spans="4:4">
      <c r="D4176" s="144"/>
    </row>
    <row r="4177" spans="4:4">
      <c r="D4177" s="144"/>
    </row>
    <row r="4178" spans="4:4">
      <c r="D4178" s="144"/>
    </row>
    <row r="4179" spans="4:4">
      <c r="D4179" s="144"/>
    </row>
    <row r="4180" spans="4:4">
      <c r="D4180" s="144"/>
    </row>
    <row r="4181" spans="4:4">
      <c r="D4181" s="144"/>
    </row>
    <row r="4182" spans="4:4">
      <c r="D4182" s="144"/>
    </row>
    <row r="4183" spans="4:4">
      <c r="D4183" s="144"/>
    </row>
    <row r="4184" spans="4:4">
      <c r="D4184" s="144"/>
    </row>
    <row r="4185" spans="4:4">
      <c r="D4185" s="144"/>
    </row>
    <row r="4186" spans="4:4">
      <c r="D4186" s="144"/>
    </row>
    <row r="4187" spans="4:4">
      <c r="D4187" s="144"/>
    </row>
    <row r="4188" spans="4:4">
      <c r="D4188" s="144"/>
    </row>
    <row r="4189" spans="4:4">
      <c r="D4189" s="144"/>
    </row>
    <row r="4190" spans="4:4">
      <c r="D4190" s="144"/>
    </row>
    <row r="4191" spans="4:4">
      <c r="D4191" s="144"/>
    </row>
    <row r="4192" spans="4:4">
      <c r="D4192" s="144"/>
    </row>
    <row r="4193" spans="4:4">
      <c r="D4193" s="144"/>
    </row>
    <row r="4194" spans="4:4">
      <c r="D4194" s="144"/>
    </row>
    <row r="4195" spans="4:4">
      <c r="D4195" s="144"/>
    </row>
    <row r="4196" spans="4:4">
      <c r="D4196" s="144"/>
    </row>
    <row r="4197" spans="4:4">
      <c r="D4197" s="144"/>
    </row>
    <row r="4198" spans="4:4">
      <c r="D4198" s="144"/>
    </row>
    <row r="4199" spans="4:4">
      <c r="D4199" s="144"/>
    </row>
    <row r="4200" spans="4:4">
      <c r="D4200" s="144"/>
    </row>
    <row r="4201" spans="4:4">
      <c r="D4201" s="144"/>
    </row>
    <row r="4202" spans="4:4">
      <c r="D4202" s="144"/>
    </row>
    <row r="4203" spans="4:4">
      <c r="D4203" s="144"/>
    </row>
    <row r="4204" spans="4:4">
      <c r="D4204" s="144"/>
    </row>
    <row r="4205" spans="4:4">
      <c r="D4205" s="144"/>
    </row>
    <row r="4206" spans="4:4">
      <c r="D4206" s="144"/>
    </row>
    <row r="4207" spans="4:4">
      <c r="D4207" s="144"/>
    </row>
    <row r="4208" spans="4:4">
      <c r="D4208" s="144"/>
    </row>
    <row r="4209" spans="4:4">
      <c r="D4209" s="144"/>
    </row>
    <row r="4210" spans="4:4">
      <c r="D4210" s="144"/>
    </row>
    <row r="4211" spans="4:4">
      <c r="D4211" s="144"/>
    </row>
    <row r="4212" spans="4:4">
      <c r="D4212" s="144"/>
    </row>
    <row r="4213" spans="4:4">
      <c r="D4213" s="144"/>
    </row>
    <row r="4214" spans="4:4">
      <c r="D4214" s="144"/>
    </row>
    <row r="4215" spans="4:4">
      <c r="D4215" s="144"/>
    </row>
    <row r="4216" spans="4:4">
      <c r="D4216" s="144"/>
    </row>
    <row r="4217" spans="4:4">
      <c r="D4217" s="144"/>
    </row>
    <row r="4218" spans="4:4">
      <c r="D4218" s="144"/>
    </row>
    <row r="4219" spans="4:4">
      <c r="D4219" s="144"/>
    </row>
    <row r="4220" spans="4:4">
      <c r="D4220" s="144"/>
    </row>
    <row r="4221" spans="4:4">
      <c r="D4221" s="144"/>
    </row>
    <row r="4222" spans="4:4">
      <c r="D4222" s="144"/>
    </row>
    <row r="4223" spans="4:4">
      <c r="D4223" s="144"/>
    </row>
    <row r="4224" spans="4:4">
      <c r="D4224" s="144"/>
    </row>
    <row r="4225" spans="4:4">
      <c r="D4225" s="144"/>
    </row>
    <row r="4226" spans="4:4">
      <c r="D4226" s="144"/>
    </row>
    <row r="4227" spans="4:4">
      <c r="D4227" s="144"/>
    </row>
    <row r="4228" spans="4:4">
      <c r="D4228" s="144"/>
    </row>
    <row r="4229" spans="4:4">
      <c r="D4229" s="144"/>
    </row>
    <row r="4230" spans="4:4">
      <c r="D4230" s="144"/>
    </row>
    <row r="4231" spans="4:4">
      <c r="D4231" s="144"/>
    </row>
    <row r="4232" spans="4:4">
      <c r="D4232" s="144"/>
    </row>
    <row r="4233" spans="4:4">
      <c r="D4233" s="144"/>
    </row>
    <row r="4234" spans="4:4">
      <c r="D4234" s="144"/>
    </row>
    <row r="4235" spans="4:4">
      <c r="D4235" s="144"/>
    </row>
    <row r="4236" spans="4:4">
      <c r="D4236" s="144"/>
    </row>
    <row r="4237" spans="4:4">
      <c r="D4237" s="144"/>
    </row>
    <row r="4238" spans="4:4">
      <c r="D4238" s="144"/>
    </row>
    <row r="4239" spans="4:4">
      <c r="D4239" s="144"/>
    </row>
    <row r="4240" spans="4:4">
      <c r="D4240" s="144"/>
    </row>
    <row r="4241" spans="4:4">
      <c r="D4241" s="144"/>
    </row>
    <row r="4242" spans="4:4">
      <c r="D4242" s="144"/>
    </row>
    <row r="4243" spans="4:4">
      <c r="D4243" s="144"/>
    </row>
    <row r="4244" spans="4:4">
      <c r="D4244" s="144"/>
    </row>
    <row r="4245" spans="4:4">
      <c r="D4245" s="144"/>
    </row>
    <row r="4246" spans="4:4">
      <c r="D4246" s="144"/>
    </row>
    <row r="4247" spans="4:4">
      <c r="D4247" s="144"/>
    </row>
    <row r="4248" spans="4:4">
      <c r="D4248" s="144"/>
    </row>
    <row r="4249" spans="4:4">
      <c r="D4249" s="144"/>
    </row>
    <row r="4250" spans="4:4">
      <c r="D4250" s="144"/>
    </row>
    <row r="4251" spans="4:4">
      <c r="D4251" s="144"/>
    </row>
    <row r="4252" spans="4:4">
      <c r="D4252" s="144"/>
    </row>
    <row r="4253" spans="4:4">
      <c r="D4253" s="144"/>
    </row>
    <row r="4254" spans="4:4">
      <c r="D4254" s="144"/>
    </row>
    <row r="4255" spans="4:4">
      <c r="D4255" s="144"/>
    </row>
    <row r="4256" spans="4:4">
      <c r="D4256" s="144"/>
    </row>
    <row r="4257" spans="4:4">
      <c r="D4257" s="144"/>
    </row>
    <row r="4258" spans="4:4">
      <c r="D4258" s="144"/>
    </row>
    <row r="4259" spans="4:4">
      <c r="D4259" s="144"/>
    </row>
    <row r="4260" spans="4:4">
      <c r="D4260" s="144"/>
    </row>
    <row r="4261" spans="4:4">
      <c r="D4261" s="144"/>
    </row>
    <row r="4262" spans="4:4">
      <c r="D4262" s="144"/>
    </row>
    <row r="4263" spans="4:4">
      <c r="D4263" s="144"/>
    </row>
    <row r="4264" spans="4:4">
      <c r="D4264" s="144"/>
    </row>
    <row r="4265" spans="4:4">
      <c r="D4265" s="144"/>
    </row>
    <row r="4266" spans="4:4">
      <c r="D4266" s="144"/>
    </row>
    <row r="4267" spans="4:4">
      <c r="D4267" s="144"/>
    </row>
    <row r="4268" spans="4:4">
      <c r="D4268" s="144"/>
    </row>
    <row r="4269" spans="4:4">
      <c r="D4269" s="144"/>
    </row>
    <row r="4270" spans="4:4">
      <c r="D4270" s="144"/>
    </row>
    <row r="4271" spans="4:4">
      <c r="D4271" s="144"/>
    </row>
    <row r="4272" spans="4:4">
      <c r="D4272" s="144"/>
    </row>
    <row r="4273" spans="4:4">
      <c r="D4273" s="144"/>
    </row>
    <row r="4274" spans="4:4">
      <c r="D4274" s="144"/>
    </row>
    <row r="4275" spans="4:4">
      <c r="D4275" s="144"/>
    </row>
    <row r="4276" spans="4:4">
      <c r="D4276" s="144"/>
    </row>
    <row r="4277" spans="4:4">
      <c r="D4277" s="144"/>
    </row>
    <row r="4278" spans="4:4">
      <c r="D4278" s="144"/>
    </row>
    <row r="4279" spans="4:4">
      <c r="D4279" s="144"/>
    </row>
    <row r="4280" spans="4:4">
      <c r="D4280" s="144"/>
    </row>
    <row r="4281" spans="4:4">
      <c r="D4281" s="144"/>
    </row>
    <row r="4282" spans="4:4">
      <c r="D4282" s="144"/>
    </row>
    <row r="4283" spans="4:4">
      <c r="D4283" s="144"/>
    </row>
    <row r="4284" spans="4:4">
      <c r="D4284" s="144"/>
    </row>
    <row r="4285" spans="4:4">
      <c r="D4285" s="144"/>
    </row>
    <row r="4286" spans="4:4">
      <c r="D4286" s="144"/>
    </row>
    <row r="4287" spans="4:4">
      <c r="D4287" s="144"/>
    </row>
    <row r="4288" spans="4:4">
      <c r="D4288" s="144"/>
    </row>
    <row r="4289" spans="4:4">
      <c r="D4289" s="144"/>
    </row>
    <row r="4290" spans="4:4">
      <c r="D4290" s="144"/>
    </row>
    <row r="4291" spans="4:4">
      <c r="D4291" s="144"/>
    </row>
    <row r="4292" spans="4:4">
      <c r="D4292" s="144"/>
    </row>
    <row r="4293" spans="4:4">
      <c r="D4293" s="144"/>
    </row>
    <row r="4294" spans="4:4">
      <c r="D4294" s="144"/>
    </row>
    <row r="4295" spans="4:4">
      <c r="D4295" s="144"/>
    </row>
    <row r="4296" spans="4:4">
      <c r="D4296" s="144"/>
    </row>
    <row r="4297" spans="4:4">
      <c r="D4297" s="144"/>
    </row>
    <row r="4298" spans="4:4">
      <c r="D4298" s="144"/>
    </row>
    <row r="4299" spans="4:4">
      <c r="D4299" s="144"/>
    </row>
    <row r="4300" spans="4:4">
      <c r="D4300" s="144"/>
    </row>
    <row r="4301" spans="4:4">
      <c r="D4301" s="144"/>
    </row>
    <row r="4302" spans="4:4">
      <c r="D4302" s="144"/>
    </row>
    <row r="4303" spans="4:4">
      <c r="D4303" s="144"/>
    </row>
    <row r="4304" spans="4:4">
      <c r="D4304" s="144"/>
    </row>
    <row r="4305" spans="4:4">
      <c r="D4305" s="144"/>
    </row>
    <row r="4306" spans="4:4">
      <c r="D4306" s="144"/>
    </row>
    <row r="4307" spans="4:4">
      <c r="D4307" s="144"/>
    </row>
    <row r="4308" spans="4:4">
      <c r="D4308" s="144"/>
    </row>
    <row r="4309" spans="4:4">
      <c r="D4309" s="144"/>
    </row>
    <row r="4310" spans="4:4">
      <c r="D4310" s="144"/>
    </row>
    <row r="4311" spans="4:4">
      <c r="D4311" s="144"/>
    </row>
    <row r="4312" spans="4:4">
      <c r="D4312" s="144"/>
    </row>
    <row r="4313" spans="4:4">
      <c r="D4313" s="144"/>
    </row>
    <row r="4314" spans="4:4">
      <c r="D4314" s="144"/>
    </row>
    <row r="4315" spans="4:4">
      <c r="D4315" s="144"/>
    </row>
    <row r="4316" spans="4:4">
      <c r="D4316" s="144"/>
    </row>
    <row r="4317" spans="4:4">
      <c r="D4317" s="144"/>
    </row>
    <row r="4318" spans="4:4">
      <c r="D4318" s="144"/>
    </row>
    <row r="4319" spans="4:4">
      <c r="D4319" s="144"/>
    </row>
    <row r="4320" spans="4:4">
      <c r="D4320" s="144"/>
    </row>
    <row r="4321" spans="4:4">
      <c r="D4321" s="144"/>
    </row>
    <row r="4322" spans="4:4">
      <c r="D4322" s="144"/>
    </row>
    <row r="4323" spans="4:4">
      <c r="D4323" s="144"/>
    </row>
    <row r="4324" spans="4:4">
      <c r="D4324" s="144"/>
    </row>
    <row r="4325" spans="4:4">
      <c r="D4325" s="144"/>
    </row>
    <row r="4326" spans="4:4">
      <c r="D4326" s="144"/>
    </row>
    <row r="4327" spans="4:4">
      <c r="D4327" s="144"/>
    </row>
    <row r="4328" spans="4:4">
      <c r="D4328" s="144"/>
    </row>
    <row r="4329" spans="4:4">
      <c r="D4329" s="144"/>
    </row>
    <row r="4330" spans="4:4">
      <c r="D4330" s="144"/>
    </row>
    <row r="4331" spans="4:4">
      <c r="D4331" s="144"/>
    </row>
    <row r="4332" spans="4:4">
      <c r="D4332" s="144"/>
    </row>
    <row r="4333" spans="4:4">
      <c r="D4333" s="144"/>
    </row>
    <row r="4334" spans="4:4">
      <c r="D4334" s="144"/>
    </row>
    <row r="4335" spans="4:4">
      <c r="D4335" s="144"/>
    </row>
    <row r="4336" spans="4:4">
      <c r="D4336" s="144"/>
    </row>
    <row r="4337" spans="4:4">
      <c r="D4337" s="144"/>
    </row>
    <row r="4338" spans="4:4">
      <c r="D4338" s="144"/>
    </row>
    <row r="4339" spans="4:4">
      <c r="D4339" s="144"/>
    </row>
    <row r="4340" spans="4:4">
      <c r="D4340" s="144"/>
    </row>
    <row r="4341" spans="4:4">
      <c r="D4341" s="144"/>
    </row>
    <row r="4342" spans="4:4">
      <c r="D4342" s="144"/>
    </row>
    <row r="4343" spans="4:4">
      <c r="D4343" s="144"/>
    </row>
    <row r="4344" spans="4:4">
      <c r="D4344" s="144"/>
    </row>
    <row r="4345" spans="4:4">
      <c r="D4345" s="144"/>
    </row>
    <row r="4346" spans="4:4">
      <c r="D4346" s="144"/>
    </row>
    <row r="4347" spans="4:4">
      <c r="D4347" s="144"/>
    </row>
    <row r="4348" spans="4:4">
      <c r="D4348" s="144"/>
    </row>
    <row r="4349" spans="4:4">
      <c r="D4349" s="144"/>
    </row>
    <row r="4350" spans="4:4">
      <c r="D4350" s="144"/>
    </row>
    <row r="4351" spans="4:4">
      <c r="D4351" s="144"/>
    </row>
    <row r="4352" spans="4:4">
      <c r="D4352" s="144"/>
    </row>
    <row r="4353" spans="4:4">
      <c r="D4353" s="144"/>
    </row>
    <row r="4354" spans="4:4">
      <c r="D4354" s="144"/>
    </row>
    <row r="4355" spans="4:4">
      <c r="D4355" s="144"/>
    </row>
    <row r="4356" spans="4:4">
      <c r="D4356" s="144"/>
    </row>
    <row r="4357" spans="4:4">
      <c r="D4357" s="144"/>
    </row>
    <row r="4358" spans="4:4">
      <c r="D4358" s="144"/>
    </row>
    <row r="4359" spans="4:4">
      <c r="D4359" s="144"/>
    </row>
    <row r="4360" spans="4:4">
      <c r="D4360" s="144"/>
    </row>
    <row r="4361" spans="4:4">
      <c r="D4361" s="144"/>
    </row>
    <row r="4362" spans="4:4">
      <c r="D4362" s="144"/>
    </row>
    <row r="4363" spans="4:4">
      <c r="D4363" s="144"/>
    </row>
    <row r="4364" spans="4:4">
      <c r="D4364" s="144"/>
    </row>
    <row r="4365" spans="4:4">
      <c r="D4365" s="144"/>
    </row>
    <row r="4366" spans="4:4">
      <c r="D4366" s="144"/>
    </row>
    <row r="4367" spans="4:4">
      <c r="D4367" s="144"/>
    </row>
    <row r="4368" spans="4:4">
      <c r="D4368" s="144"/>
    </row>
    <row r="4369" spans="4:4">
      <c r="D4369" s="144"/>
    </row>
    <row r="4370" spans="4:4">
      <c r="D4370" s="144"/>
    </row>
    <row r="4371" spans="4:4">
      <c r="D4371" s="144"/>
    </row>
    <row r="4372" spans="4:4">
      <c r="D4372" s="144"/>
    </row>
    <row r="4373" spans="4:4">
      <c r="D4373" s="144"/>
    </row>
    <row r="4374" spans="4:4">
      <c r="D4374" s="144"/>
    </row>
    <row r="4375" spans="4:4">
      <c r="D4375" s="144"/>
    </row>
    <row r="4376" spans="4:4">
      <c r="D4376" s="144"/>
    </row>
    <row r="4377" spans="4:4">
      <c r="D4377" s="144"/>
    </row>
    <row r="4378" spans="4:4">
      <c r="D4378" s="144"/>
    </row>
    <row r="4379" spans="4:4">
      <c r="D4379" s="144"/>
    </row>
    <row r="4380" spans="4:4">
      <c r="D4380" s="144"/>
    </row>
    <row r="4381" spans="4:4">
      <c r="D4381" s="144"/>
    </row>
    <row r="4382" spans="4:4">
      <c r="D4382" s="144"/>
    </row>
    <row r="4383" spans="4:4">
      <c r="D4383" s="144"/>
    </row>
    <row r="4384" spans="4:4">
      <c r="D4384" s="144"/>
    </row>
    <row r="4385" spans="4:4">
      <c r="D4385" s="144"/>
    </row>
    <row r="4386" spans="4:4">
      <c r="D4386" s="144"/>
    </row>
    <row r="4387" spans="4:4">
      <c r="D4387" s="144"/>
    </row>
    <row r="4388" spans="4:4">
      <c r="D4388" s="144"/>
    </row>
    <row r="4389" spans="4:4">
      <c r="D4389" s="144"/>
    </row>
    <row r="4390" spans="4:4">
      <c r="D4390" s="144"/>
    </row>
    <row r="4391" spans="4:4">
      <c r="D4391" s="144"/>
    </row>
    <row r="4392" spans="4:4">
      <c r="D4392" s="144"/>
    </row>
    <row r="4393" spans="4:4">
      <c r="D4393" s="144"/>
    </row>
    <row r="4394" spans="4:4">
      <c r="D4394" s="144"/>
    </row>
    <row r="4395" spans="4:4">
      <c r="D4395" s="144"/>
    </row>
    <row r="4396" spans="4:4">
      <c r="D4396" s="144"/>
    </row>
    <row r="4397" spans="4:4">
      <c r="D4397" s="144"/>
    </row>
    <row r="4398" spans="4:4">
      <c r="D4398" s="144"/>
    </row>
    <row r="4399" spans="4:4">
      <c r="D4399" s="144"/>
    </row>
    <row r="4400" spans="4:4">
      <c r="D4400" s="144"/>
    </row>
    <row r="4401" spans="4:4">
      <c r="D4401" s="144"/>
    </row>
    <row r="4402" spans="4:4">
      <c r="D4402" s="144"/>
    </row>
    <row r="4403" spans="4:4">
      <c r="D4403" s="144"/>
    </row>
    <row r="4404" spans="4:4">
      <c r="D4404" s="144"/>
    </row>
    <row r="4405" spans="4:4">
      <c r="D4405" s="144"/>
    </row>
    <row r="4406" spans="4:4">
      <c r="D4406" s="144"/>
    </row>
    <row r="4407" spans="4:4">
      <c r="D4407" s="144"/>
    </row>
    <row r="4408" spans="4:4">
      <c r="D4408" s="144"/>
    </row>
    <row r="4409" spans="4:4">
      <c r="D4409" s="144"/>
    </row>
    <row r="4410" spans="4:4">
      <c r="D4410" s="144"/>
    </row>
    <row r="4411" spans="4:4">
      <c r="D4411" s="144"/>
    </row>
    <row r="4412" spans="4:4">
      <c r="D4412" s="144"/>
    </row>
    <row r="4413" spans="4:4">
      <c r="D4413" s="144"/>
    </row>
    <row r="4414" spans="4:4">
      <c r="D4414" s="144"/>
    </row>
    <row r="4415" spans="4:4">
      <c r="D4415" s="144"/>
    </row>
    <row r="4416" spans="4:4">
      <c r="D4416" s="144"/>
    </row>
    <row r="4417" spans="4:4">
      <c r="D4417" s="144"/>
    </row>
    <row r="4418" spans="4:4">
      <c r="D4418" s="144"/>
    </row>
    <row r="4419" spans="4:4">
      <c r="D4419" s="144"/>
    </row>
    <row r="4420" spans="4:4">
      <c r="D4420" s="144"/>
    </row>
    <row r="4421" spans="4:4">
      <c r="D4421" s="144"/>
    </row>
    <row r="4422" spans="4:4">
      <c r="D4422" s="144"/>
    </row>
    <row r="4423" spans="4:4">
      <c r="D4423" s="144"/>
    </row>
    <row r="4424" spans="4:4">
      <c r="D4424" s="144"/>
    </row>
    <row r="4425" spans="4:4">
      <c r="D4425" s="144"/>
    </row>
    <row r="4426" spans="4:4">
      <c r="D4426" s="144"/>
    </row>
    <row r="4427" spans="4:4">
      <c r="D4427" s="144"/>
    </row>
    <row r="4428" spans="4:4">
      <c r="D4428" s="144"/>
    </row>
    <row r="4429" spans="4:4">
      <c r="D4429" s="144"/>
    </row>
    <row r="4430" spans="4:4">
      <c r="D4430" s="144"/>
    </row>
    <row r="4431" spans="4:4">
      <c r="D4431" s="144"/>
    </row>
    <row r="4432" spans="4:4">
      <c r="D4432" s="144"/>
    </row>
    <row r="4433" spans="4:4">
      <c r="D4433" s="144"/>
    </row>
    <row r="4434" spans="4:4">
      <c r="D4434" s="144"/>
    </row>
    <row r="4435" spans="4:4">
      <c r="D4435" s="144"/>
    </row>
    <row r="4436" spans="4:4">
      <c r="D4436" s="144"/>
    </row>
    <row r="4437" spans="4:4">
      <c r="D4437" s="144"/>
    </row>
    <row r="4438" spans="4:4">
      <c r="D4438" s="144"/>
    </row>
    <row r="4439" spans="4:4">
      <c r="D4439" s="144"/>
    </row>
    <row r="4440" spans="4:4">
      <c r="D4440" s="144"/>
    </row>
    <row r="4441" spans="4:4">
      <c r="D4441" s="144"/>
    </row>
    <row r="4442" spans="4:4">
      <c r="D4442" s="144"/>
    </row>
    <row r="4443" spans="4:4">
      <c r="D4443" s="144"/>
    </row>
    <row r="4444" spans="4:4">
      <c r="D4444" s="144"/>
    </row>
    <row r="4445" spans="4:4">
      <c r="D4445" s="144"/>
    </row>
    <row r="4446" spans="4:4">
      <c r="D4446" s="144"/>
    </row>
    <row r="4447" spans="4:4">
      <c r="D4447" s="144"/>
    </row>
    <row r="4448" spans="4:4">
      <c r="D4448" s="144"/>
    </row>
    <row r="4449" spans="4:4">
      <c r="D4449" s="144"/>
    </row>
    <row r="4450" spans="4:4">
      <c r="D4450" s="144"/>
    </row>
    <row r="4451" spans="4:4">
      <c r="D4451" s="144"/>
    </row>
    <row r="4452" spans="4:4">
      <c r="D4452" s="144"/>
    </row>
    <row r="4453" spans="4:4">
      <c r="D4453" s="144"/>
    </row>
    <row r="4454" spans="4:4">
      <c r="D4454" s="144"/>
    </row>
    <row r="4455" spans="4:4">
      <c r="D4455" s="144"/>
    </row>
    <row r="4456" spans="4:4">
      <c r="D4456" s="144"/>
    </row>
    <row r="4457" spans="4:4">
      <c r="D4457" s="144"/>
    </row>
    <row r="4458" spans="4:4">
      <c r="D4458" s="144"/>
    </row>
    <row r="4459" spans="4:4">
      <c r="D4459" s="144"/>
    </row>
    <row r="4460" spans="4:4">
      <c r="D4460" s="144"/>
    </row>
    <row r="4461" spans="4:4">
      <c r="D4461" s="144"/>
    </row>
    <row r="4462" spans="4:4">
      <c r="D4462" s="144"/>
    </row>
    <row r="4463" spans="4:4">
      <c r="D4463" s="144"/>
    </row>
    <row r="4464" spans="4:4">
      <c r="D4464" s="144"/>
    </row>
    <row r="4465" spans="4:4">
      <c r="D4465" s="144"/>
    </row>
    <row r="4466" spans="4:4">
      <c r="D4466" s="144"/>
    </row>
    <row r="4467" spans="4:4">
      <c r="D4467" s="144"/>
    </row>
    <row r="4468" spans="4:4">
      <c r="D4468" s="144"/>
    </row>
    <row r="4469" spans="4:4">
      <c r="D4469" s="144"/>
    </row>
    <row r="4470" spans="4:4">
      <c r="D4470" s="144"/>
    </row>
    <row r="4471" spans="4:4">
      <c r="D4471" s="144"/>
    </row>
    <row r="4472" spans="4:4">
      <c r="D4472" s="144"/>
    </row>
    <row r="4473" spans="4:4">
      <c r="D4473" s="144"/>
    </row>
    <row r="4474" spans="4:4">
      <c r="D4474" s="144"/>
    </row>
    <row r="4475" spans="4:4">
      <c r="D4475" s="144"/>
    </row>
    <row r="4476" spans="4:4">
      <c r="D4476" s="144"/>
    </row>
    <row r="4477" spans="4:4">
      <c r="D4477" s="144"/>
    </row>
    <row r="4478" spans="4:4">
      <c r="D4478" s="144"/>
    </row>
    <row r="4479" spans="4:4">
      <c r="D4479" s="144"/>
    </row>
    <row r="4480" spans="4:4">
      <c r="D4480" s="144"/>
    </row>
    <row r="4481" spans="4:4">
      <c r="D4481" s="144"/>
    </row>
    <row r="4482" spans="4:4">
      <c r="D4482" s="144"/>
    </row>
    <row r="4483" spans="4:4">
      <c r="D4483" s="144"/>
    </row>
    <row r="4484" spans="4:4">
      <c r="D4484" s="144"/>
    </row>
    <row r="4485" spans="4:4">
      <c r="D4485" s="144"/>
    </row>
    <row r="4486" spans="4:4">
      <c r="D4486" s="144"/>
    </row>
    <row r="4487" spans="4:4">
      <c r="D4487" s="144"/>
    </row>
    <row r="4488" spans="4:4">
      <c r="D4488" s="144"/>
    </row>
    <row r="4489" spans="4:4">
      <c r="D4489" s="144"/>
    </row>
    <row r="4490" spans="4:4">
      <c r="D4490" s="144"/>
    </row>
    <row r="4491" spans="4:4">
      <c r="D4491" s="144"/>
    </row>
    <row r="4492" spans="4:4">
      <c r="D4492" s="144"/>
    </row>
    <row r="4493" spans="4:4">
      <c r="D4493" s="144"/>
    </row>
    <row r="4494" spans="4:4">
      <c r="D4494" s="144"/>
    </row>
    <row r="4495" spans="4:4">
      <c r="D4495" s="144"/>
    </row>
    <row r="4496" spans="4:4">
      <c r="D4496" s="144"/>
    </row>
    <row r="4497" spans="4:4">
      <c r="D4497" s="144"/>
    </row>
    <row r="4498" spans="4:4">
      <c r="D4498" s="144"/>
    </row>
    <row r="4499" spans="4:4">
      <c r="D4499" s="144"/>
    </row>
    <row r="4500" spans="4:4">
      <c r="D4500" s="144"/>
    </row>
    <row r="4501" spans="4:4">
      <c r="D4501" s="144"/>
    </row>
    <row r="4502" spans="4:4">
      <c r="D4502" s="144"/>
    </row>
    <row r="4503" spans="4:4">
      <c r="D4503" s="144"/>
    </row>
    <row r="4504" spans="4:4">
      <c r="D4504" s="144"/>
    </row>
    <row r="4505" spans="4:4">
      <c r="D4505" s="144"/>
    </row>
    <row r="4506" spans="4:4">
      <c r="D4506" s="144"/>
    </row>
    <row r="4507" spans="4:4">
      <c r="D4507" s="144"/>
    </row>
    <row r="4508" spans="4:4">
      <c r="D4508" s="144"/>
    </row>
    <row r="4509" spans="4:4">
      <c r="D4509" s="144"/>
    </row>
    <row r="4510" spans="4:4">
      <c r="D4510" s="144"/>
    </row>
    <row r="4511" spans="4:4">
      <c r="D4511" s="144"/>
    </row>
    <row r="4512" spans="4:4">
      <c r="D4512" s="144"/>
    </row>
    <row r="4513" spans="4:4">
      <c r="D4513" s="144"/>
    </row>
    <row r="4514" spans="4:4">
      <c r="D4514" s="144"/>
    </row>
    <row r="4515" spans="4:4">
      <c r="D4515" s="144"/>
    </row>
    <row r="4516" spans="4:4">
      <c r="D4516" s="144"/>
    </row>
    <row r="4517" spans="4:4">
      <c r="D4517" s="144"/>
    </row>
    <row r="4518" spans="4:4">
      <c r="D4518" s="144"/>
    </row>
    <row r="4519" spans="4:4">
      <c r="D4519" s="144"/>
    </row>
    <row r="4520" spans="4:4">
      <c r="D4520" s="144"/>
    </row>
    <row r="4521" spans="4:4">
      <c r="D4521" s="144"/>
    </row>
    <row r="4522" spans="4:4">
      <c r="D4522" s="144"/>
    </row>
    <row r="4523" spans="4:4">
      <c r="D4523" s="144"/>
    </row>
    <row r="4524" spans="4:4">
      <c r="D4524" s="144"/>
    </row>
    <row r="4525" spans="4:4">
      <c r="D4525" s="144"/>
    </row>
    <row r="4526" spans="4:4">
      <c r="D4526" s="144"/>
    </row>
    <row r="4527" spans="4:4">
      <c r="D4527" s="144"/>
    </row>
    <row r="4528" spans="4:4">
      <c r="D4528" s="144"/>
    </row>
    <row r="4529" spans="4:4">
      <c r="D4529" s="144"/>
    </row>
    <row r="4530" spans="4:4">
      <c r="D4530" s="144"/>
    </row>
    <row r="4531" spans="4:4">
      <c r="D4531" s="144"/>
    </row>
    <row r="4532" spans="4:4">
      <c r="D4532" s="144"/>
    </row>
    <row r="4533" spans="4:4">
      <c r="D4533" s="144"/>
    </row>
    <row r="4534" spans="4:4">
      <c r="D4534" s="144"/>
    </row>
    <row r="4535" spans="4:4">
      <c r="D4535" s="144"/>
    </row>
    <row r="4536" spans="4:4">
      <c r="D4536" s="144"/>
    </row>
    <row r="4537" spans="4:4">
      <c r="D4537" s="144"/>
    </row>
    <row r="4538" spans="4:4">
      <c r="D4538" s="144"/>
    </row>
    <row r="4539" spans="4:4">
      <c r="D4539" s="144"/>
    </row>
    <row r="4540" spans="4:4">
      <c r="D4540" s="144"/>
    </row>
    <row r="4541" spans="4:4">
      <c r="D4541" s="144"/>
    </row>
    <row r="4542" spans="4:4">
      <c r="D4542" s="144"/>
    </row>
    <row r="4543" spans="4:4">
      <c r="D4543" s="144"/>
    </row>
    <row r="4544" spans="4:4">
      <c r="D4544" s="144"/>
    </row>
    <row r="4545" spans="4:4">
      <c r="D4545" s="144"/>
    </row>
    <row r="4546" spans="4:4">
      <c r="D4546" s="144"/>
    </row>
    <row r="4547" spans="4:4">
      <c r="D4547" s="144"/>
    </row>
    <row r="4548" spans="4:4">
      <c r="D4548" s="144"/>
    </row>
    <row r="4549" spans="4:4">
      <c r="D4549" s="144"/>
    </row>
    <row r="4550" spans="4:4">
      <c r="D4550" s="144"/>
    </row>
    <row r="4551" spans="4:4">
      <c r="D4551" s="144"/>
    </row>
    <row r="4552" spans="4:4">
      <c r="D4552" s="144"/>
    </row>
    <row r="4553" spans="4:4">
      <c r="D4553" s="144"/>
    </row>
    <row r="4554" spans="4:4">
      <c r="D4554" s="144"/>
    </row>
    <row r="4555" spans="4:4">
      <c r="D4555" s="144"/>
    </row>
    <row r="4556" spans="4:4">
      <c r="D4556" s="144"/>
    </row>
    <row r="4557" spans="4:4">
      <c r="D4557" s="144"/>
    </row>
    <row r="4558" spans="4:4">
      <c r="D4558" s="144"/>
    </row>
    <row r="4559" spans="4:4">
      <c r="D4559" s="144"/>
    </row>
    <row r="4560" spans="4:4">
      <c r="D4560" s="144"/>
    </row>
    <row r="4561" spans="4:4">
      <c r="D4561" s="144"/>
    </row>
    <row r="4562" spans="4:4">
      <c r="D4562" s="144"/>
    </row>
    <row r="4563" spans="4:4">
      <c r="D4563" s="144"/>
    </row>
    <row r="4564" spans="4:4">
      <c r="D4564" s="144"/>
    </row>
    <row r="4565" spans="4:4">
      <c r="D4565" s="144"/>
    </row>
    <row r="4566" spans="4:4">
      <c r="D4566" s="144"/>
    </row>
    <row r="4567" spans="4:4">
      <c r="D4567" s="144"/>
    </row>
    <row r="4568" spans="4:4">
      <c r="D4568" s="144"/>
    </row>
    <row r="4569" spans="4:4">
      <c r="D4569" s="144"/>
    </row>
    <row r="4570" spans="4:4">
      <c r="D4570" s="144"/>
    </row>
    <row r="4571" spans="4:4">
      <c r="D4571" s="144"/>
    </row>
    <row r="4572" spans="4:4">
      <c r="D4572" s="144"/>
    </row>
    <row r="4573" spans="4:4">
      <c r="D4573" s="144"/>
    </row>
    <row r="4574" spans="4:4">
      <c r="D4574" s="144"/>
    </row>
    <row r="4575" spans="4:4">
      <c r="D4575" s="144"/>
    </row>
    <row r="4576" spans="4:4">
      <c r="D4576" s="144"/>
    </row>
    <row r="4577" spans="4:4">
      <c r="D4577" s="144"/>
    </row>
    <row r="4578" spans="4:4">
      <c r="D4578" s="144"/>
    </row>
    <row r="4579" spans="4:4">
      <c r="D4579" s="144"/>
    </row>
    <row r="4580" spans="4:4">
      <c r="D4580" s="144"/>
    </row>
    <row r="4581" spans="4:4">
      <c r="D4581" s="144"/>
    </row>
    <row r="4582" spans="4:4">
      <c r="D4582" s="144"/>
    </row>
    <row r="4583" spans="4:4">
      <c r="D4583" s="144"/>
    </row>
    <row r="4584" spans="4:4">
      <c r="D4584" s="144"/>
    </row>
    <row r="4585" spans="4:4">
      <c r="D4585" s="144"/>
    </row>
    <row r="4586" spans="4:4">
      <c r="D4586" s="144"/>
    </row>
    <row r="4587" spans="4:4">
      <c r="D4587" s="144"/>
    </row>
    <row r="4588" spans="4:4">
      <c r="D4588" s="144"/>
    </row>
    <row r="4589" spans="4:4">
      <c r="D4589" s="144"/>
    </row>
    <row r="4590" spans="4:4">
      <c r="D4590" s="144"/>
    </row>
    <row r="4591" spans="4:4">
      <c r="D4591" s="144"/>
    </row>
    <row r="4592" spans="4:4">
      <c r="D4592" s="144"/>
    </row>
    <row r="4593" spans="4:4">
      <c r="D4593" s="144"/>
    </row>
    <row r="4594" spans="4:4">
      <c r="D4594" s="144"/>
    </row>
    <row r="4595" spans="4:4">
      <c r="D4595" s="144"/>
    </row>
    <row r="4596" spans="4:4">
      <c r="D4596" s="144"/>
    </row>
    <row r="4597" spans="4:4">
      <c r="D4597" s="144"/>
    </row>
    <row r="4598" spans="4:4">
      <c r="D4598" s="144"/>
    </row>
    <row r="4599" spans="4:4">
      <c r="D4599" s="144"/>
    </row>
    <row r="4600" spans="4:4">
      <c r="D4600" s="144"/>
    </row>
    <row r="4601" spans="4:4">
      <c r="D4601" s="144"/>
    </row>
    <row r="4602" spans="4:4">
      <c r="D4602" s="144"/>
    </row>
    <row r="4603" spans="4:4">
      <c r="D4603" s="144"/>
    </row>
    <row r="4604" spans="4:4">
      <c r="D4604" s="144"/>
    </row>
    <row r="4605" spans="4:4">
      <c r="D4605" s="144"/>
    </row>
    <row r="4606" spans="4:4">
      <c r="D4606" s="144"/>
    </row>
    <row r="4607" spans="4:4">
      <c r="D4607" s="144"/>
    </row>
    <row r="4608" spans="4:4">
      <c r="D4608" s="144"/>
    </row>
    <row r="4609" spans="4:4">
      <c r="D4609" s="144"/>
    </row>
    <row r="4610" spans="4:4">
      <c r="D4610" s="144"/>
    </row>
    <row r="4611" spans="4:4">
      <c r="D4611" s="144"/>
    </row>
    <row r="4612" spans="4:4">
      <c r="D4612" s="144"/>
    </row>
    <row r="4613" spans="4:4">
      <c r="D4613" s="144"/>
    </row>
    <row r="4614" spans="4:4">
      <c r="D4614" s="144"/>
    </row>
    <row r="4615" spans="4:4">
      <c r="D4615" s="144"/>
    </row>
    <row r="4616" spans="4:4">
      <c r="D4616" s="144"/>
    </row>
    <row r="4617" spans="4:4">
      <c r="D4617" s="144"/>
    </row>
    <row r="4618" spans="4:4">
      <c r="D4618" s="144"/>
    </row>
    <row r="4619" spans="4:4">
      <c r="D4619" s="144"/>
    </row>
    <row r="4620" spans="4:4">
      <c r="D4620" s="144"/>
    </row>
    <row r="4621" spans="4:4">
      <c r="D4621" s="144"/>
    </row>
    <row r="4622" spans="4:4">
      <c r="D4622" s="144"/>
    </row>
    <row r="4623" spans="4:4">
      <c r="D4623" s="144"/>
    </row>
    <row r="4624" spans="4:4">
      <c r="D4624" s="144"/>
    </row>
    <row r="4625" spans="4:4">
      <c r="D4625" s="144"/>
    </row>
    <row r="4626" spans="4:4">
      <c r="D4626" s="144"/>
    </row>
    <row r="4627" spans="4:4">
      <c r="D4627" s="144"/>
    </row>
    <row r="4628" spans="4:4">
      <c r="D4628" s="144"/>
    </row>
    <row r="4629" spans="4:4">
      <c r="D4629" s="144"/>
    </row>
    <row r="4630" spans="4:4">
      <c r="D4630" s="144"/>
    </row>
    <row r="4631" spans="4:4">
      <c r="D4631" s="144"/>
    </row>
    <row r="4632" spans="4:4">
      <c r="D4632" s="144"/>
    </row>
    <row r="4633" spans="4:4">
      <c r="D4633" s="144"/>
    </row>
    <row r="4634" spans="4:4">
      <c r="D4634" s="144"/>
    </row>
    <row r="4635" spans="4:4">
      <c r="D4635" s="144"/>
    </row>
    <row r="4636" spans="4:4">
      <c r="D4636" s="144"/>
    </row>
    <row r="4637" spans="4:4">
      <c r="D4637" s="144"/>
    </row>
    <row r="4638" spans="4:4">
      <c r="D4638" s="144"/>
    </row>
    <row r="4639" spans="4:4">
      <c r="D4639" s="144"/>
    </row>
    <row r="4640" spans="4:4">
      <c r="D4640" s="144"/>
    </row>
    <row r="4641" spans="4:4">
      <c r="D4641" s="144"/>
    </row>
    <row r="4642" spans="4:4">
      <c r="D4642" s="144"/>
    </row>
    <row r="4643" spans="4:4">
      <c r="D4643" s="144"/>
    </row>
    <row r="4644" spans="4:4">
      <c r="D4644" s="144"/>
    </row>
    <row r="4645" spans="4:4">
      <c r="D4645" s="144"/>
    </row>
    <row r="4646" spans="4:4">
      <c r="D4646" s="144"/>
    </row>
    <row r="4647" spans="4:4">
      <c r="D4647" s="144"/>
    </row>
    <row r="4648" spans="4:4">
      <c r="D4648" s="144"/>
    </row>
    <row r="4649" spans="4:4">
      <c r="D4649" s="144"/>
    </row>
    <row r="4650" spans="4:4">
      <c r="D4650" s="144"/>
    </row>
    <row r="4651" spans="4:4">
      <c r="D4651" s="144"/>
    </row>
    <row r="4652" spans="4:4">
      <c r="D4652" s="144"/>
    </row>
    <row r="4653" spans="4:4">
      <c r="D4653" s="144"/>
    </row>
    <row r="4654" spans="4:4">
      <c r="D4654" s="144"/>
    </row>
    <row r="4655" spans="4:4">
      <c r="D4655" s="144"/>
    </row>
    <row r="4656" spans="4:4">
      <c r="D4656" s="144"/>
    </row>
    <row r="4657" spans="4:4">
      <c r="D4657" s="144"/>
    </row>
    <row r="4658" spans="4:4">
      <c r="D4658" s="144"/>
    </row>
    <row r="4659" spans="4:4">
      <c r="D4659" s="144"/>
    </row>
    <row r="4660" spans="4:4">
      <c r="D4660" s="144"/>
    </row>
    <row r="4661" spans="4:4">
      <c r="D4661" s="144"/>
    </row>
    <row r="4662" spans="4:4">
      <c r="D4662" s="144"/>
    </row>
    <row r="4663" spans="4:4">
      <c r="D4663" s="144"/>
    </row>
    <row r="4664" spans="4:4">
      <c r="D4664" s="144"/>
    </row>
    <row r="4665" spans="4:4">
      <c r="D4665" s="144"/>
    </row>
    <row r="4666" spans="4:4">
      <c r="D4666" s="144"/>
    </row>
    <row r="4667" spans="4:4">
      <c r="D4667" s="144"/>
    </row>
    <row r="4668" spans="4:4">
      <c r="D4668" s="144"/>
    </row>
    <row r="4669" spans="4:4">
      <c r="D4669" s="144"/>
    </row>
    <row r="4670" spans="4:4">
      <c r="D4670" s="144"/>
    </row>
    <row r="4671" spans="4:4">
      <c r="D4671" s="144"/>
    </row>
    <row r="4672" spans="4:4">
      <c r="D4672" s="144"/>
    </row>
    <row r="4673" spans="4:4">
      <c r="D4673" s="144"/>
    </row>
    <row r="4674" spans="4:4">
      <c r="D4674" s="144"/>
    </row>
    <row r="4675" spans="4:4">
      <c r="D4675" s="144"/>
    </row>
    <row r="4676" spans="4:4">
      <c r="D4676" s="144"/>
    </row>
    <row r="4677" spans="4:4">
      <c r="D4677" s="144"/>
    </row>
    <row r="4678" spans="4:4">
      <c r="D4678" s="144"/>
    </row>
    <row r="4679" spans="4:4">
      <c r="D4679" s="144"/>
    </row>
    <row r="4680" spans="4:4">
      <c r="D4680" s="144"/>
    </row>
    <row r="4681" spans="4:4">
      <c r="D4681" s="144"/>
    </row>
    <row r="4682" spans="4:4">
      <c r="D4682" s="144"/>
    </row>
    <row r="4683" spans="4:4">
      <c r="D4683" s="144"/>
    </row>
    <row r="4684" spans="4:4">
      <c r="D4684" s="144"/>
    </row>
    <row r="4685" spans="4:4">
      <c r="D4685" s="144"/>
    </row>
    <row r="4686" spans="4:4">
      <c r="D4686" s="144"/>
    </row>
    <row r="4687" spans="4:4">
      <c r="D4687" s="144"/>
    </row>
    <row r="4688" spans="4:4">
      <c r="D4688" s="144"/>
    </row>
    <row r="4689" spans="4:4">
      <c r="D4689" s="144"/>
    </row>
    <row r="4690" spans="4:4">
      <c r="D4690" s="144"/>
    </row>
    <row r="4691" spans="4:4">
      <c r="D4691" s="144"/>
    </row>
    <row r="4692" spans="4:4">
      <c r="D4692" s="144"/>
    </row>
    <row r="4693" spans="4:4">
      <c r="D4693" s="144"/>
    </row>
    <row r="4694" spans="4:4">
      <c r="D4694" s="144"/>
    </row>
    <row r="4695" spans="4:4">
      <c r="D4695" s="144"/>
    </row>
    <row r="4696" spans="4:4">
      <c r="D4696" s="144"/>
    </row>
    <row r="4697" spans="4:4">
      <c r="D4697" s="144"/>
    </row>
    <row r="4698" spans="4:4">
      <c r="D4698" s="144"/>
    </row>
    <row r="4699" spans="4:4">
      <c r="D4699" s="144"/>
    </row>
    <row r="4700" spans="4:4">
      <c r="D4700" s="144"/>
    </row>
    <row r="4701" spans="4:4">
      <c r="D4701" s="144"/>
    </row>
    <row r="4702" spans="4:4">
      <c r="D4702" s="144"/>
    </row>
    <row r="4703" spans="4:4">
      <c r="D4703" s="144"/>
    </row>
    <row r="4704" spans="4:4">
      <c r="D4704" s="144"/>
    </row>
    <row r="4705" spans="4:4">
      <c r="D4705" s="144"/>
    </row>
    <row r="4706" spans="4:4">
      <c r="D4706" s="144"/>
    </row>
    <row r="4707" spans="4:4">
      <c r="D4707" s="144"/>
    </row>
    <row r="4708" spans="4:4">
      <c r="D4708" s="144"/>
    </row>
    <row r="4709" spans="4:4">
      <c r="D4709" s="144"/>
    </row>
    <row r="4710" spans="4:4">
      <c r="D4710" s="144"/>
    </row>
    <row r="4711" spans="4:4">
      <c r="D4711" s="144"/>
    </row>
    <row r="4712" spans="4:4">
      <c r="D4712" s="144"/>
    </row>
    <row r="4713" spans="4:4">
      <c r="D4713" s="144"/>
    </row>
    <row r="4714" spans="4:4">
      <c r="D4714" s="144"/>
    </row>
    <row r="4715" spans="4:4">
      <c r="D4715" s="144"/>
    </row>
    <row r="4716" spans="4:4">
      <c r="D4716" s="144"/>
    </row>
    <row r="4717" spans="4:4">
      <c r="D4717" s="144"/>
    </row>
    <row r="4718" spans="4:4">
      <c r="D4718" s="144"/>
    </row>
    <row r="4719" spans="4:4">
      <c r="D4719" s="144"/>
    </row>
    <row r="4720" spans="4:4">
      <c r="D4720" s="144"/>
    </row>
    <row r="4721" spans="4:4">
      <c r="D4721" s="144"/>
    </row>
    <row r="4722" spans="4:4">
      <c r="D4722" s="144"/>
    </row>
    <row r="4723" spans="4:4">
      <c r="D4723" s="144"/>
    </row>
    <row r="4724" spans="4:4">
      <c r="D4724" s="144"/>
    </row>
    <row r="4725" spans="4:4">
      <c r="D4725" s="144"/>
    </row>
    <row r="4726" spans="4:4">
      <c r="D4726" s="144"/>
    </row>
    <row r="4727" spans="4:4">
      <c r="D4727" s="144"/>
    </row>
    <row r="4728" spans="4:4">
      <c r="D4728" s="144"/>
    </row>
    <row r="4729" spans="4:4">
      <c r="D4729" s="144"/>
    </row>
    <row r="4730" spans="4:4">
      <c r="D4730" s="144"/>
    </row>
    <row r="4731" spans="4:4">
      <c r="D4731" s="144"/>
    </row>
    <row r="4732" spans="4:4">
      <c r="D4732" s="144"/>
    </row>
    <row r="4733" spans="4:4">
      <c r="D4733" s="144"/>
    </row>
    <row r="4734" spans="4:4">
      <c r="D4734" s="144"/>
    </row>
    <row r="4735" spans="4:4">
      <c r="D4735" s="144"/>
    </row>
    <row r="4736" spans="4:4">
      <c r="D4736" s="144"/>
    </row>
    <row r="4737" spans="4:4">
      <c r="D4737" s="144"/>
    </row>
    <row r="4738" spans="4:4">
      <c r="D4738" s="144"/>
    </row>
    <row r="4739" spans="4:4">
      <c r="D4739" s="144"/>
    </row>
    <row r="4740" spans="4:4">
      <c r="D4740" s="144"/>
    </row>
    <row r="4741" spans="4:4">
      <c r="D4741" s="144"/>
    </row>
    <row r="4742" spans="4:4">
      <c r="D4742" s="144"/>
    </row>
    <row r="4743" spans="4:4">
      <c r="D4743" s="144"/>
    </row>
    <row r="4744" spans="4:4">
      <c r="D4744" s="144"/>
    </row>
    <row r="4745" spans="4:4">
      <c r="D4745" s="144"/>
    </row>
    <row r="4746" spans="4:4">
      <c r="D4746" s="144"/>
    </row>
    <row r="4747" spans="4:4">
      <c r="D4747" s="144"/>
    </row>
    <row r="4748" spans="4:4">
      <c r="D4748" s="144"/>
    </row>
    <row r="4749" spans="4:4">
      <c r="D4749" s="144"/>
    </row>
    <row r="4750" spans="4:4">
      <c r="D4750" s="144"/>
    </row>
    <row r="4751" spans="4:4">
      <c r="D4751" s="144"/>
    </row>
    <row r="4752" spans="4:4">
      <c r="D4752" s="144"/>
    </row>
    <row r="4753" spans="4:4">
      <c r="D4753" s="144"/>
    </row>
    <row r="4754" spans="4:4">
      <c r="D4754" s="144"/>
    </row>
    <row r="4755" spans="4:4">
      <c r="D4755" s="144"/>
    </row>
    <row r="4756" spans="4:4">
      <c r="D4756" s="144"/>
    </row>
    <row r="4757" spans="4:4">
      <c r="D4757" s="144"/>
    </row>
    <row r="4758" spans="4:4">
      <c r="D4758" s="144"/>
    </row>
    <row r="4759" spans="4:4">
      <c r="D4759" s="144"/>
    </row>
    <row r="4760" spans="4:4">
      <c r="D4760" s="144"/>
    </row>
    <row r="4761" spans="4:4">
      <c r="D4761" s="144"/>
    </row>
    <row r="4762" spans="4:4">
      <c r="D4762" s="144"/>
    </row>
    <row r="4763" spans="4:4">
      <c r="D4763" s="144"/>
    </row>
    <row r="4764" spans="4:4">
      <c r="D4764" s="144"/>
    </row>
    <row r="4765" spans="4:4">
      <c r="D4765" s="144"/>
    </row>
    <row r="4766" spans="4:4">
      <c r="D4766" s="144"/>
    </row>
    <row r="4767" spans="4:4">
      <c r="D4767" s="144"/>
    </row>
    <row r="4768" spans="4:4">
      <c r="D4768" s="144"/>
    </row>
    <row r="4769" spans="4:4">
      <c r="D4769" s="144"/>
    </row>
    <row r="4770" spans="4:4">
      <c r="D4770" s="144"/>
    </row>
    <row r="4771" spans="4:4">
      <c r="D4771" s="144"/>
    </row>
    <row r="4772" spans="4:4">
      <c r="D4772" s="144"/>
    </row>
    <row r="4773" spans="4:4">
      <c r="D4773" s="144"/>
    </row>
    <row r="4774" spans="4:4">
      <c r="D4774" s="144"/>
    </row>
    <row r="4775" spans="4:4">
      <c r="D4775" s="144"/>
    </row>
    <row r="4776" spans="4:4">
      <c r="D4776" s="144"/>
    </row>
    <row r="4777" spans="4:4">
      <c r="D4777" s="144"/>
    </row>
    <row r="4778" spans="4:4">
      <c r="D4778" s="144"/>
    </row>
    <row r="4779" spans="4:4">
      <c r="D4779" s="144"/>
    </row>
    <row r="4780" spans="4:4">
      <c r="D4780" s="144"/>
    </row>
    <row r="4781" spans="4:4">
      <c r="D4781" s="144"/>
    </row>
    <row r="4782" spans="4:4">
      <c r="D4782" s="144"/>
    </row>
    <row r="4783" spans="4:4">
      <c r="D4783" s="144"/>
    </row>
    <row r="4784" spans="4:4">
      <c r="D4784" s="144"/>
    </row>
    <row r="4785" spans="4:4">
      <c r="D4785" s="144"/>
    </row>
    <row r="4786" spans="4:4">
      <c r="D4786" s="144"/>
    </row>
    <row r="4787" spans="4:4">
      <c r="D4787" s="144"/>
    </row>
    <row r="4788" spans="4:4">
      <c r="D4788" s="144"/>
    </row>
    <row r="4789" spans="4:4">
      <c r="D4789" s="144"/>
    </row>
    <row r="4790" spans="4:4">
      <c r="D4790" s="144"/>
    </row>
    <row r="4791" spans="4:4">
      <c r="D4791" s="144"/>
    </row>
    <row r="4792" spans="4:4">
      <c r="D4792" s="144"/>
    </row>
    <row r="4793" spans="4:4">
      <c r="D4793" s="144"/>
    </row>
    <row r="4794" spans="4:4">
      <c r="D4794" s="144"/>
    </row>
    <row r="4795" spans="4:4">
      <c r="D4795" s="144"/>
    </row>
    <row r="4796" spans="4:4">
      <c r="D4796" s="144"/>
    </row>
    <row r="4797" spans="4:4">
      <c r="D4797" s="144"/>
    </row>
    <row r="4798" spans="4:4">
      <c r="D4798" s="144"/>
    </row>
    <row r="4799" spans="4:4">
      <c r="D4799" s="144"/>
    </row>
    <row r="4800" spans="4:4">
      <c r="D4800" s="144"/>
    </row>
    <row r="4801" spans="4:4">
      <c r="D4801" s="144"/>
    </row>
    <row r="4802" spans="4:4">
      <c r="D4802" s="144"/>
    </row>
    <row r="4803" spans="4:4">
      <c r="D4803" s="144"/>
    </row>
    <row r="4804" spans="4:4">
      <c r="D4804" s="144"/>
    </row>
    <row r="4805" spans="4:4">
      <c r="D4805" s="144"/>
    </row>
    <row r="4806" spans="4:4">
      <c r="D4806" s="144"/>
    </row>
    <row r="4807" spans="4:4">
      <c r="D4807" s="144"/>
    </row>
    <row r="4808" spans="4:4">
      <c r="D4808" s="144"/>
    </row>
    <row r="4809" spans="4:4">
      <c r="D4809" s="144"/>
    </row>
    <row r="4810" spans="4:4">
      <c r="D4810" s="144"/>
    </row>
    <row r="4811" spans="4:4">
      <c r="D4811" s="144"/>
    </row>
    <row r="4812" spans="4:4">
      <c r="D4812" s="144"/>
    </row>
    <row r="4813" spans="4:4">
      <c r="D4813" s="144"/>
    </row>
    <row r="4814" spans="4:4">
      <c r="D4814" s="144"/>
    </row>
    <row r="4815" spans="4:4">
      <c r="D4815" s="144"/>
    </row>
    <row r="4816" spans="4:4">
      <c r="D4816" s="144"/>
    </row>
    <row r="4817" spans="4:4">
      <c r="D4817" s="144"/>
    </row>
    <row r="4818" spans="4:4">
      <c r="D4818" s="144"/>
    </row>
    <row r="4819" spans="4:4">
      <c r="D4819" s="144"/>
    </row>
    <row r="4820" spans="4:4">
      <c r="D4820" s="144"/>
    </row>
    <row r="4821" spans="4:4">
      <c r="D4821" s="144"/>
    </row>
    <row r="4822" spans="4:4">
      <c r="D4822" s="144"/>
    </row>
    <row r="4823" spans="4:4">
      <c r="D4823" s="144"/>
    </row>
    <row r="4824" spans="4:4">
      <c r="D4824" s="144"/>
    </row>
    <row r="4825" spans="4:4">
      <c r="D4825" s="144"/>
    </row>
    <row r="4826" spans="4:4">
      <c r="D4826" s="144"/>
    </row>
    <row r="4827" spans="4:4">
      <c r="D4827" s="144"/>
    </row>
    <row r="4828" spans="4:4">
      <c r="D4828" s="144"/>
    </row>
    <row r="4829" spans="4:4">
      <c r="D4829" s="144"/>
    </row>
    <row r="4830" spans="4:4">
      <c r="D4830" s="144"/>
    </row>
    <row r="4831" spans="4:4">
      <c r="D4831" s="144"/>
    </row>
    <row r="4832" spans="4:4">
      <c r="D4832" s="144"/>
    </row>
    <row r="4833" spans="4:4">
      <c r="D4833" s="144"/>
    </row>
    <row r="4834" spans="4:4">
      <c r="D4834" s="144"/>
    </row>
    <row r="4835" spans="4:4">
      <c r="D4835" s="144"/>
    </row>
    <row r="4836" spans="4:4">
      <c r="D4836" s="144"/>
    </row>
    <row r="4837" spans="4:4">
      <c r="D4837" s="144"/>
    </row>
    <row r="4838" spans="4:4">
      <c r="D4838" s="144"/>
    </row>
    <row r="4839" spans="4:4">
      <c r="D4839" s="144"/>
    </row>
    <row r="4840" spans="4:4">
      <c r="D4840" s="144"/>
    </row>
    <row r="4841" spans="4:4">
      <c r="D4841" s="144"/>
    </row>
    <row r="4842" spans="4:4">
      <c r="D4842" s="144"/>
    </row>
    <row r="4843" spans="4:4">
      <c r="D4843" s="144"/>
    </row>
    <row r="4844" spans="4:4">
      <c r="D4844" s="144"/>
    </row>
    <row r="4845" spans="4:4">
      <c r="D4845" s="144"/>
    </row>
    <row r="4846" spans="4:4">
      <c r="D4846" s="144"/>
    </row>
    <row r="4847" spans="4:4">
      <c r="D4847" s="144"/>
    </row>
    <row r="4848" spans="4:4">
      <c r="D4848" s="144"/>
    </row>
    <row r="4849" spans="4:4">
      <c r="D4849" s="144"/>
    </row>
    <row r="4850" spans="4:4">
      <c r="D4850" s="144"/>
    </row>
    <row r="4851" spans="4:4">
      <c r="D4851" s="144"/>
    </row>
    <row r="4852" spans="4:4">
      <c r="D4852" s="144"/>
    </row>
    <row r="4853" spans="4:4">
      <c r="D4853" s="144"/>
    </row>
    <row r="4854" spans="4:4">
      <c r="D4854" s="144"/>
    </row>
    <row r="4855" spans="4:4">
      <c r="D4855" s="144"/>
    </row>
    <row r="4856" spans="4:4">
      <c r="D4856" s="144"/>
    </row>
    <row r="4857" spans="4:4">
      <c r="D4857" s="144"/>
    </row>
    <row r="4858" spans="4:4">
      <c r="D4858" s="144"/>
    </row>
    <row r="4859" spans="4:4">
      <c r="D4859" s="144"/>
    </row>
    <row r="4860" spans="4:4">
      <c r="D4860" s="144"/>
    </row>
    <row r="4861" spans="4:4">
      <c r="D4861" s="144"/>
    </row>
    <row r="4862" spans="4:4">
      <c r="D4862" s="144"/>
    </row>
    <row r="4863" spans="4:4">
      <c r="D4863" s="144"/>
    </row>
    <row r="4864" spans="4:4">
      <c r="D4864" s="144"/>
    </row>
    <row r="4865" spans="4:4">
      <c r="D4865" s="144"/>
    </row>
    <row r="4866" spans="4:4">
      <c r="D4866" s="144"/>
    </row>
    <row r="4867" spans="4:4">
      <c r="D4867" s="144"/>
    </row>
    <row r="4868" spans="4:4">
      <c r="D4868" s="144"/>
    </row>
    <row r="4869" spans="4:4">
      <c r="D4869" s="144"/>
    </row>
    <row r="4870" spans="4:4">
      <c r="D4870" s="144"/>
    </row>
    <row r="4871" spans="4:4">
      <c r="D4871" s="144"/>
    </row>
    <row r="4872" spans="4:4">
      <c r="D4872" s="144"/>
    </row>
    <row r="4873" spans="4:4">
      <c r="D4873" s="144"/>
    </row>
    <row r="4874" spans="4:4">
      <c r="D4874" s="144"/>
    </row>
    <row r="4875" spans="4:4">
      <c r="D4875" s="144"/>
    </row>
    <row r="4876" spans="4:4">
      <c r="D4876" s="144"/>
    </row>
    <row r="4877" spans="4:4">
      <c r="D4877" s="144"/>
    </row>
    <row r="4878" spans="4:4">
      <c r="D4878" s="144"/>
    </row>
    <row r="4879" spans="4:4">
      <c r="D4879" s="144"/>
    </row>
    <row r="4880" spans="4:4">
      <c r="D4880" s="144"/>
    </row>
    <row r="4881" spans="4:4">
      <c r="D4881" s="144"/>
    </row>
    <row r="4882" spans="4:4">
      <c r="D4882" s="144"/>
    </row>
    <row r="4883" spans="4:4">
      <c r="D4883" s="144"/>
    </row>
    <row r="4884" spans="4:4">
      <c r="D4884" s="144"/>
    </row>
    <row r="4885" spans="4:4">
      <c r="D4885" s="144"/>
    </row>
    <row r="4886" spans="4:4">
      <c r="D4886" s="144"/>
    </row>
    <row r="4887" spans="4:4">
      <c r="D4887" s="144"/>
    </row>
    <row r="4888" spans="4:4">
      <c r="D4888" s="144"/>
    </row>
    <row r="4889" spans="4:4">
      <c r="D4889" s="144"/>
    </row>
    <row r="4890" spans="4:4">
      <c r="D4890" s="144"/>
    </row>
    <row r="4891" spans="4:4">
      <c r="D4891" s="144"/>
    </row>
    <row r="4892" spans="4:4">
      <c r="D4892" s="144"/>
    </row>
    <row r="4893" spans="4:4">
      <c r="D4893" s="144"/>
    </row>
    <row r="4894" spans="4:4">
      <c r="D4894" s="144"/>
    </row>
    <row r="4895" spans="4:4">
      <c r="D4895" s="144"/>
    </row>
    <row r="4896" spans="4:4">
      <c r="D4896" s="144"/>
    </row>
    <row r="4897" spans="4:4">
      <c r="D4897" s="144"/>
    </row>
    <row r="4898" spans="4:4">
      <c r="D4898" s="144"/>
    </row>
    <row r="4899" spans="4:4">
      <c r="D4899" s="144"/>
    </row>
    <row r="4900" spans="4:4">
      <c r="D4900" s="144"/>
    </row>
    <row r="4901" spans="4:4">
      <c r="D4901" s="144"/>
    </row>
    <row r="4902" spans="4:4">
      <c r="D4902" s="144"/>
    </row>
    <row r="4903" spans="4:4">
      <c r="D4903" s="144"/>
    </row>
    <row r="4904" spans="4:4">
      <c r="D4904" s="144"/>
    </row>
    <row r="4905" spans="4:4">
      <c r="D4905" s="144"/>
    </row>
    <row r="4906" spans="4:4">
      <c r="D4906" s="144"/>
    </row>
    <row r="4907" spans="4:4">
      <c r="D4907" s="144"/>
    </row>
    <row r="4908" spans="4:4">
      <c r="D4908" s="144"/>
    </row>
    <row r="4909" spans="4:4">
      <c r="D4909" s="144"/>
    </row>
    <row r="4910" spans="4:4">
      <c r="D4910" s="144"/>
    </row>
    <row r="4911" spans="4:4">
      <c r="D4911" s="144"/>
    </row>
    <row r="4912" spans="4:4">
      <c r="D4912" s="144"/>
    </row>
    <row r="4913" spans="4:4">
      <c r="D4913" s="144"/>
    </row>
    <row r="4914" spans="4:4">
      <c r="D4914" s="144"/>
    </row>
    <row r="4915" spans="4:4">
      <c r="D4915" s="144"/>
    </row>
    <row r="4916" spans="4:4">
      <c r="D4916" s="144"/>
    </row>
    <row r="4917" spans="4:4">
      <c r="D4917" s="144"/>
    </row>
    <row r="4918" spans="4:4">
      <c r="D4918" s="144"/>
    </row>
    <row r="4919" spans="4:4">
      <c r="D4919" s="144"/>
    </row>
    <row r="4920" spans="4:4">
      <c r="D4920" s="144"/>
    </row>
    <row r="4921" spans="4:4">
      <c r="D4921" s="144"/>
    </row>
    <row r="4922" spans="4:4">
      <c r="D4922" s="144"/>
    </row>
    <row r="4923" spans="4:4">
      <c r="D4923" s="144"/>
    </row>
    <row r="4924" spans="4:4">
      <c r="D4924" s="144"/>
    </row>
    <row r="4925" spans="4:4">
      <c r="D4925" s="144"/>
    </row>
    <row r="4926" spans="4:4">
      <c r="D4926" s="144"/>
    </row>
    <row r="4927" spans="4:4">
      <c r="D4927" s="144"/>
    </row>
    <row r="4928" spans="4:4">
      <c r="D4928" s="144"/>
    </row>
    <row r="4929" spans="4:4">
      <c r="D4929" s="144"/>
    </row>
    <row r="4930" spans="4:4">
      <c r="D4930" s="144"/>
    </row>
    <row r="4931" spans="4:4">
      <c r="D4931" s="144"/>
    </row>
    <row r="4932" spans="4:4">
      <c r="D4932" s="144"/>
    </row>
    <row r="4933" spans="4:4">
      <c r="D4933" s="144"/>
    </row>
    <row r="4934" spans="4:4">
      <c r="D4934" s="144"/>
    </row>
    <row r="4935" spans="4:4">
      <c r="D4935" s="144"/>
    </row>
    <row r="4936" spans="4:4">
      <c r="D4936" s="144"/>
    </row>
    <row r="4937" spans="4:4">
      <c r="D4937" s="144"/>
    </row>
    <row r="4938" spans="4:4">
      <c r="D4938" s="144"/>
    </row>
    <row r="4939" spans="4:4">
      <c r="D4939" s="144"/>
    </row>
    <row r="4940" spans="4:4">
      <c r="D4940" s="144"/>
    </row>
    <row r="4941" spans="4:4">
      <c r="D4941" s="144"/>
    </row>
    <row r="4942" spans="4:4">
      <c r="D4942" s="144"/>
    </row>
    <row r="4943" spans="4:4">
      <c r="D4943" s="144"/>
    </row>
    <row r="4944" spans="4:4">
      <c r="D4944" s="144"/>
    </row>
    <row r="4945" spans="4:4">
      <c r="D4945" s="144"/>
    </row>
    <row r="4946" spans="4:4">
      <c r="D4946" s="144"/>
    </row>
    <row r="4947" spans="4:4">
      <c r="D4947" s="144"/>
    </row>
    <row r="4948" spans="4:4">
      <c r="D4948" s="144"/>
    </row>
    <row r="4949" spans="4:4">
      <c r="D4949" s="144"/>
    </row>
    <row r="4950" spans="4:4">
      <c r="D4950" s="144"/>
    </row>
    <row r="4951" spans="4:4">
      <c r="D4951" s="144"/>
    </row>
    <row r="4952" spans="4:4">
      <c r="D4952" s="144"/>
    </row>
    <row r="4953" spans="4:4">
      <c r="D4953" s="144"/>
    </row>
    <row r="4954" spans="4:4">
      <c r="D4954" s="144"/>
    </row>
    <row r="4955" spans="4:4">
      <c r="D4955" s="144"/>
    </row>
    <row r="4956" spans="4:4">
      <c r="D4956" s="144"/>
    </row>
    <row r="4957" spans="4:4">
      <c r="D4957" s="144"/>
    </row>
    <row r="4958" spans="4:4">
      <c r="D4958" s="144"/>
    </row>
    <row r="4959" spans="4:4">
      <c r="D4959" s="144"/>
    </row>
    <row r="4960" spans="4:4">
      <c r="D4960" s="144"/>
    </row>
    <row r="4961" spans="4:4">
      <c r="D4961" s="144"/>
    </row>
    <row r="4962" spans="4:4">
      <c r="D4962" s="144"/>
    </row>
    <row r="4963" spans="4:4">
      <c r="D4963" s="144"/>
    </row>
    <row r="4964" spans="4:4">
      <c r="D4964" s="144"/>
    </row>
    <row r="4965" spans="4:4">
      <c r="D4965" s="144"/>
    </row>
    <row r="4966" spans="4:4">
      <c r="D4966" s="144"/>
    </row>
    <row r="4967" spans="4:4">
      <c r="D4967" s="144"/>
    </row>
    <row r="4968" spans="4:4">
      <c r="D4968" s="144"/>
    </row>
    <row r="4969" spans="4:4">
      <c r="D4969" s="144"/>
    </row>
    <row r="4970" spans="4:4">
      <c r="D4970" s="144"/>
    </row>
    <row r="4971" spans="4:4">
      <c r="D4971" s="144"/>
    </row>
    <row r="4972" spans="4:4">
      <c r="D4972" s="144"/>
    </row>
    <row r="4973" spans="4:4">
      <c r="D4973" s="144"/>
    </row>
    <row r="4974" spans="4:4">
      <c r="D4974" s="144"/>
    </row>
    <row r="4975" spans="4:4">
      <c r="D4975" s="144"/>
    </row>
    <row r="4976" spans="4:4">
      <c r="D4976" s="144"/>
    </row>
    <row r="4977" spans="4:4">
      <c r="D4977" s="144"/>
    </row>
    <row r="4978" spans="4:4">
      <c r="D4978" s="144"/>
    </row>
    <row r="4979" spans="4:4">
      <c r="D4979" s="144"/>
    </row>
    <row r="4980" spans="4:4">
      <c r="D4980" s="144"/>
    </row>
    <row r="4981" spans="4:4">
      <c r="D4981" s="144"/>
    </row>
    <row r="4982" spans="4:4">
      <c r="D4982" s="144"/>
    </row>
    <row r="4983" spans="4:4">
      <c r="D4983" s="144"/>
    </row>
    <row r="4984" spans="4:4">
      <c r="D4984" s="144"/>
    </row>
    <row r="4985" spans="4:4">
      <c r="D4985" s="144"/>
    </row>
    <row r="4986" spans="4:4">
      <c r="D4986" s="144"/>
    </row>
    <row r="4987" spans="4:4">
      <c r="D4987" s="144"/>
    </row>
    <row r="4988" spans="4:4">
      <c r="D4988" s="144"/>
    </row>
    <row r="4989" spans="4:4">
      <c r="D4989" s="144"/>
    </row>
    <row r="4990" spans="4:4">
      <c r="D4990" s="144"/>
    </row>
    <row r="4991" spans="4:4">
      <c r="D4991" s="144"/>
    </row>
    <row r="4992" spans="4:4">
      <c r="D4992" s="144"/>
    </row>
    <row r="4993" spans="4:4">
      <c r="D4993" s="144"/>
    </row>
    <row r="4994" spans="4:4">
      <c r="D4994" s="144"/>
    </row>
    <row r="4995" spans="4:4">
      <c r="D4995" s="144"/>
    </row>
    <row r="4996" spans="4:4">
      <c r="D4996" s="144"/>
    </row>
    <row r="4997" spans="4:4">
      <c r="D4997" s="144"/>
    </row>
  </sheetData>
  <sheetProtection algorithmName="SHA-512" hashValue="VK0nReNzqBpl+ic+k/DflD6t4cbUFtE8gdSzbySErf8jTRjAzRWYvX1XzXpZwmggc2PGcNTz13azWmyKOYyPqg==" saltValue="euCEAyVG/ZABYcSpOkdH8A==" spinCount="100000" sheet="1" objects="1" scenarios="1" selectLockedCells="1"/>
  <mergeCells count="7">
    <mergeCell ref="A65:K76"/>
    <mergeCell ref="A1:G1"/>
    <mergeCell ref="C2:K2"/>
    <mergeCell ref="C3:K3"/>
    <mergeCell ref="C4:K4"/>
    <mergeCell ref="A62:F62"/>
    <mergeCell ref="A64:C64"/>
  </mergeCells>
  <pageMargins left="0.7" right="0.7" top="0.78740157499999996" bottom="0.78740157499999996"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126"/>
  <sheetViews>
    <sheetView showGridLines="0" topLeftCell="A103" workbookViewId="0">
      <selection activeCell="I125" sqref="I125"/>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93</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438</v>
      </c>
      <c r="F9" s="864"/>
      <c r="G9" s="864"/>
      <c r="H9" s="864"/>
      <c r="L9" s="20"/>
    </row>
    <row r="10" spans="2:46" s="1" customFormat="1" ht="12" customHeight="1">
      <c r="B10" s="20"/>
      <c r="D10" s="16" t="s">
        <v>439</v>
      </c>
      <c r="L10" s="20"/>
    </row>
    <row r="11" spans="2:46" s="1" customFormat="1" ht="16.5" customHeight="1">
      <c r="B11" s="20"/>
      <c r="E11" s="863" t="s">
        <v>637</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ROUND(J122,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ROUND((SUM(BE122:BE125)),  2)</f>
        <v>0</v>
      </c>
      <c r="I35" s="44">
        <v>0.21</v>
      </c>
      <c r="J35" s="40">
        <f>ROUND(((SUM(BE122:BE125))*I35),  2)</f>
        <v>0</v>
      </c>
      <c r="L35" s="20"/>
    </row>
    <row r="36" spans="2:12" s="1" customFormat="1" ht="14.4" customHeight="1">
      <c r="B36" s="20"/>
      <c r="E36" s="16" t="s">
        <v>39</v>
      </c>
      <c r="F36" s="40">
        <f>ROUND((SUM(BF122:BF125)),  2)</f>
        <v>0</v>
      </c>
      <c r="I36" s="44">
        <v>0.12</v>
      </c>
      <c r="J36" s="40">
        <f>ROUND(((SUM(BF122:BF125))*I36),  2)</f>
        <v>0</v>
      </c>
      <c r="L36" s="20"/>
    </row>
    <row r="37" spans="2:12" s="1" customFormat="1" ht="14.4" hidden="1" customHeight="1">
      <c r="B37" s="20"/>
      <c r="E37" s="16" t="s">
        <v>40</v>
      </c>
      <c r="F37" s="40">
        <f>ROUND((SUM(BG122:BG125)),  2)</f>
        <v>0</v>
      </c>
      <c r="I37" s="44">
        <v>0.21</v>
      </c>
      <c r="J37" s="40">
        <f>0</f>
        <v>0</v>
      </c>
      <c r="L37" s="20"/>
    </row>
    <row r="38" spans="2:12" s="1" customFormat="1" ht="14.4" hidden="1" customHeight="1">
      <c r="B38" s="20"/>
      <c r="E38" s="16" t="s">
        <v>41</v>
      </c>
      <c r="F38" s="40">
        <f>ROUND((SUM(BH122:BH125)),  2)</f>
        <v>0</v>
      </c>
      <c r="I38" s="44">
        <v>0.12</v>
      </c>
      <c r="J38" s="40">
        <f>0</f>
        <v>0</v>
      </c>
      <c r="L38" s="20"/>
    </row>
    <row r="39" spans="2:12" s="1" customFormat="1" ht="14.4" hidden="1" customHeight="1">
      <c r="B39" s="20"/>
      <c r="E39" s="16" t="s">
        <v>42</v>
      </c>
      <c r="F39" s="40">
        <f>ROUND((SUM(BI122:BI125)),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438</v>
      </c>
      <c r="F87" s="864"/>
      <c r="G87" s="864"/>
      <c r="H87" s="864"/>
      <c r="L87" s="20"/>
    </row>
    <row r="88" spans="2:12" s="1" customFormat="1" ht="12" customHeight="1">
      <c r="B88" s="20"/>
      <c r="C88" s="16" t="s">
        <v>439</v>
      </c>
      <c r="L88" s="20"/>
    </row>
    <row r="89" spans="2:12" s="1" customFormat="1" ht="16.5" customHeight="1">
      <c r="B89" s="20"/>
      <c r="E89" s="863" t="str">
        <f>E11</f>
        <v>SO-02.2 - Osvětlení hřiště</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J122</f>
        <v>0</v>
      </c>
      <c r="L98" s="20"/>
      <c r="AU98" s="10" t="s">
        <v>155</v>
      </c>
    </row>
    <row r="99" spans="2:47" s="3" customFormat="1" ht="25.05" customHeight="1">
      <c r="B99" s="56"/>
      <c r="D99" s="57" t="s">
        <v>162</v>
      </c>
      <c r="E99" s="58"/>
      <c r="F99" s="58"/>
      <c r="G99" s="58"/>
      <c r="H99" s="58"/>
      <c r="I99" s="58"/>
      <c r="J99" s="59">
        <f>J123</f>
        <v>0</v>
      </c>
      <c r="L99" s="56"/>
    </row>
    <row r="100" spans="2:47" s="4" customFormat="1" ht="19.95" customHeight="1">
      <c r="B100" s="60"/>
      <c r="D100" s="61" t="s">
        <v>638</v>
      </c>
      <c r="E100" s="62"/>
      <c r="F100" s="62"/>
      <c r="G100" s="62"/>
      <c r="H100" s="62"/>
      <c r="I100" s="62"/>
      <c r="J100" s="63">
        <f>J124</f>
        <v>0</v>
      </c>
      <c r="L100" s="60"/>
    </row>
    <row r="101" spans="2:47" s="1" customFormat="1" ht="21.75" customHeight="1">
      <c r="B101" s="20"/>
      <c r="L101" s="20"/>
    </row>
    <row r="102" spans="2:47" s="1" customFormat="1" ht="7.05" customHeight="1">
      <c r="B102" s="26"/>
      <c r="C102" s="27"/>
      <c r="D102" s="27"/>
      <c r="E102" s="27"/>
      <c r="F102" s="27"/>
      <c r="G102" s="27"/>
      <c r="H102" s="27"/>
      <c r="I102" s="27"/>
      <c r="J102" s="27"/>
      <c r="K102" s="27"/>
      <c r="L102" s="20"/>
    </row>
    <row r="106" spans="2:47" s="1" customFormat="1" ht="7.05" customHeight="1">
      <c r="B106" s="28"/>
      <c r="C106" s="29"/>
      <c r="D106" s="29"/>
      <c r="E106" s="29"/>
      <c r="F106" s="29"/>
      <c r="G106" s="29"/>
      <c r="H106" s="29"/>
      <c r="I106" s="29"/>
      <c r="J106" s="29"/>
      <c r="K106" s="29"/>
      <c r="L106" s="20"/>
    </row>
    <row r="107" spans="2:47" s="1" customFormat="1" ht="25.05" customHeight="1">
      <c r="B107" s="20"/>
      <c r="C107" s="14" t="s">
        <v>169</v>
      </c>
      <c r="L107" s="20"/>
    </row>
    <row r="108" spans="2:47" s="1" customFormat="1" ht="7.05" customHeight="1">
      <c r="B108" s="20"/>
      <c r="L108" s="20"/>
    </row>
    <row r="109" spans="2:47" s="1" customFormat="1" ht="12" customHeight="1">
      <c r="B109" s="20"/>
      <c r="C109" s="16" t="s">
        <v>14</v>
      </c>
      <c r="L109" s="20"/>
    </row>
    <row r="110" spans="2:47" s="1" customFormat="1" ht="16.5" customHeight="1">
      <c r="B110" s="20"/>
      <c r="E110" s="865" t="str">
        <f>E7</f>
        <v xml:space="preserve">Rekonstrukce a modernizace fotbalového hřiště SK Union Břevnov </v>
      </c>
      <c r="F110" s="866"/>
      <c r="G110" s="866"/>
      <c r="H110" s="866"/>
      <c r="L110" s="20"/>
    </row>
    <row r="111" spans="2:47" ht="12" customHeight="1">
      <c r="B111" s="13"/>
      <c r="C111" s="16" t="s">
        <v>149</v>
      </c>
      <c r="L111" s="13"/>
    </row>
    <row r="112" spans="2:47" s="1" customFormat="1" ht="16.5" customHeight="1">
      <c r="B112" s="20"/>
      <c r="E112" s="865" t="s">
        <v>438</v>
      </c>
      <c r="F112" s="864"/>
      <c r="G112" s="864"/>
      <c r="H112" s="864"/>
      <c r="L112" s="20"/>
    </row>
    <row r="113" spans="2:65" s="1" customFormat="1" ht="12" customHeight="1">
      <c r="B113" s="20"/>
      <c r="C113" s="16" t="s">
        <v>439</v>
      </c>
      <c r="L113" s="20"/>
    </row>
    <row r="114" spans="2:65" s="1" customFormat="1" ht="16.5" customHeight="1">
      <c r="B114" s="20"/>
      <c r="E114" s="863" t="str">
        <f>E11</f>
        <v>SO-02.2 - Osvětlení hřiště</v>
      </c>
      <c r="F114" s="864"/>
      <c r="G114" s="864"/>
      <c r="H114" s="864"/>
      <c r="L114" s="20"/>
    </row>
    <row r="115" spans="2:65" s="1" customFormat="1" ht="7.05" customHeight="1">
      <c r="B115" s="20"/>
      <c r="L115" s="20"/>
    </row>
    <row r="116" spans="2:65" s="1" customFormat="1" ht="12" customHeight="1">
      <c r="B116" s="20"/>
      <c r="C116" s="16" t="s">
        <v>17</v>
      </c>
      <c r="F116" s="15" t="str">
        <f>F14</f>
        <v>Praha 6</v>
      </c>
      <c r="I116" s="16" t="s">
        <v>19</v>
      </c>
      <c r="J116" s="30">
        <f>IF(J14="","",J14)</f>
        <v>46065</v>
      </c>
      <c r="L116" s="20"/>
    </row>
    <row r="117" spans="2:65" s="1" customFormat="1" ht="7.05" customHeight="1">
      <c r="B117" s="20"/>
      <c r="L117" s="20"/>
    </row>
    <row r="118" spans="2:65" s="1" customFormat="1" ht="25.65" customHeight="1">
      <c r="B118" s="20"/>
      <c r="C118" s="16" t="s">
        <v>20</v>
      </c>
      <c r="F118" s="15" t="str">
        <f>E17</f>
        <v>Městská část Praha 6</v>
      </c>
      <c r="I118" s="16" t="s">
        <v>26</v>
      </c>
      <c r="J118" s="19" t="str">
        <f>E23</f>
        <v>Sportovní projekty s.r.o.</v>
      </c>
      <c r="L118" s="20"/>
    </row>
    <row r="119" spans="2:65" s="1" customFormat="1" ht="15.15" customHeight="1">
      <c r="B119" s="20"/>
      <c r="C119" s="16" t="s">
        <v>24</v>
      </c>
      <c r="F119" s="15" t="str">
        <f>IF(E20="","",E20)</f>
        <v xml:space="preserve">Vyplň údaj </v>
      </c>
      <c r="I119" s="16" t="s">
        <v>29</v>
      </c>
      <c r="J119" s="19" t="str">
        <f>E26</f>
        <v>F.Pecka</v>
      </c>
      <c r="L119" s="20"/>
    </row>
    <row r="120" spans="2:65" s="1" customFormat="1" ht="10.199999999999999" customHeight="1">
      <c r="B120" s="20"/>
      <c r="L120" s="20"/>
    </row>
    <row r="121" spans="2:65" s="5" customFormat="1" ht="29.25" customHeight="1">
      <c r="B121" s="64"/>
      <c r="C121" s="65" t="s">
        <v>170</v>
      </c>
      <c r="D121" s="66" t="s">
        <v>58</v>
      </c>
      <c r="E121" s="66" t="s">
        <v>54</v>
      </c>
      <c r="F121" s="66" t="s">
        <v>55</v>
      </c>
      <c r="G121" s="66" t="s">
        <v>171</v>
      </c>
      <c r="H121" s="66" t="s">
        <v>172</v>
      </c>
      <c r="I121" s="66" t="s">
        <v>173</v>
      </c>
      <c r="J121" s="67" t="s">
        <v>153</v>
      </c>
      <c r="K121" s="68" t="s">
        <v>174</v>
      </c>
      <c r="L121" s="64"/>
      <c r="M121" s="34" t="s">
        <v>1</v>
      </c>
      <c r="N121" s="35" t="s">
        <v>37</v>
      </c>
      <c r="O121" s="35" t="s">
        <v>175</v>
      </c>
      <c r="P121" s="35" t="s">
        <v>176</v>
      </c>
      <c r="Q121" s="35" t="s">
        <v>177</v>
      </c>
      <c r="R121" s="35" t="s">
        <v>178</v>
      </c>
      <c r="S121" s="35" t="s">
        <v>179</v>
      </c>
      <c r="T121" s="36" t="s">
        <v>180</v>
      </c>
    </row>
    <row r="122" spans="2:65" s="1" customFormat="1" ht="22.8" customHeight="1">
      <c r="B122" s="20"/>
      <c r="C122" s="38" t="s">
        <v>181</v>
      </c>
      <c r="J122" s="69">
        <f>BK122</f>
        <v>0</v>
      </c>
      <c r="L122" s="20"/>
      <c r="M122" s="37"/>
      <c r="N122" s="31"/>
      <c r="O122" s="31"/>
      <c r="P122" s="70">
        <f>P123</f>
        <v>0</v>
      </c>
      <c r="Q122" s="31"/>
      <c r="R122" s="70">
        <f>R123</f>
        <v>0</v>
      </c>
      <c r="S122" s="31"/>
      <c r="T122" s="71">
        <f>T123</f>
        <v>0</v>
      </c>
      <c r="AT122" s="10" t="s">
        <v>72</v>
      </c>
      <c r="AU122" s="10" t="s">
        <v>155</v>
      </c>
      <c r="BK122" s="72">
        <f>BK123</f>
        <v>0</v>
      </c>
    </row>
    <row r="123" spans="2:65" s="6" customFormat="1" ht="25.95" customHeight="1">
      <c r="B123" s="73"/>
      <c r="D123" s="74" t="s">
        <v>72</v>
      </c>
      <c r="E123" s="75" t="s">
        <v>399</v>
      </c>
      <c r="F123" s="75" t="s">
        <v>400</v>
      </c>
      <c r="I123" s="76"/>
      <c r="J123" s="77">
        <f>BK123</f>
        <v>0</v>
      </c>
      <c r="L123" s="73"/>
      <c r="M123" s="78"/>
      <c r="P123" s="79">
        <f>P124</f>
        <v>0</v>
      </c>
      <c r="R123" s="79">
        <f>R124</f>
        <v>0</v>
      </c>
      <c r="T123" s="80">
        <f>T124</f>
        <v>0</v>
      </c>
      <c r="AR123" s="74" t="s">
        <v>83</v>
      </c>
      <c r="AT123" s="81" t="s">
        <v>72</v>
      </c>
      <c r="AU123" s="81" t="s">
        <v>73</v>
      </c>
      <c r="AY123" s="74" t="s">
        <v>184</v>
      </c>
      <c r="BK123" s="82">
        <f>BK124</f>
        <v>0</v>
      </c>
    </row>
    <row r="124" spans="2:65" s="6" customFormat="1" ht="22.8" customHeight="1">
      <c r="B124" s="73"/>
      <c r="D124" s="74" t="s">
        <v>72</v>
      </c>
      <c r="E124" s="83" t="s">
        <v>639</v>
      </c>
      <c r="F124" s="83" t="s">
        <v>640</v>
      </c>
      <c r="I124" s="76"/>
      <c r="J124" s="84">
        <f>BK124</f>
        <v>0</v>
      </c>
      <c r="L124" s="73"/>
      <c r="M124" s="78"/>
      <c r="P124" s="79">
        <f>P125</f>
        <v>0</v>
      </c>
      <c r="R124" s="79">
        <f>R125</f>
        <v>0</v>
      </c>
      <c r="T124" s="80">
        <f>T125</f>
        <v>0</v>
      </c>
      <c r="AR124" s="74" t="s">
        <v>83</v>
      </c>
      <c r="AT124" s="81" t="s">
        <v>72</v>
      </c>
      <c r="AU124" s="81" t="s">
        <v>81</v>
      </c>
      <c r="AY124" s="74" t="s">
        <v>184</v>
      </c>
      <c r="BK124" s="82">
        <f>BK125</f>
        <v>0</v>
      </c>
    </row>
    <row r="125" spans="2:65" s="1" customFormat="1" ht="16.5" customHeight="1">
      <c r="B125" s="20"/>
      <c r="C125" s="85" t="s">
        <v>81</v>
      </c>
      <c r="D125" s="85" t="s">
        <v>186</v>
      </c>
      <c r="E125" s="86" t="s">
        <v>641</v>
      </c>
      <c r="F125" s="87" t="s">
        <v>642</v>
      </c>
      <c r="G125" s="88" t="s">
        <v>496</v>
      </c>
      <c r="H125" s="89">
        <v>1</v>
      </c>
      <c r="I125" s="90">
        <f>SUM('SO-02.2'!G64)</f>
        <v>0</v>
      </c>
      <c r="J125" s="91">
        <f>ROUND(I125*H125,2)</f>
        <v>0</v>
      </c>
      <c r="K125" s="92"/>
      <c r="L125" s="20"/>
      <c r="M125" s="121" t="s">
        <v>1</v>
      </c>
      <c r="N125" s="122" t="s">
        <v>38</v>
      </c>
      <c r="O125" s="123"/>
      <c r="P125" s="124">
        <f>O125*H125</f>
        <v>0</v>
      </c>
      <c r="Q125" s="124">
        <v>0</v>
      </c>
      <c r="R125" s="124">
        <f>Q125*H125</f>
        <v>0</v>
      </c>
      <c r="S125" s="124">
        <v>0</v>
      </c>
      <c r="T125" s="125">
        <f>S125*H125</f>
        <v>0</v>
      </c>
      <c r="AR125" s="97" t="s">
        <v>259</v>
      </c>
      <c r="AT125" s="97" t="s">
        <v>186</v>
      </c>
      <c r="AU125" s="97" t="s">
        <v>83</v>
      </c>
      <c r="AY125" s="10" t="s">
        <v>184</v>
      </c>
      <c r="BE125" s="98">
        <f>IF(N125="základní",J125,0)</f>
        <v>0</v>
      </c>
      <c r="BF125" s="98">
        <f>IF(N125="snížená",J125,0)</f>
        <v>0</v>
      </c>
      <c r="BG125" s="98">
        <f>IF(N125="zákl. přenesená",J125,0)</f>
        <v>0</v>
      </c>
      <c r="BH125" s="98">
        <f>IF(N125="sníž. přenesená",J125,0)</f>
        <v>0</v>
      </c>
      <c r="BI125" s="98">
        <f>IF(N125="nulová",J125,0)</f>
        <v>0</v>
      </c>
      <c r="BJ125" s="10" t="s">
        <v>81</v>
      </c>
      <c r="BK125" s="98">
        <f>ROUND(I125*H125,2)</f>
        <v>0</v>
      </c>
      <c r="BL125" s="10" t="s">
        <v>259</v>
      </c>
      <c r="BM125" s="97" t="s">
        <v>643</v>
      </c>
    </row>
    <row r="126" spans="2:65" s="1" customFormat="1" ht="7.05" customHeight="1">
      <c r="B126" s="26"/>
      <c r="C126" s="27"/>
      <c r="D126" s="27"/>
      <c r="E126" s="27"/>
      <c r="F126" s="27"/>
      <c r="G126" s="27"/>
      <c r="H126" s="27"/>
      <c r="I126" s="27"/>
      <c r="J126" s="27"/>
      <c r="K126" s="27"/>
      <c r="L126" s="20"/>
    </row>
  </sheetData>
  <sheetProtection algorithmName="SHA-512" hashValue="NpS1BWIE7n8nsiror/fn0ZcIeTU7m4VHhQVxqCZbO8FuKN0bfdDUhn8dSq6QGgtk2vQ5rfG1i1BnCwCsT6XLDA==" saltValue="Dyg0HR6fqDY/LeA/o8BQJ2Fgc8ds+pPEdS5ONIMfq4A7H1eJEvbBafXJ/+K4OXCXtcjq1zu/O/gDX/WoK1s+tw==" spinCount="100000" sheet="1" objects="1" scenarios="1" formatColumns="0" formatRows="0" autoFilter="0"/>
  <autoFilter ref="C121:K125" xr:uid="{00000000-0009-0000-0000-000003000000}"/>
  <mergeCells count="12">
    <mergeCell ref="E114:H114"/>
    <mergeCell ref="L2:V2"/>
    <mergeCell ref="E85:H85"/>
    <mergeCell ref="E87:H87"/>
    <mergeCell ref="E89:H89"/>
    <mergeCell ref="E110:H110"/>
    <mergeCell ref="E112:H112"/>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DF04F-834D-4AD6-9EE3-60FC02998E8D}">
  <dimension ref="A1:N4999"/>
  <sheetViews>
    <sheetView workbookViewId="0">
      <selection activeCell="H37" sqref="H37"/>
    </sheetView>
  </sheetViews>
  <sheetFormatPr defaultColWidth="11.28515625" defaultRowHeight="12" outlineLevelRow="1"/>
  <cols>
    <col min="1" max="1" width="4.28515625" style="138" customWidth="1"/>
    <col min="2" max="2" width="15.28515625" style="143" bestFit="1" customWidth="1"/>
    <col min="3" max="3" width="46.7109375" style="143" customWidth="1"/>
    <col min="4" max="4" width="5.85546875" style="138" customWidth="1"/>
    <col min="5" max="5" width="12.85546875" style="138" customWidth="1"/>
    <col min="6" max="6" width="12" style="138" customWidth="1"/>
    <col min="7" max="7" width="15.5703125" style="138" customWidth="1"/>
    <col min="8" max="11" width="11.28515625" style="138"/>
    <col min="12" max="13" width="11.28515625" style="138" hidden="1" customWidth="1"/>
    <col min="14" max="14" width="12.5703125" style="138" bestFit="1" customWidth="1"/>
    <col min="15" max="16384" width="11.28515625" style="138"/>
  </cols>
  <sheetData>
    <row r="1" spans="1:13" ht="15.6">
      <c r="A1" s="872" t="s">
        <v>3921</v>
      </c>
      <c r="B1" s="872"/>
      <c r="C1" s="872"/>
      <c r="D1" s="872"/>
      <c r="E1" s="872"/>
      <c r="F1" s="872"/>
      <c r="G1" s="872"/>
      <c r="H1" s="137"/>
      <c r="I1" s="137"/>
    </row>
    <row r="2" spans="1:13">
      <c r="A2" s="139" t="s">
        <v>3922</v>
      </c>
      <c r="B2" s="140" t="str">
        <f>[1]Stavba!CisloStavby</f>
        <v>0001</v>
      </c>
      <c r="C2" s="873" t="str">
        <f>[1]Stavba!NazevStavby</f>
        <v>UNION Břevnov</v>
      </c>
      <c r="D2" s="873"/>
      <c r="E2" s="873"/>
      <c r="F2" s="873"/>
      <c r="G2" s="873"/>
      <c r="H2" s="873"/>
      <c r="I2" s="873"/>
      <c r="J2" s="873"/>
      <c r="K2" s="873"/>
    </row>
    <row r="3" spans="1:13">
      <c r="A3" s="139" t="s">
        <v>3923</v>
      </c>
      <c r="B3" s="140" t="str">
        <f>cisloobjektu</f>
        <v>25.011</v>
      </c>
      <c r="C3" s="874" t="str">
        <f>[1]Stavba!E3</f>
        <v>SO-02.2 Osvětlení hřiště</v>
      </c>
      <c r="D3" s="874"/>
      <c r="E3" s="874"/>
      <c r="F3" s="874"/>
      <c r="G3" s="874"/>
      <c r="H3" s="874"/>
      <c r="I3" s="874"/>
      <c r="J3" s="874"/>
      <c r="K3" s="874"/>
    </row>
    <row r="4" spans="1:13">
      <c r="A4" s="141" t="s">
        <v>3924</v>
      </c>
      <c r="B4" s="142" t="str">
        <f>CisloStavebnihoRozpoctu</f>
        <v>01</v>
      </c>
      <c r="C4" s="875" t="str">
        <f>NazevStavebnihoRozpoctu</f>
        <v>projektový rozpočet</v>
      </c>
      <c r="D4" s="876"/>
      <c r="E4" s="876"/>
      <c r="F4" s="876"/>
      <c r="G4" s="876"/>
      <c r="H4" s="876"/>
      <c r="I4" s="876"/>
      <c r="J4" s="876"/>
      <c r="K4" s="877"/>
    </row>
    <row r="5" spans="1:13">
      <c r="D5" s="144"/>
      <c r="H5" s="137"/>
      <c r="I5" s="137"/>
    </row>
    <row r="6" spans="1:13" ht="24">
      <c r="A6" s="145" t="s">
        <v>3925</v>
      </c>
      <c r="B6" s="146" t="s">
        <v>3926</v>
      </c>
      <c r="C6" s="146" t="s">
        <v>3927</v>
      </c>
      <c r="D6" s="147" t="s">
        <v>171</v>
      </c>
      <c r="E6" s="145" t="s">
        <v>3928</v>
      </c>
      <c r="F6" s="145" t="s">
        <v>3929</v>
      </c>
      <c r="G6" s="148" t="s">
        <v>3930</v>
      </c>
      <c r="H6" s="149" t="s">
        <v>3931</v>
      </c>
      <c r="I6" s="149" t="s">
        <v>3932</v>
      </c>
      <c r="J6" s="150" t="s">
        <v>3933</v>
      </c>
      <c r="K6" s="150" t="s">
        <v>3934</v>
      </c>
      <c r="L6" s="150" t="s">
        <v>37</v>
      </c>
      <c r="M6" s="150" t="s">
        <v>3935</v>
      </c>
    </row>
    <row r="7" spans="1:13">
      <c r="A7" s="151"/>
      <c r="B7" s="152"/>
      <c r="C7" s="152"/>
      <c r="D7" s="153"/>
      <c r="E7" s="154"/>
      <c r="F7" s="155"/>
      <c r="G7" s="155"/>
      <c r="H7" s="156"/>
      <c r="I7" s="156"/>
      <c r="J7" s="155"/>
      <c r="K7" s="155"/>
      <c r="L7" s="155"/>
      <c r="M7" s="155"/>
    </row>
    <row r="8" spans="1:13" s="165" customFormat="1">
      <c r="A8" s="157" t="s">
        <v>3936</v>
      </c>
      <c r="B8" s="158" t="s">
        <v>3937</v>
      </c>
      <c r="C8" s="159" t="s">
        <v>3938</v>
      </c>
      <c r="D8" s="160"/>
      <c r="E8" s="161"/>
      <c r="F8" s="162"/>
      <c r="G8" s="162">
        <f>SUM(G9:G32)</f>
        <v>0</v>
      </c>
      <c r="H8" s="162"/>
      <c r="I8" s="162">
        <f>SUM(I9:I32)</f>
        <v>0</v>
      </c>
      <c r="J8" s="162"/>
      <c r="K8" s="163">
        <f>SUM(K9:K32)</f>
        <v>0</v>
      </c>
      <c r="L8" s="164"/>
      <c r="M8" s="164">
        <f>SUM(M9:M32)</f>
        <v>0</v>
      </c>
    </row>
    <row r="9" spans="1:13" s="165" customFormat="1" outlineLevel="1">
      <c r="A9" s="166">
        <v>1</v>
      </c>
      <c r="B9" s="167"/>
      <c r="C9" s="168" t="s">
        <v>4786</v>
      </c>
      <c r="D9" s="169" t="s">
        <v>496</v>
      </c>
      <c r="E9" s="170">
        <v>1</v>
      </c>
      <c r="F9" s="171">
        <f t="shared" ref="F9:F22" si="0">H9+J9</f>
        <v>0</v>
      </c>
      <c r="G9" s="171">
        <v>0</v>
      </c>
      <c r="H9" s="256"/>
      <c r="I9" s="171">
        <f t="shared" ref="I9:I32" si="1">ROUND(E9*H9,2)</f>
        <v>0</v>
      </c>
      <c r="J9" s="256"/>
      <c r="K9" s="172">
        <f t="shared" ref="K9:K22" si="2">ROUND(E9*J9,2)</f>
        <v>0</v>
      </c>
      <c r="L9" s="173">
        <v>21</v>
      </c>
      <c r="M9" s="173">
        <f t="shared" ref="M9:M24" si="3">G9*(1+L9/100)</f>
        <v>0</v>
      </c>
    </row>
    <row r="10" spans="1:13" s="165" customFormat="1" ht="24" outlineLevel="1">
      <c r="A10" s="166">
        <v>2</v>
      </c>
      <c r="B10" s="167"/>
      <c r="C10" s="168" t="s">
        <v>4787</v>
      </c>
      <c r="D10" s="169" t="s">
        <v>496</v>
      </c>
      <c r="E10" s="170">
        <v>1</v>
      </c>
      <c r="F10" s="171">
        <f t="shared" si="0"/>
        <v>0</v>
      </c>
      <c r="G10" s="171">
        <f t="shared" ref="G10:G29" si="4">E10*F10</f>
        <v>0</v>
      </c>
      <c r="H10" s="256"/>
      <c r="I10" s="171">
        <f t="shared" si="1"/>
        <v>0</v>
      </c>
      <c r="J10" s="256"/>
      <c r="K10" s="172">
        <f t="shared" si="2"/>
        <v>0</v>
      </c>
      <c r="L10" s="173">
        <v>21</v>
      </c>
      <c r="M10" s="173">
        <f t="shared" si="3"/>
        <v>0</v>
      </c>
    </row>
    <row r="11" spans="1:13" s="165" customFormat="1" ht="13.5" customHeight="1" outlineLevel="1">
      <c r="A11" s="166">
        <v>3</v>
      </c>
      <c r="B11" s="167"/>
      <c r="C11" s="168" t="s">
        <v>4788</v>
      </c>
      <c r="D11" s="169" t="s">
        <v>496</v>
      </c>
      <c r="E11" s="170">
        <v>440</v>
      </c>
      <c r="F11" s="171">
        <f t="shared" si="0"/>
        <v>0</v>
      </c>
      <c r="G11" s="171">
        <f t="shared" si="4"/>
        <v>0</v>
      </c>
      <c r="H11" s="256"/>
      <c r="I11" s="171">
        <f t="shared" si="1"/>
        <v>0</v>
      </c>
      <c r="J11" s="256"/>
      <c r="K11" s="172">
        <f t="shared" si="2"/>
        <v>0</v>
      </c>
      <c r="L11" s="173">
        <v>21</v>
      </c>
      <c r="M11" s="173">
        <f t="shared" si="3"/>
        <v>0</v>
      </c>
    </row>
    <row r="12" spans="1:13" s="165" customFormat="1" ht="14.25" customHeight="1" outlineLevel="1">
      <c r="A12" s="166">
        <v>4</v>
      </c>
      <c r="B12" s="167"/>
      <c r="C12" s="168" t="s">
        <v>4789</v>
      </c>
      <c r="D12" s="169" t="s">
        <v>496</v>
      </c>
      <c r="E12" s="170">
        <v>350</v>
      </c>
      <c r="F12" s="171">
        <f t="shared" si="0"/>
        <v>0</v>
      </c>
      <c r="G12" s="171">
        <f t="shared" si="4"/>
        <v>0</v>
      </c>
      <c r="H12" s="256"/>
      <c r="I12" s="171">
        <f t="shared" si="1"/>
        <v>0</v>
      </c>
      <c r="J12" s="256"/>
      <c r="K12" s="172">
        <f t="shared" si="2"/>
        <v>0</v>
      </c>
      <c r="L12" s="173">
        <v>21</v>
      </c>
      <c r="M12" s="173">
        <f t="shared" si="3"/>
        <v>0</v>
      </c>
    </row>
    <row r="13" spans="1:13" s="165" customFormat="1" ht="24" outlineLevel="1">
      <c r="A13" s="166">
        <v>5</v>
      </c>
      <c r="B13" s="167" t="s">
        <v>3948</v>
      </c>
      <c r="C13" s="168" t="s">
        <v>3949</v>
      </c>
      <c r="D13" s="169" t="s">
        <v>223</v>
      </c>
      <c r="E13" s="170">
        <v>340</v>
      </c>
      <c r="F13" s="171">
        <f t="shared" si="0"/>
        <v>0</v>
      </c>
      <c r="G13" s="171">
        <f t="shared" si="4"/>
        <v>0</v>
      </c>
      <c r="H13" s="256"/>
      <c r="I13" s="171">
        <f t="shared" si="1"/>
        <v>0</v>
      </c>
      <c r="J13" s="256"/>
      <c r="K13" s="172">
        <f t="shared" si="2"/>
        <v>0</v>
      </c>
      <c r="L13" s="173">
        <v>21</v>
      </c>
      <c r="M13" s="173">
        <f t="shared" si="3"/>
        <v>0</v>
      </c>
    </row>
    <row r="14" spans="1:13" s="165" customFormat="1" ht="24" outlineLevel="1">
      <c r="A14" s="166">
        <v>6</v>
      </c>
      <c r="B14" s="167" t="s">
        <v>3948</v>
      </c>
      <c r="C14" s="168" t="s">
        <v>4790</v>
      </c>
      <c r="D14" s="169" t="s">
        <v>223</v>
      </c>
      <c r="E14" s="170">
        <v>10</v>
      </c>
      <c r="F14" s="171">
        <f t="shared" si="0"/>
        <v>0</v>
      </c>
      <c r="G14" s="171">
        <f t="shared" si="4"/>
        <v>0</v>
      </c>
      <c r="H14" s="256"/>
      <c r="I14" s="171">
        <f t="shared" si="1"/>
        <v>0</v>
      </c>
      <c r="J14" s="256"/>
      <c r="K14" s="172">
        <f t="shared" si="2"/>
        <v>0</v>
      </c>
      <c r="L14" s="173">
        <v>21</v>
      </c>
      <c r="M14" s="173">
        <f t="shared" si="3"/>
        <v>0</v>
      </c>
    </row>
    <row r="15" spans="1:13" s="165" customFormat="1" outlineLevel="1">
      <c r="A15" s="166">
        <v>7</v>
      </c>
      <c r="B15" s="167"/>
      <c r="C15" s="168" t="s">
        <v>4791</v>
      </c>
      <c r="D15" s="169" t="s">
        <v>496</v>
      </c>
      <c r="E15" s="170">
        <v>320</v>
      </c>
      <c r="F15" s="171">
        <f t="shared" si="0"/>
        <v>0</v>
      </c>
      <c r="G15" s="171">
        <f t="shared" si="4"/>
        <v>0</v>
      </c>
      <c r="H15" s="256"/>
      <c r="I15" s="171">
        <f t="shared" si="1"/>
        <v>0</v>
      </c>
      <c r="J15" s="256"/>
      <c r="K15" s="172">
        <f t="shared" si="2"/>
        <v>0</v>
      </c>
      <c r="L15" s="173">
        <v>21</v>
      </c>
      <c r="M15" s="173">
        <f t="shared" si="3"/>
        <v>0</v>
      </c>
    </row>
    <row r="16" spans="1:13" s="165" customFormat="1" outlineLevel="1">
      <c r="A16" s="166">
        <v>8</v>
      </c>
      <c r="B16" s="167"/>
      <c r="C16" s="168" t="s">
        <v>4792</v>
      </c>
      <c r="D16" s="169" t="s">
        <v>496</v>
      </c>
      <c r="E16" s="170">
        <v>8</v>
      </c>
      <c r="F16" s="171">
        <f t="shared" si="0"/>
        <v>0</v>
      </c>
      <c r="G16" s="171">
        <f t="shared" si="4"/>
        <v>0</v>
      </c>
      <c r="H16" s="256"/>
      <c r="I16" s="171">
        <f t="shared" si="1"/>
        <v>0</v>
      </c>
      <c r="J16" s="256"/>
      <c r="K16" s="172">
        <f t="shared" si="2"/>
        <v>0</v>
      </c>
      <c r="L16" s="173">
        <v>21</v>
      </c>
      <c r="M16" s="173">
        <f t="shared" si="3"/>
        <v>0</v>
      </c>
    </row>
    <row r="17" spans="1:13" s="165" customFormat="1" outlineLevel="1">
      <c r="A17" s="166">
        <v>9</v>
      </c>
      <c r="B17" s="167"/>
      <c r="C17" s="168" t="s">
        <v>4793</v>
      </c>
      <c r="D17" s="169" t="s">
        <v>563</v>
      </c>
      <c r="E17" s="170">
        <v>20</v>
      </c>
      <c r="F17" s="171">
        <f t="shared" si="0"/>
        <v>0</v>
      </c>
      <c r="G17" s="171">
        <f t="shared" si="4"/>
        <v>0</v>
      </c>
      <c r="H17" s="256"/>
      <c r="I17" s="171">
        <f t="shared" si="1"/>
        <v>0</v>
      </c>
      <c r="J17" s="256"/>
      <c r="K17" s="172">
        <f t="shared" si="2"/>
        <v>0</v>
      </c>
      <c r="L17" s="173">
        <v>21</v>
      </c>
      <c r="M17" s="173">
        <f t="shared" si="3"/>
        <v>0</v>
      </c>
    </row>
    <row r="18" spans="1:13" s="165" customFormat="1" outlineLevel="1">
      <c r="A18" s="166">
        <v>10</v>
      </c>
      <c r="B18" s="167"/>
      <c r="C18" s="168" t="s">
        <v>4794</v>
      </c>
      <c r="D18" s="169" t="s">
        <v>223</v>
      </c>
      <c r="E18" s="170">
        <v>20</v>
      </c>
      <c r="F18" s="171">
        <f t="shared" si="0"/>
        <v>0</v>
      </c>
      <c r="G18" s="171">
        <f t="shared" si="4"/>
        <v>0</v>
      </c>
      <c r="H18" s="256"/>
      <c r="I18" s="171">
        <f t="shared" si="1"/>
        <v>0</v>
      </c>
      <c r="J18" s="256"/>
      <c r="K18" s="172">
        <f t="shared" si="2"/>
        <v>0</v>
      </c>
      <c r="L18" s="173">
        <v>21</v>
      </c>
      <c r="M18" s="173">
        <f t="shared" si="3"/>
        <v>0</v>
      </c>
    </row>
    <row r="19" spans="1:13" s="165" customFormat="1" outlineLevel="1">
      <c r="A19" s="166">
        <v>11</v>
      </c>
      <c r="B19" s="167"/>
      <c r="C19" s="168" t="s">
        <v>4795</v>
      </c>
      <c r="D19" s="169" t="s">
        <v>223</v>
      </c>
      <c r="E19" s="170">
        <v>4</v>
      </c>
      <c r="F19" s="171">
        <f t="shared" si="0"/>
        <v>0</v>
      </c>
      <c r="G19" s="171">
        <f t="shared" si="4"/>
        <v>0</v>
      </c>
      <c r="H19" s="256"/>
      <c r="I19" s="171">
        <f t="shared" si="1"/>
        <v>0</v>
      </c>
      <c r="J19" s="256"/>
      <c r="K19" s="172">
        <f t="shared" si="2"/>
        <v>0</v>
      </c>
      <c r="L19" s="173">
        <v>21</v>
      </c>
      <c r="M19" s="173">
        <f t="shared" si="3"/>
        <v>0</v>
      </c>
    </row>
    <row r="20" spans="1:13" s="165" customFormat="1" outlineLevel="1">
      <c r="A20" s="166">
        <v>12</v>
      </c>
      <c r="B20" s="167"/>
      <c r="C20" s="168" t="s">
        <v>4796</v>
      </c>
      <c r="D20" s="169" t="s">
        <v>563</v>
      </c>
      <c r="E20" s="170">
        <v>4</v>
      </c>
      <c r="F20" s="171">
        <f t="shared" si="0"/>
        <v>0</v>
      </c>
      <c r="G20" s="171">
        <f t="shared" si="4"/>
        <v>0</v>
      </c>
      <c r="H20" s="256"/>
      <c r="I20" s="171">
        <f t="shared" si="1"/>
        <v>0</v>
      </c>
      <c r="J20" s="256"/>
      <c r="K20" s="172">
        <f t="shared" si="2"/>
        <v>0</v>
      </c>
      <c r="L20" s="173">
        <v>21</v>
      </c>
      <c r="M20" s="173">
        <f t="shared" si="3"/>
        <v>0</v>
      </c>
    </row>
    <row r="21" spans="1:13" s="165" customFormat="1" outlineLevel="1">
      <c r="A21" s="166">
        <v>13</v>
      </c>
      <c r="B21" s="167"/>
      <c r="C21" s="168" t="s">
        <v>4797</v>
      </c>
      <c r="D21" s="169" t="s">
        <v>563</v>
      </c>
      <c r="E21" s="170">
        <v>4</v>
      </c>
      <c r="F21" s="171">
        <f t="shared" si="0"/>
        <v>0</v>
      </c>
      <c r="G21" s="171">
        <f t="shared" si="4"/>
        <v>0</v>
      </c>
      <c r="H21" s="256"/>
      <c r="I21" s="171">
        <f t="shared" si="1"/>
        <v>0</v>
      </c>
      <c r="J21" s="256"/>
      <c r="K21" s="172">
        <f t="shared" si="2"/>
        <v>0</v>
      </c>
      <c r="L21" s="173">
        <v>21</v>
      </c>
      <c r="M21" s="173">
        <f t="shared" si="3"/>
        <v>0</v>
      </c>
    </row>
    <row r="22" spans="1:13" s="165" customFormat="1" outlineLevel="1">
      <c r="A22" s="166">
        <v>14</v>
      </c>
      <c r="B22" s="167"/>
      <c r="C22" s="168" t="s">
        <v>4798</v>
      </c>
      <c r="D22" s="169" t="s">
        <v>496</v>
      </c>
      <c r="E22" s="170">
        <v>4</v>
      </c>
      <c r="F22" s="171">
        <f t="shared" si="0"/>
        <v>0</v>
      </c>
      <c r="G22" s="171">
        <f t="shared" si="4"/>
        <v>0</v>
      </c>
      <c r="H22" s="256"/>
      <c r="I22" s="171">
        <f t="shared" si="1"/>
        <v>0</v>
      </c>
      <c r="J22" s="256"/>
      <c r="K22" s="172">
        <f t="shared" si="2"/>
        <v>0</v>
      </c>
      <c r="L22" s="173">
        <v>21</v>
      </c>
      <c r="M22" s="173">
        <f t="shared" si="3"/>
        <v>0</v>
      </c>
    </row>
    <row r="23" spans="1:13" s="165" customFormat="1" outlineLevel="1">
      <c r="A23" s="166">
        <v>15</v>
      </c>
      <c r="B23" s="167" t="s">
        <v>3954</v>
      </c>
      <c r="C23" s="168" t="s">
        <v>3955</v>
      </c>
      <c r="D23" s="169" t="s">
        <v>223</v>
      </c>
      <c r="E23" s="170">
        <v>320</v>
      </c>
      <c r="F23" s="171">
        <f>H23+J23</f>
        <v>0</v>
      </c>
      <c r="G23" s="171">
        <f t="shared" si="4"/>
        <v>0</v>
      </c>
      <c r="H23" s="256"/>
      <c r="I23" s="171">
        <f t="shared" si="1"/>
        <v>0</v>
      </c>
      <c r="J23" s="256"/>
      <c r="K23" s="172">
        <f>ROUND(E23*J23,2)</f>
        <v>0</v>
      </c>
      <c r="L23" s="173">
        <v>21</v>
      </c>
      <c r="M23" s="173">
        <f t="shared" si="3"/>
        <v>0</v>
      </c>
    </row>
    <row r="24" spans="1:13" s="165" customFormat="1" outlineLevel="1">
      <c r="A24" s="166">
        <v>16</v>
      </c>
      <c r="B24" s="167" t="s">
        <v>3954</v>
      </c>
      <c r="C24" s="168" t="s">
        <v>3956</v>
      </c>
      <c r="D24" s="169" t="s">
        <v>223</v>
      </c>
      <c r="E24" s="170">
        <v>10</v>
      </c>
      <c r="F24" s="171">
        <f>H24+J24</f>
        <v>0</v>
      </c>
      <c r="G24" s="171">
        <f t="shared" si="4"/>
        <v>0</v>
      </c>
      <c r="H24" s="256"/>
      <c r="I24" s="171">
        <f t="shared" si="1"/>
        <v>0</v>
      </c>
      <c r="J24" s="256"/>
      <c r="K24" s="172">
        <f>ROUND(E24*J24,2)</f>
        <v>0</v>
      </c>
      <c r="L24" s="173">
        <v>21</v>
      </c>
      <c r="M24" s="173">
        <f t="shared" si="3"/>
        <v>0</v>
      </c>
    </row>
    <row r="25" spans="1:13" s="165" customFormat="1" outlineLevel="1">
      <c r="A25" s="166">
        <v>17</v>
      </c>
      <c r="B25" s="167"/>
      <c r="C25" s="168" t="s">
        <v>3957</v>
      </c>
      <c r="D25" s="169" t="s">
        <v>406</v>
      </c>
      <c r="E25" s="170">
        <v>310</v>
      </c>
      <c r="F25" s="171">
        <f>H25+J25</f>
        <v>0</v>
      </c>
      <c r="G25" s="171">
        <f t="shared" si="4"/>
        <v>0</v>
      </c>
      <c r="H25" s="256"/>
      <c r="I25" s="171">
        <f t="shared" si="1"/>
        <v>0</v>
      </c>
      <c r="J25" s="256"/>
      <c r="K25" s="172">
        <f>ROUND(E25*J25,2)</f>
        <v>0</v>
      </c>
      <c r="L25" s="173">
        <v>21</v>
      </c>
      <c r="M25" s="173">
        <f>G25*(1+L25/100)</f>
        <v>0</v>
      </c>
    </row>
    <row r="26" spans="1:13" s="165" customFormat="1" outlineLevel="1">
      <c r="A26" s="166">
        <v>18</v>
      </c>
      <c r="B26" s="167"/>
      <c r="C26" s="168" t="s">
        <v>3958</v>
      </c>
      <c r="D26" s="169" t="s">
        <v>563</v>
      </c>
      <c r="E26" s="170">
        <v>5</v>
      </c>
      <c r="F26" s="171">
        <f t="shared" ref="F26:F32" si="5">H26+J26</f>
        <v>0</v>
      </c>
      <c r="G26" s="171">
        <f t="shared" si="4"/>
        <v>0</v>
      </c>
      <c r="H26" s="256"/>
      <c r="I26" s="171">
        <f t="shared" si="1"/>
        <v>0</v>
      </c>
      <c r="J26" s="256"/>
      <c r="K26" s="172">
        <f t="shared" ref="K26:K32" si="6">ROUND(E26*J26,2)</f>
        <v>0</v>
      </c>
      <c r="L26" s="173">
        <v>21</v>
      </c>
      <c r="M26" s="173">
        <f t="shared" ref="M26:M32" si="7">G26*(1+L26/100)</f>
        <v>0</v>
      </c>
    </row>
    <row r="27" spans="1:13" s="165" customFormat="1" ht="12.75" customHeight="1" outlineLevel="1">
      <c r="A27" s="166">
        <v>19</v>
      </c>
      <c r="B27" s="167"/>
      <c r="C27" s="168" t="s">
        <v>3959</v>
      </c>
      <c r="D27" s="169" t="s">
        <v>563</v>
      </c>
      <c r="E27" s="170">
        <v>20</v>
      </c>
      <c r="F27" s="171">
        <f t="shared" si="5"/>
        <v>0</v>
      </c>
      <c r="G27" s="171">
        <f t="shared" si="4"/>
        <v>0</v>
      </c>
      <c r="H27" s="256"/>
      <c r="I27" s="171">
        <f t="shared" si="1"/>
        <v>0</v>
      </c>
      <c r="J27" s="256"/>
      <c r="K27" s="172">
        <f t="shared" si="6"/>
        <v>0</v>
      </c>
      <c r="L27" s="173">
        <v>21</v>
      </c>
      <c r="M27" s="173">
        <f t="shared" si="7"/>
        <v>0</v>
      </c>
    </row>
    <row r="28" spans="1:13" s="165" customFormat="1" ht="12" customHeight="1" outlineLevel="1">
      <c r="A28" s="166">
        <v>20</v>
      </c>
      <c r="B28" s="167"/>
      <c r="C28" s="168" t="s">
        <v>3960</v>
      </c>
      <c r="D28" s="169" t="s">
        <v>563</v>
      </c>
      <c r="E28" s="170">
        <v>10</v>
      </c>
      <c r="F28" s="171">
        <f t="shared" si="5"/>
        <v>0</v>
      </c>
      <c r="G28" s="171">
        <f t="shared" si="4"/>
        <v>0</v>
      </c>
      <c r="H28" s="256"/>
      <c r="I28" s="171">
        <f t="shared" si="1"/>
        <v>0</v>
      </c>
      <c r="J28" s="256"/>
      <c r="K28" s="172">
        <f t="shared" si="6"/>
        <v>0</v>
      </c>
      <c r="L28" s="173">
        <v>21</v>
      </c>
      <c r="M28" s="173">
        <f t="shared" si="7"/>
        <v>0</v>
      </c>
    </row>
    <row r="29" spans="1:13" s="165" customFormat="1" outlineLevel="1">
      <c r="A29" s="166">
        <v>21</v>
      </c>
      <c r="B29" s="167"/>
      <c r="C29" s="168" t="s">
        <v>3961</v>
      </c>
      <c r="D29" s="169" t="s">
        <v>563</v>
      </c>
      <c r="E29" s="170">
        <v>3</v>
      </c>
      <c r="F29" s="171">
        <f t="shared" si="5"/>
        <v>0</v>
      </c>
      <c r="G29" s="171">
        <f t="shared" si="4"/>
        <v>0</v>
      </c>
      <c r="H29" s="256"/>
      <c r="I29" s="171">
        <f t="shared" si="1"/>
        <v>0</v>
      </c>
      <c r="J29" s="256"/>
      <c r="K29" s="172">
        <f t="shared" si="6"/>
        <v>0</v>
      </c>
      <c r="L29" s="173">
        <v>21</v>
      </c>
      <c r="M29" s="173">
        <f t="shared" si="7"/>
        <v>0</v>
      </c>
    </row>
    <row r="30" spans="1:13" s="165" customFormat="1" outlineLevel="1">
      <c r="A30" s="166">
        <v>22</v>
      </c>
      <c r="B30" s="167"/>
      <c r="C30" s="168" t="s">
        <v>3962</v>
      </c>
      <c r="D30" s="169" t="s">
        <v>189</v>
      </c>
      <c r="E30" s="170">
        <v>8</v>
      </c>
      <c r="F30" s="171">
        <f t="shared" si="5"/>
        <v>0</v>
      </c>
      <c r="G30" s="171">
        <f t="shared" ref="G30:G31" si="8">ROUND(E30*F30,2)</f>
        <v>0</v>
      </c>
      <c r="H30" s="256"/>
      <c r="I30" s="171">
        <f t="shared" si="1"/>
        <v>0</v>
      </c>
      <c r="J30" s="256"/>
      <c r="K30" s="172">
        <f t="shared" si="6"/>
        <v>0</v>
      </c>
      <c r="L30" s="173">
        <v>21</v>
      </c>
      <c r="M30" s="173">
        <f t="shared" si="7"/>
        <v>0</v>
      </c>
    </row>
    <row r="31" spans="1:13" s="165" customFormat="1" outlineLevel="1">
      <c r="A31" s="166">
        <v>23</v>
      </c>
      <c r="B31" s="167" t="s">
        <v>3964</v>
      </c>
      <c r="C31" s="168" t="s">
        <v>3965</v>
      </c>
      <c r="D31" s="169" t="s">
        <v>496</v>
      </c>
      <c r="E31" s="170">
        <v>8</v>
      </c>
      <c r="F31" s="171">
        <f t="shared" si="5"/>
        <v>0</v>
      </c>
      <c r="G31" s="171">
        <f t="shared" si="8"/>
        <v>0</v>
      </c>
      <c r="H31" s="256"/>
      <c r="I31" s="171">
        <f t="shared" si="1"/>
        <v>0</v>
      </c>
      <c r="J31" s="256"/>
      <c r="K31" s="172">
        <f t="shared" si="6"/>
        <v>0</v>
      </c>
      <c r="L31" s="173">
        <v>21</v>
      </c>
      <c r="M31" s="173">
        <f t="shared" si="7"/>
        <v>0</v>
      </c>
    </row>
    <row r="32" spans="1:13" s="165" customFormat="1" outlineLevel="1">
      <c r="A32" s="166">
        <v>24</v>
      </c>
      <c r="B32" s="167"/>
      <c r="C32" s="168" t="s">
        <v>3966</v>
      </c>
      <c r="D32" s="169" t="s">
        <v>496</v>
      </c>
      <c r="E32" s="170">
        <v>1</v>
      </c>
      <c r="F32" s="171">
        <f t="shared" si="5"/>
        <v>0</v>
      </c>
      <c r="G32" s="171">
        <f t="shared" ref="G32" si="9">E32*F32</f>
        <v>0</v>
      </c>
      <c r="H32" s="256"/>
      <c r="I32" s="171">
        <f t="shared" si="1"/>
        <v>0</v>
      </c>
      <c r="J32" s="256"/>
      <c r="K32" s="172">
        <f t="shared" si="6"/>
        <v>0</v>
      </c>
      <c r="L32" s="173">
        <v>21</v>
      </c>
      <c r="M32" s="173">
        <f t="shared" si="7"/>
        <v>0</v>
      </c>
    </row>
    <row r="33" spans="1:13">
      <c r="A33" s="174" t="s">
        <v>3936</v>
      </c>
      <c r="B33" s="175" t="s">
        <v>3967</v>
      </c>
      <c r="C33" s="176" t="s">
        <v>3968</v>
      </c>
      <c r="D33" s="177"/>
      <c r="E33" s="178"/>
      <c r="F33" s="179"/>
      <c r="G33" s="179">
        <f>SUM(G34:G47)</f>
        <v>0</v>
      </c>
      <c r="H33" s="257"/>
      <c r="I33" s="180">
        <f>SUM(I34:I47)</f>
        <v>0</v>
      </c>
      <c r="J33" s="257"/>
      <c r="K33" s="181">
        <f>SUM(K34:K47)</f>
        <v>0</v>
      </c>
      <c r="L33" s="164"/>
      <c r="M33" s="164">
        <f>SUM(M34:M47)</f>
        <v>0</v>
      </c>
    </row>
    <row r="34" spans="1:13" outlineLevel="1">
      <c r="A34" s="166">
        <v>25</v>
      </c>
      <c r="B34" s="167" t="s">
        <v>3969</v>
      </c>
      <c r="C34" s="168" t="s">
        <v>3970</v>
      </c>
      <c r="D34" s="169" t="s">
        <v>496</v>
      </c>
      <c r="E34" s="170">
        <v>2</v>
      </c>
      <c r="F34" s="171">
        <f t="shared" ref="F34:F40" si="10">H34+J34</f>
        <v>0</v>
      </c>
      <c r="G34" s="171">
        <f t="shared" ref="G34:G37" si="11">ROUND(E34*F34,2)</f>
        <v>0</v>
      </c>
      <c r="H34" s="256"/>
      <c r="I34" s="171">
        <f>ROUND(E34*H34,2)</f>
        <v>0</v>
      </c>
      <c r="J34" s="256"/>
      <c r="K34" s="172">
        <f>ROUND(E34*J34,2)</f>
        <v>0</v>
      </c>
      <c r="L34" s="173">
        <v>21</v>
      </c>
      <c r="M34" s="173">
        <f>G34*(1+L34/100)</f>
        <v>0</v>
      </c>
    </row>
    <row r="35" spans="1:13" outlineLevel="1">
      <c r="A35" s="166">
        <v>26</v>
      </c>
      <c r="B35" s="167" t="s">
        <v>3971</v>
      </c>
      <c r="C35" s="168" t="s">
        <v>3972</v>
      </c>
      <c r="D35" s="169" t="s">
        <v>496</v>
      </c>
      <c r="E35" s="170">
        <v>2</v>
      </c>
      <c r="F35" s="171">
        <f t="shared" si="10"/>
        <v>0</v>
      </c>
      <c r="G35" s="171">
        <f t="shared" si="11"/>
        <v>0</v>
      </c>
      <c r="H35" s="256"/>
      <c r="I35" s="171">
        <f>ROUND(E35*H35,2)</f>
        <v>0</v>
      </c>
      <c r="J35" s="256"/>
      <c r="K35" s="172">
        <f>ROUND(E35*J35,2)</f>
        <v>0</v>
      </c>
      <c r="L35" s="173">
        <v>21</v>
      </c>
      <c r="M35" s="173">
        <f t="shared" ref="M35:M40" si="12">G35*(1+L35/100)</f>
        <v>0</v>
      </c>
    </row>
    <row r="36" spans="1:13" outlineLevel="1">
      <c r="A36" s="166">
        <v>27</v>
      </c>
      <c r="B36" s="167"/>
      <c r="C36" s="168" t="s">
        <v>4799</v>
      </c>
      <c r="D36" s="169" t="s">
        <v>267</v>
      </c>
      <c r="E36" s="170">
        <v>32</v>
      </c>
      <c r="F36" s="171">
        <f t="shared" si="10"/>
        <v>0</v>
      </c>
      <c r="G36" s="171">
        <f t="shared" si="11"/>
        <v>0</v>
      </c>
      <c r="H36" s="256"/>
      <c r="I36" s="171">
        <f t="shared" ref="I36:I40" si="13">ROUND(E36*H36,2)</f>
        <v>0</v>
      </c>
      <c r="J36" s="256"/>
      <c r="K36" s="172">
        <f t="shared" ref="K36:K40" si="14">ROUND(E36*J36,2)</f>
        <v>0</v>
      </c>
      <c r="L36" s="173">
        <v>21</v>
      </c>
      <c r="M36" s="173">
        <f t="shared" si="12"/>
        <v>0</v>
      </c>
    </row>
    <row r="37" spans="1:13" ht="24" outlineLevel="1">
      <c r="A37" s="166">
        <v>28</v>
      </c>
      <c r="B37" s="167"/>
      <c r="C37" s="168" t="s">
        <v>4800</v>
      </c>
      <c r="D37" s="169" t="s">
        <v>496</v>
      </c>
      <c r="E37" s="170">
        <v>4</v>
      </c>
      <c r="F37" s="171">
        <f t="shared" si="10"/>
        <v>0</v>
      </c>
      <c r="G37" s="171">
        <f t="shared" si="11"/>
        <v>0</v>
      </c>
      <c r="H37" s="256"/>
      <c r="I37" s="171">
        <f t="shared" si="13"/>
        <v>0</v>
      </c>
      <c r="J37" s="256"/>
      <c r="K37" s="172">
        <f t="shared" si="14"/>
        <v>0</v>
      </c>
      <c r="L37" s="173">
        <v>21</v>
      </c>
      <c r="M37" s="173">
        <f t="shared" si="12"/>
        <v>0</v>
      </c>
    </row>
    <row r="38" spans="1:13" ht="24" outlineLevel="1">
      <c r="A38" s="166">
        <v>29</v>
      </c>
      <c r="B38" s="168" t="s">
        <v>3975</v>
      </c>
      <c r="C38" s="168" t="s">
        <v>3976</v>
      </c>
      <c r="D38" s="169" t="s">
        <v>223</v>
      </c>
      <c r="E38" s="170">
        <v>320</v>
      </c>
      <c r="F38" s="171">
        <f t="shared" si="10"/>
        <v>0</v>
      </c>
      <c r="G38" s="171">
        <f t="shared" ref="G38:G40" si="15">E38*F38</f>
        <v>0</v>
      </c>
      <c r="H38" s="256"/>
      <c r="I38" s="171">
        <f t="shared" si="13"/>
        <v>0</v>
      </c>
      <c r="J38" s="256"/>
      <c r="K38" s="172">
        <f t="shared" si="14"/>
        <v>0</v>
      </c>
      <c r="L38" s="173">
        <v>21</v>
      </c>
      <c r="M38" s="173">
        <f t="shared" si="12"/>
        <v>0</v>
      </c>
    </row>
    <row r="39" spans="1:13" ht="24" outlineLevel="1">
      <c r="A39" s="166">
        <v>30</v>
      </c>
      <c r="B39" s="168" t="s">
        <v>3979</v>
      </c>
      <c r="C39" s="168" t="s">
        <v>3980</v>
      </c>
      <c r="D39" s="169" t="s">
        <v>223</v>
      </c>
      <c r="E39" s="170">
        <v>320</v>
      </c>
      <c r="F39" s="171">
        <f t="shared" si="10"/>
        <v>0</v>
      </c>
      <c r="G39" s="171">
        <f t="shared" si="15"/>
        <v>0</v>
      </c>
      <c r="H39" s="256"/>
      <c r="I39" s="171">
        <f t="shared" si="13"/>
        <v>0</v>
      </c>
      <c r="J39" s="256"/>
      <c r="K39" s="172">
        <f t="shared" si="14"/>
        <v>0</v>
      </c>
      <c r="L39" s="173">
        <v>21</v>
      </c>
      <c r="M39" s="173">
        <f t="shared" si="12"/>
        <v>0</v>
      </c>
    </row>
    <row r="40" spans="1:13" outlineLevel="1">
      <c r="A40" s="166">
        <v>31</v>
      </c>
      <c r="B40" s="168" t="s">
        <v>3981</v>
      </c>
      <c r="C40" s="168" t="s">
        <v>3982</v>
      </c>
      <c r="D40" s="169" t="s">
        <v>223</v>
      </c>
      <c r="E40" s="170">
        <v>320</v>
      </c>
      <c r="F40" s="171">
        <f t="shared" si="10"/>
        <v>0</v>
      </c>
      <c r="G40" s="171">
        <f t="shared" si="15"/>
        <v>0</v>
      </c>
      <c r="H40" s="256"/>
      <c r="I40" s="171">
        <f t="shared" si="13"/>
        <v>0</v>
      </c>
      <c r="J40" s="256"/>
      <c r="K40" s="172">
        <f t="shared" si="14"/>
        <v>0</v>
      </c>
      <c r="L40" s="173">
        <v>21</v>
      </c>
      <c r="M40" s="173">
        <f t="shared" si="12"/>
        <v>0</v>
      </c>
    </row>
    <row r="41" spans="1:13" outlineLevel="1">
      <c r="A41" s="166">
        <v>32</v>
      </c>
      <c r="B41" s="167"/>
      <c r="C41" s="168" t="s">
        <v>4801</v>
      </c>
      <c r="D41" s="169" t="s">
        <v>201</v>
      </c>
      <c r="E41" s="170">
        <v>96</v>
      </c>
      <c r="F41" s="171">
        <f>H41+J41</f>
        <v>0</v>
      </c>
      <c r="G41" s="171">
        <f>ROUND(E41*F41,2)</f>
        <v>0</v>
      </c>
      <c r="H41" s="256"/>
      <c r="I41" s="171">
        <f>ROUND(E41*H41,2)</f>
        <v>0</v>
      </c>
      <c r="J41" s="256"/>
      <c r="K41" s="172">
        <f>ROUND(E41*J41,2)</f>
        <v>0</v>
      </c>
      <c r="L41" s="173">
        <v>21</v>
      </c>
      <c r="M41" s="173">
        <f>G41*(1+L41/100)</f>
        <v>0</v>
      </c>
    </row>
    <row r="42" spans="1:13" s="165" customFormat="1" ht="24" outlineLevel="1">
      <c r="A42" s="166">
        <v>33</v>
      </c>
      <c r="B42" s="168" t="s">
        <v>3985</v>
      </c>
      <c r="C42" s="168" t="s">
        <v>3986</v>
      </c>
      <c r="D42" s="169" t="s">
        <v>201</v>
      </c>
      <c r="E42" s="170">
        <v>112</v>
      </c>
      <c r="F42" s="171">
        <f t="shared" ref="F42:F47" si="16">H42+J42</f>
        <v>0</v>
      </c>
      <c r="G42" s="171">
        <f t="shared" ref="G42" si="17">E42*F42</f>
        <v>0</v>
      </c>
      <c r="H42" s="256"/>
      <c r="I42" s="171">
        <f t="shared" ref="I42" si="18">ROUND(E42*H42,2)</f>
        <v>0</v>
      </c>
      <c r="J42" s="256"/>
      <c r="K42" s="172">
        <f t="shared" ref="K42" si="19">ROUND(E42*J42,2)</f>
        <v>0</v>
      </c>
      <c r="L42" s="173">
        <v>21</v>
      </c>
      <c r="M42" s="173">
        <f t="shared" ref="M42:M47" si="20">G42*(1+L42/100)</f>
        <v>0</v>
      </c>
    </row>
    <row r="43" spans="1:13" ht="24" outlineLevel="1">
      <c r="A43" s="166">
        <v>34</v>
      </c>
      <c r="B43" s="168" t="s">
        <v>3987</v>
      </c>
      <c r="C43" s="168" t="s">
        <v>3988</v>
      </c>
      <c r="D43" s="169" t="s">
        <v>267</v>
      </c>
      <c r="E43" s="170">
        <v>32</v>
      </c>
      <c r="F43" s="171">
        <f t="shared" si="16"/>
        <v>0</v>
      </c>
      <c r="G43" s="171">
        <f t="shared" ref="G43:G44" si="21">ROUND(E43*F43,2)</f>
        <v>0</v>
      </c>
      <c r="H43" s="256"/>
      <c r="I43" s="171">
        <f>ROUND(E43*H43,2)</f>
        <v>0</v>
      </c>
      <c r="J43" s="256"/>
      <c r="K43" s="172">
        <f>ROUND(E43*J43,2)</f>
        <v>0</v>
      </c>
      <c r="L43" s="173">
        <v>21</v>
      </c>
      <c r="M43" s="173">
        <f t="shared" si="20"/>
        <v>0</v>
      </c>
    </row>
    <row r="44" spans="1:13" ht="24" outlineLevel="1">
      <c r="A44" s="166">
        <v>35</v>
      </c>
      <c r="B44" s="168" t="s">
        <v>3989</v>
      </c>
      <c r="C44" s="168" t="s">
        <v>3990</v>
      </c>
      <c r="D44" s="169" t="s">
        <v>223</v>
      </c>
      <c r="E44" s="170">
        <v>80</v>
      </c>
      <c r="F44" s="171">
        <f t="shared" si="16"/>
        <v>0</v>
      </c>
      <c r="G44" s="171">
        <f t="shared" si="21"/>
        <v>0</v>
      </c>
      <c r="H44" s="256"/>
      <c r="I44" s="171">
        <f t="shared" ref="I44" si="22">ROUND(E44*H44,2)</f>
        <v>0</v>
      </c>
      <c r="J44" s="256"/>
      <c r="K44" s="172">
        <f t="shared" ref="K44" si="23">ROUND(E44*J44,2)</f>
        <v>0</v>
      </c>
      <c r="L44" s="173">
        <v>21</v>
      </c>
      <c r="M44" s="173">
        <f t="shared" si="20"/>
        <v>0</v>
      </c>
    </row>
    <row r="45" spans="1:13" outlineLevel="1">
      <c r="A45" s="166">
        <v>36</v>
      </c>
      <c r="B45" s="167" t="s">
        <v>3991</v>
      </c>
      <c r="C45" s="168" t="s">
        <v>3992</v>
      </c>
      <c r="D45" s="169" t="s">
        <v>267</v>
      </c>
      <c r="E45" s="170">
        <v>32</v>
      </c>
      <c r="F45" s="171">
        <f t="shared" si="16"/>
        <v>0</v>
      </c>
      <c r="G45" s="182">
        <f t="shared" ref="G45" si="24">E45*F45</f>
        <v>0</v>
      </c>
      <c r="H45" s="256"/>
      <c r="I45" s="171">
        <f>ROUND(E45*H45,2)</f>
        <v>0</v>
      </c>
      <c r="J45" s="256"/>
      <c r="K45" s="172">
        <f>ROUND(E45*J45,2)</f>
        <v>0</v>
      </c>
      <c r="L45" s="173">
        <v>21</v>
      </c>
      <c r="M45" s="183">
        <f t="shared" si="20"/>
        <v>0</v>
      </c>
    </row>
    <row r="46" spans="1:13" ht="24" outlineLevel="1">
      <c r="A46" s="166">
        <v>37</v>
      </c>
      <c r="B46" s="168" t="s">
        <v>3993</v>
      </c>
      <c r="C46" s="168" t="s">
        <v>3994</v>
      </c>
      <c r="D46" s="169" t="s">
        <v>3995</v>
      </c>
      <c r="E46" s="170">
        <v>0.32</v>
      </c>
      <c r="F46" s="171">
        <f t="shared" si="16"/>
        <v>0</v>
      </c>
      <c r="G46" s="171">
        <f t="shared" ref="G46:G47" si="25">ROUND(E46*F46,2)</f>
        <v>0</v>
      </c>
      <c r="H46" s="256"/>
      <c r="I46" s="171">
        <f t="shared" ref="I46:I47" si="26">ROUND(E46*H46,2)</f>
        <v>0</v>
      </c>
      <c r="J46" s="256"/>
      <c r="K46" s="172">
        <f t="shared" ref="K46:K47" si="27">ROUND(E46*J46,2)</f>
        <v>0</v>
      </c>
      <c r="L46" s="173">
        <v>21</v>
      </c>
      <c r="M46" s="173">
        <f t="shared" si="20"/>
        <v>0</v>
      </c>
    </row>
    <row r="47" spans="1:13" outlineLevel="1">
      <c r="A47" s="166">
        <v>38</v>
      </c>
      <c r="B47" s="168" t="s">
        <v>3996</v>
      </c>
      <c r="C47" s="168" t="s">
        <v>3997</v>
      </c>
      <c r="D47" s="169" t="s">
        <v>189</v>
      </c>
      <c r="E47" s="170">
        <v>3</v>
      </c>
      <c r="F47" s="171">
        <f t="shared" si="16"/>
        <v>0</v>
      </c>
      <c r="G47" s="171">
        <f t="shared" si="25"/>
        <v>0</v>
      </c>
      <c r="H47" s="256"/>
      <c r="I47" s="171">
        <f t="shared" si="26"/>
        <v>0</v>
      </c>
      <c r="J47" s="256"/>
      <c r="K47" s="172">
        <f t="shared" si="27"/>
        <v>0</v>
      </c>
      <c r="L47" s="173">
        <v>21</v>
      </c>
      <c r="M47" s="173">
        <f t="shared" si="20"/>
        <v>0</v>
      </c>
    </row>
    <row r="48" spans="1:13">
      <c r="A48" s="174" t="s">
        <v>3936</v>
      </c>
      <c r="B48" s="175" t="s">
        <v>3998</v>
      </c>
      <c r="C48" s="176" t="s">
        <v>433</v>
      </c>
      <c r="D48" s="177"/>
      <c r="E48" s="178"/>
      <c r="F48" s="179"/>
      <c r="G48" s="179">
        <f>SUM(G49:G59)</f>
        <v>0</v>
      </c>
      <c r="H48" s="257"/>
      <c r="I48" s="180">
        <f>SUM(I49:I59)</f>
        <v>0</v>
      </c>
      <c r="J48" s="257"/>
      <c r="K48" s="181">
        <f>SUM(K49:K59)</f>
        <v>0</v>
      </c>
      <c r="L48" s="164"/>
      <c r="M48" s="164">
        <f>SUM(M49:M59)</f>
        <v>0</v>
      </c>
    </row>
    <row r="49" spans="1:14" outlineLevel="1">
      <c r="A49" s="166">
        <v>39</v>
      </c>
      <c r="B49" s="167" t="s">
        <v>3999</v>
      </c>
      <c r="C49" s="168" t="s">
        <v>4000</v>
      </c>
      <c r="D49" s="184" t="s">
        <v>4001</v>
      </c>
      <c r="E49" s="170">
        <v>1</v>
      </c>
      <c r="F49" s="182">
        <f t="shared" ref="F49:F53" si="28">H49+J49</f>
        <v>0</v>
      </c>
      <c r="G49" s="182">
        <f t="shared" ref="G49:G59" si="29">E49*F49</f>
        <v>0</v>
      </c>
      <c r="H49" s="258"/>
      <c r="I49" s="185">
        <f t="shared" ref="I49:I56" si="30">ROUND(E49*H49,2)</f>
        <v>0</v>
      </c>
      <c r="J49" s="259"/>
      <c r="K49" s="186">
        <f t="shared" ref="K49:K57" si="31">ROUND(E49*J49,2)</f>
        <v>0</v>
      </c>
      <c r="L49" s="183">
        <v>21</v>
      </c>
      <c r="M49" s="183">
        <f t="shared" ref="M49:M59" si="32">G49*(1+L49/100)</f>
        <v>0</v>
      </c>
    </row>
    <row r="50" spans="1:14" outlineLevel="1">
      <c r="A50" s="166">
        <v>40</v>
      </c>
      <c r="B50" s="167" t="s">
        <v>4002</v>
      </c>
      <c r="C50" s="168" t="s">
        <v>4003</v>
      </c>
      <c r="D50" s="184" t="s">
        <v>4001</v>
      </c>
      <c r="E50" s="170">
        <v>1</v>
      </c>
      <c r="F50" s="182">
        <f t="shared" si="28"/>
        <v>0</v>
      </c>
      <c r="G50" s="182">
        <f t="shared" si="29"/>
        <v>0</v>
      </c>
      <c r="H50" s="258"/>
      <c r="I50" s="185">
        <f t="shared" si="30"/>
        <v>0</v>
      </c>
      <c r="J50" s="259"/>
      <c r="K50" s="186">
        <f t="shared" si="31"/>
        <v>0</v>
      </c>
      <c r="L50" s="183">
        <v>21</v>
      </c>
      <c r="M50" s="183">
        <f t="shared" si="32"/>
        <v>0</v>
      </c>
    </row>
    <row r="51" spans="1:14" outlineLevel="1">
      <c r="A51" s="166">
        <v>41</v>
      </c>
      <c r="B51" s="167"/>
      <c r="C51" s="168" t="s">
        <v>4802</v>
      </c>
      <c r="D51" s="184" t="s">
        <v>4001</v>
      </c>
      <c r="E51" s="170">
        <v>12</v>
      </c>
      <c r="F51" s="182">
        <f t="shared" si="28"/>
        <v>0</v>
      </c>
      <c r="G51" s="182">
        <f t="shared" si="29"/>
        <v>0</v>
      </c>
      <c r="H51" s="258"/>
      <c r="I51" s="185">
        <f t="shared" si="30"/>
        <v>0</v>
      </c>
      <c r="J51" s="259"/>
      <c r="K51" s="186">
        <f t="shared" si="31"/>
        <v>0</v>
      </c>
      <c r="L51" s="183">
        <v>21</v>
      </c>
      <c r="M51" s="183">
        <f t="shared" si="32"/>
        <v>0</v>
      </c>
    </row>
    <row r="52" spans="1:14" outlineLevel="1">
      <c r="A52" s="166">
        <v>42</v>
      </c>
      <c r="B52" s="167"/>
      <c r="C52" s="168" t="s">
        <v>4803</v>
      </c>
      <c r="D52" s="184" t="s">
        <v>4001</v>
      </c>
      <c r="E52" s="170">
        <v>3</v>
      </c>
      <c r="F52" s="182">
        <f t="shared" si="28"/>
        <v>0</v>
      </c>
      <c r="G52" s="182">
        <f t="shared" si="29"/>
        <v>0</v>
      </c>
      <c r="H52" s="258"/>
      <c r="I52" s="185">
        <f t="shared" si="30"/>
        <v>0</v>
      </c>
      <c r="J52" s="259"/>
      <c r="K52" s="186">
        <f t="shared" si="31"/>
        <v>0</v>
      </c>
      <c r="L52" s="183">
        <v>21</v>
      </c>
      <c r="M52" s="183">
        <f t="shared" si="32"/>
        <v>0</v>
      </c>
    </row>
    <row r="53" spans="1:14" outlineLevel="1">
      <c r="A53" s="166">
        <v>43</v>
      </c>
      <c r="B53" s="187" t="s">
        <v>4004</v>
      </c>
      <c r="C53" s="188" t="s">
        <v>4005</v>
      </c>
      <c r="D53" s="189" t="s">
        <v>4001</v>
      </c>
      <c r="E53" s="170">
        <v>1</v>
      </c>
      <c r="F53" s="190">
        <f t="shared" si="28"/>
        <v>0</v>
      </c>
      <c r="G53" s="182">
        <f t="shared" si="29"/>
        <v>0</v>
      </c>
      <c r="H53" s="260"/>
      <c r="I53" s="191">
        <f t="shared" si="30"/>
        <v>0</v>
      </c>
      <c r="J53" s="261"/>
      <c r="K53" s="192">
        <f t="shared" si="31"/>
        <v>0</v>
      </c>
      <c r="L53" s="183">
        <v>21</v>
      </c>
      <c r="M53" s="183">
        <f t="shared" si="32"/>
        <v>0</v>
      </c>
    </row>
    <row r="54" spans="1:14" outlineLevel="1">
      <c r="A54" s="166">
        <v>44</v>
      </c>
      <c r="B54" s="167"/>
      <c r="C54" s="168" t="s">
        <v>4018</v>
      </c>
      <c r="D54" s="169" t="s">
        <v>425</v>
      </c>
      <c r="E54" s="170">
        <v>1</v>
      </c>
      <c r="F54" s="171">
        <f>H54+J54</f>
        <v>0</v>
      </c>
      <c r="G54" s="182">
        <f>ROUND(E54*F54,2)</f>
        <v>0</v>
      </c>
      <c r="H54" s="260"/>
      <c r="I54" s="171">
        <f t="shared" si="30"/>
        <v>0</v>
      </c>
      <c r="J54" s="256"/>
      <c r="K54" s="172">
        <f t="shared" si="31"/>
        <v>0</v>
      </c>
      <c r="L54" s="173">
        <v>21</v>
      </c>
      <c r="M54" s="173">
        <f t="shared" si="32"/>
        <v>0</v>
      </c>
    </row>
    <row r="55" spans="1:14" outlineLevel="1">
      <c r="A55" s="166">
        <v>45</v>
      </c>
      <c r="B55" s="167"/>
      <c r="C55" s="168" t="s">
        <v>4019</v>
      </c>
      <c r="D55" s="169" t="s">
        <v>425</v>
      </c>
      <c r="E55" s="170">
        <v>1</v>
      </c>
      <c r="F55" s="171">
        <f t="shared" ref="F55:F59" si="33">H55+J55</f>
        <v>0</v>
      </c>
      <c r="G55" s="182">
        <f t="shared" ref="G55:G56" si="34">ROUND(E55*F55,2)</f>
        <v>0</v>
      </c>
      <c r="H55" s="260"/>
      <c r="I55" s="171">
        <f t="shared" si="30"/>
        <v>0</v>
      </c>
      <c r="J55" s="256"/>
      <c r="K55" s="172">
        <f t="shared" si="31"/>
        <v>0</v>
      </c>
      <c r="L55" s="173">
        <v>21</v>
      </c>
      <c r="M55" s="173">
        <f t="shared" si="32"/>
        <v>0</v>
      </c>
    </row>
    <row r="56" spans="1:14" outlineLevel="1">
      <c r="A56" s="166">
        <v>46</v>
      </c>
      <c r="B56" s="167" t="s">
        <v>4020</v>
      </c>
      <c r="C56" s="168" t="s">
        <v>4021</v>
      </c>
      <c r="D56" s="169" t="s">
        <v>425</v>
      </c>
      <c r="E56" s="170">
        <v>1</v>
      </c>
      <c r="F56" s="171">
        <f t="shared" si="33"/>
        <v>0</v>
      </c>
      <c r="G56" s="182">
        <f t="shared" si="34"/>
        <v>0</v>
      </c>
      <c r="H56" s="260"/>
      <c r="I56" s="171">
        <f t="shared" si="30"/>
        <v>0</v>
      </c>
      <c r="J56" s="256"/>
      <c r="K56" s="172">
        <f t="shared" si="31"/>
        <v>0</v>
      </c>
      <c r="L56" s="173">
        <v>21</v>
      </c>
      <c r="M56" s="173">
        <f t="shared" si="32"/>
        <v>0</v>
      </c>
    </row>
    <row r="57" spans="1:14" outlineLevel="1">
      <c r="A57" s="166">
        <v>47</v>
      </c>
      <c r="B57" s="167" t="s">
        <v>4006</v>
      </c>
      <c r="C57" s="168" t="s">
        <v>4007</v>
      </c>
      <c r="D57" s="189" t="s">
        <v>496</v>
      </c>
      <c r="E57" s="170">
        <v>1</v>
      </c>
      <c r="F57" s="171">
        <f t="shared" si="33"/>
        <v>0</v>
      </c>
      <c r="G57" s="182">
        <f t="shared" si="29"/>
        <v>0</v>
      </c>
      <c r="H57" s="260"/>
      <c r="I57" s="171">
        <f>ROUND(E57*H57,2)</f>
        <v>0</v>
      </c>
      <c r="J57" s="256"/>
      <c r="K57" s="172">
        <f t="shared" si="31"/>
        <v>0</v>
      </c>
      <c r="L57" s="173">
        <v>21</v>
      </c>
      <c r="M57" s="173">
        <f t="shared" si="32"/>
        <v>0</v>
      </c>
    </row>
    <row r="58" spans="1:14" outlineLevel="1">
      <c r="A58" s="166">
        <v>48</v>
      </c>
      <c r="B58" s="167" t="s">
        <v>4008</v>
      </c>
      <c r="C58" s="168" t="s">
        <v>4009</v>
      </c>
      <c r="D58" s="169" t="s">
        <v>4001</v>
      </c>
      <c r="E58" s="170">
        <v>1</v>
      </c>
      <c r="F58" s="171">
        <f t="shared" si="33"/>
        <v>0</v>
      </c>
      <c r="G58" s="182">
        <f t="shared" si="29"/>
        <v>0</v>
      </c>
      <c r="H58" s="256"/>
      <c r="I58" s="171">
        <f>ROUND(E58*H58,2)</f>
        <v>0</v>
      </c>
      <c r="J58" s="256"/>
      <c r="K58" s="172">
        <f>ROUND(E58*J58,2)</f>
        <v>0</v>
      </c>
      <c r="L58" s="173">
        <v>21</v>
      </c>
      <c r="M58" s="173">
        <f t="shared" si="32"/>
        <v>0</v>
      </c>
    </row>
    <row r="59" spans="1:14" outlineLevel="1">
      <c r="A59" s="166">
        <v>49</v>
      </c>
      <c r="B59" s="167" t="s">
        <v>4010</v>
      </c>
      <c r="C59" s="168" t="s">
        <v>4011</v>
      </c>
      <c r="D59" s="169" t="s">
        <v>4001</v>
      </c>
      <c r="E59" s="170">
        <v>5</v>
      </c>
      <c r="F59" s="171">
        <f t="shared" si="33"/>
        <v>0</v>
      </c>
      <c r="G59" s="182">
        <f t="shared" si="29"/>
        <v>0</v>
      </c>
      <c r="H59" s="256"/>
      <c r="I59" s="171">
        <f>ROUND(E59*H59,2)</f>
        <v>0</v>
      </c>
      <c r="J59" s="256"/>
      <c r="K59" s="172">
        <f>ROUND(E59*J59,2)</f>
        <v>0</v>
      </c>
      <c r="L59" s="173">
        <v>21</v>
      </c>
      <c r="M59" s="173">
        <f t="shared" si="32"/>
        <v>0</v>
      </c>
    </row>
    <row r="60" spans="1:14">
      <c r="A60" s="174" t="s">
        <v>3936</v>
      </c>
      <c r="B60" s="175" t="s">
        <v>4012</v>
      </c>
      <c r="C60" s="176" t="s">
        <v>4013</v>
      </c>
      <c r="D60" s="177"/>
      <c r="E60" s="178"/>
      <c r="F60" s="179"/>
      <c r="G60" s="179">
        <f>SUM(G61:G62)</f>
        <v>0</v>
      </c>
      <c r="H60" s="257"/>
      <c r="I60" s="180">
        <f>SUM(I61:I62)</f>
        <v>0</v>
      </c>
      <c r="J60" s="257"/>
      <c r="K60" s="181">
        <f>SUM(K61:K62)</f>
        <v>0</v>
      </c>
      <c r="L60" s="164"/>
      <c r="M60" s="164">
        <f>SUM(M61:M62)</f>
        <v>0</v>
      </c>
    </row>
    <row r="61" spans="1:14" outlineLevel="1">
      <c r="A61" s="193">
        <v>50</v>
      </c>
      <c r="B61" s="167" t="s">
        <v>4014</v>
      </c>
      <c r="C61" s="168" t="s">
        <v>4015</v>
      </c>
      <c r="D61" s="169" t="s">
        <v>4001</v>
      </c>
      <c r="E61" s="170">
        <v>1</v>
      </c>
      <c r="F61" s="171">
        <f>H61+J61</f>
        <v>0</v>
      </c>
      <c r="G61" s="182">
        <f t="shared" ref="G61:G62" si="35">E61*F61</f>
        <v>0</v>
      </c>
      <c r="H61" s="256"/>
      <c r="I61" s="171">
        <f>ROUND(E61*H61,2)</f>
        <v>0</v>
      </c>
      <c r="J61" s="256"/>
      <c r="K61" s="186">
        <f t="shared" ref="K61:K62" si="36">ROUND(E61*J61,2)</f>
        <v>0</v>
      </c>
      <c r="L61" s="173">
        <v>21</v>
      </c>
      <c r="M61" s="173">
        <f>G61*(1+L61/100)</f>
        <v>0</v>
      </c>
    </row>
    <row r="62" spans="1:14" outlineLevel="1">
      <c r="A62" s="193">
        <v>51</v>
      </c>
      <c r="B62" s="187" t="s">
        <v>1396</v>
      </c>
      <c r="C62" s="188" t="s">
        <v>4022</v>
      </c>
      <c r="D62" s="189" t="s">
        <v>4001</v>
      </c>
      <c r="E62" s="194">
        <v>1</v>
      </c>
      <c r="F62" s="190">
        <f t="shared" ref="F62" si="37">H62+J62</f>
        <v>0</v>
      </c>
      <c r="G62" s="190">
        <f t="shared" si="35"/>
        <v>0</v>
      </c>
      <c r="H62" s="260"/>
      <c r="I62" s="191">
        <f t="shared" ref="I62" si="38">ROUND(E62*H62,2)</f>
        <v>0</v>
      </c>
      <c r="J62" s="261"/>
      <c r="K62" s="192">
        <f t="shared" si="36"/>
        <v>0</v>
      </c>
      <c r="L62" s="183">
        <v>21</v>
      </c>
      <c r="M62" s="183">
        <f t="shared" ref="M62" si="39">G62*(1+L62/100)</f>
        <v>0</v>
      </c>
      <c r="N62" s="195"/>
    </row>
    <row r="63" spans="1:14">
      <c r="A63" s="151"/>
      <c r="B63" s="152"/>
      <c r="C63" s="196"/>
      <c r="D63" s="153"/>
      <c r="E63" s="151"/>
      <c r="F63" s="151"/>
      <c r="G63" s="151"/>
      <c r="H63" s="151"/>
      <c r="I63" s="151"/>
      <c r="J63" s="151"/>
      <c r="K63" s="151"/>
      <c r="L63" s="151"/>
      <c r="M63" s="151"/>
    </row>
    <row r="64" spans="1:14">
      <c r="A64" s="878" t="s">
        <v>3930</v>
      </c>
      <c r="B64" s="879"/>
      <c r="C64" s="879"/>
      <c r="D64" s="879"/>
      <c r="E64" s="879"/>
      <c r="F64" s="880"/>
      <c r="G64" s="197">
        <f>G8+G33+G48+G60</f>
        <v>0</v>
      </c>
    </row>
    <row r="65" spans="1:11">
      <c r="D65" s="144"/>
      <c r="G65" s="195"/>
    </row>
    <row r="66" spans="1:11">
      <c r="A66" s="881" t="s">
        <v>4023</v>
      </c>
      <c r="B66" s="881"/>
      <c r="C66" s="882"/>
      <c r="D66" s="153"/>
      <c r="E66" s="151"/>
      <c r="F66" s="151"/>
      <c r="G66" s="151"/>
      <c r="H66" s="151"/>
      <c r="I66" s="151"/>
      <c r="J66" s="151"/>
      <c r="K66" s="151"/>
    </row>
    <row r="67" spans="1:11">
      <c r="A67" s="871" t="s">
        <v>4024</v>
      </c>
      <c r="B67" s="871"/>
      <c r="C67" s="871"/>
      <c r="D67" s="871"/>
      <c r="E67" s="871"/>
      <c r="F67" s="871"/>
      <c r="G67" s="871"/>
      <c r="H67" s="871"/>
      <c r="I67" s="871"/>
      <c r="J67" s="871"/>
      <c r="K67" s="871"/>
    </row>
    <row r="68" spans="1:11">
      <c r="A68" s="871"/>
      <c r="B68" s="871"/>
      <c r="C68" s="871"/>
      <c r="D68" s="871"/>
      <c r="E68" s="871"/>
      <c r="F68" s="871"/>
      <c r="G68" s="871"/>
      <c r="H68" s="871"/>
      <c r="I68" s="871"/>
      <c r="J68" s="871"/>
      <c r="K68" s="871"/>
    </row>
    <row r="69" spans="1:11">
      <c r="A69" s="871"/>
      <c r="B69" s="871"/>
      <c r="C69" s="871"/>
      <c r="D69" s="871"/>
      <c r="E69" s="871"/>
      <c r="F69" s="871"/>
      <c r="G69" s="871"/>
      <c r="H69" s="871"/>
      <c r="I69" s="871"/>
      <c r="J69" s="871"/>
      <c r="K69" s="871"/>
    </row>
    <row r="70" spans="1:11">
      <c r="A70" s="871"/>
      <c r="B70" s="871"/>
      <c r="C70" s="871"/>
      <c r="D70" s="871"/>
      <c r="E70" s="871"/>
      <c r="F70" s="871"/>
      <c r="G70" s="871"/>
      <c r="H70" s="871"/>
      <c r="I70" s="871"/>
      <c r="J70" s="871"/>
      <c r="K70" s="871"/>
    </row>
    <row r="71" spans="1:11">
      <c r="A71" s="871"/>
      <c r="B71" s="871"/>
      <c r="C71" s="871"/>
      <c r="D71" s="871"/>
      <c r="E71" s="871"/>
      <c r="F71" s="871"/>
      <c r="G71" s="871"/>
      <c r="H71" s="871"/>
      <c r="I71" s="871"/>
      <c r="J71" s="871"/>
      <c r="K71" s="871"/>
    </row>
    <row r="72" spans="1:11">
      <c r="A72" s="871"/>
      <c r="B72" s="871"/>
      <c r="C72" s="871"/>
      <c r="D72" s="871"/>
      <c r="E72" s="871"/>
      <c r="F72" s="871"/>
      <c r="G72" s="871"/>
      <c r="H72" s="871"/>
      <c r="I72" s="871"/>
      <c r="J72" s="871"/>
      <c r="K72" s="871"/>
    </row>
    <row r="73" spans="1:11">
      <c r="A73" s="871"/>
      <c r="B73" s="871"/>
      <c r="C73" s="871"/>
      <c r="D73" s="871"/>
      <c r="E73" s="871"/>
      <c r="F73" s="871"/>
      <c r="G73" s="871"/>
      <c r="H73" s="871"/>
      <c r="I73" s="871"/>
      <c r="J73" s="871"/>
      <c r="K73" s="871"/>
    </row>
    <row r="74" spans="1:11">
      <c r="A74" s="871"/>
      <c r="B74" s="871"/>
      <c r="C74" s="871"/>
      <c r="D74" s="871"/>
      <c r="E74" s="871"/>
      <c r="F74" s="871"/>
      <c r="G74" s="871"/>
      <c r="H74" s="871"/>
      <c r="I74" s="871"/>
      <c r="J74" s="871"/>
      <c r="K74" s="871"/>
    </row>
    <row r="75" spans="1:11">
      <c r="A75" s="871"/>
      <c r="B75" s="871"/>
      <c r="C75" s="871"/>
      <c r="D75" s="871"/>
      <c r="E75" s="871"/>
      <c r="F75" s="871"/>
      <c r="G75" s="871"/>
      <c r="H75" s="871"/>
      <c r="I75" s="871"/>
      <c r="J75" s="871"/>
      <c r="K75" s="871"/>
    </row>
    <row r="76" spans="1:11">
      <c r="A76" s="871"/>
      <c r="B76" s="871"/>
      <c r="C76" s="871"/>
      <c r="D76" s="871"/>
      <c r="E76" s="871"/>
      <c r="F76" s="871"/>
      <c r="G76" s="871"/>
      <c r="H76" s="871"/>
      <c r="I76" s="871"/>
      <c r="J76" s="871"/>
      <c r="K76" s="871"/>
    </row>
    <row r="77" spans="1:11">
      <c r="A77" s="871"/>
      <c r="B77" s="871"/>
      <c r="C77" s="871"/>
      <c r="D77" s="871"/>
      <c r="E77" s="871"/>
      <c r="F77" s="871"/>
      <c r="G77" s="871"/>
      <c r="H77" s="871"/>
      <c r="I77" s="871"/>
      <c r="J77" s="871"/>
      <c r="K77" s="871"/>
    </row>
    <row r="78" spans="1:11" ht="92.25" customHeight="1">
      <c r="A78" s="871"/>
      <c r="B78" s="871"/>
      <c r="C78" s="871"/>
      <c r="D78" s="871"/>
      <c r="E78" s="871"/>
      <c r="F78" s="871"/>
      <c r="G78" s="871"/>
      <c r="H78" s="871"/>
      <c r="I78" s="871"/>
      <c r="J78" s="871"/>
      <c r="K78" s="871"/>
    </row>
    <row r="79" spans="1:11">
      <c r="D79" s="144"/>
    </row>
    <row r="80" spans="1:11">
      <c r="D80" s="144"/>
    </row>
    <row r="81" spans="4:4">
      <c r="D81" s="144"/>
    </row>
    <row r="82" spans="4:4">
      <c r="D82" s="144"/>
    </row>
    <row r="83" spans="4:4">
      <c r="D83" s="144"/>
    </row>
    <row r="84" spans="4:4">
      <c r="D84" s="144"/>
    </row>
    <row r="85" spans="4:4">
      <c r="D85" s="144"/>
    </row>
    <row r="86" spans="4:4">
      <c r="D86" s="144"/>
    </row>
    <row r="87" spans="4:4">
      <c r="D87" s="144"/>
    </row>
    <row r="88" spans="4:4">
      <c r="D88" s="144"/>
    </row>
    <row r="89" spans="4:4">
      <c r="D89" s="144"/>
    </row>
    <row r="90" spans="4:4">
      <c r="D90" s="144"/>
    </row>
    <row r="91" spans="4:4">
      <c r="D91" s="144"/>
    </row>
    <row r="92" spans="4:4">
      <c r="D92" s="144"/>
    </row>
    <row r="93" spans="4:4">
      <c r="D93" s="144"/>
    </row>
    <row r="94" spans="4:4">
      <c r="D94" s="144"/>
    </row>
    <row r="95" spans="4:4">
      <c r="D95" s="144"/>
    </row>
    <row r="96" spans="4:4">
      <c r="D96" s="144"/>
    </row>
    <row r="97" spans="4:4">
      <c r="D97" s="144"/>
    </row>
    <row r="98" spans="4:4">
      <c r="D98" s="144"/>
    </row>
    <row r="99" spans="4:4">
      <c r="D99" s="144"/>
    </row>
    <row r="100" spans="4:4">
      <c r="D100" s="144"/>
    </row>
    <row r="101" spans="4:4">
      <c r="D101" s="144"/>
    </row>
    <row r="102" spans="4:4">
      <c r="D102" s="144"/>
    </row>
    <row r="103" spans="4:4">
      <c r="D103" s="144"/>
    </row>
    <row r="104" spans="4:4">
      <c r="D104" s="144"/>
    </row>
    <row r="105" spans="4:4">
      <c r="D105" s="144"/>
    </row>
    <row r="106" spans="4:4">
      <c r="D106" s="144"/>
    </row>
    <row r="107" spans="4:4">
      <c r="D107" s="144"/>
    </row>
    <row r="108" spans="4:4">
      <c r="D108" s="144"/>
    </row>
    <row r="109" spans="4:4">
      <c r="D109" s="144"/>
    </row>
    <row r="110" spans="4:4">
      <c r="D110" s="144"/>
    </row>
    <row r="111" spans="4:4">
      <c r="D111" s="144"/>
    </row>
    <row r="112" spans="4:4">
      <c r="D112" s="144"/>
    </row>
    <row r="113" spans="4:4">
      <c r="D113" s="144"/>
    </row>
    <row r="114" spans="4:4">
      <c r="D114" s="144"/>
    </row>
    <row r="115" spans="4:4">
      <c r="D115" s="144"/>
    </row>
    <row r="116" spans="4:4">
      <c r="D116" s="144"/>
    </row>
    <row r="117" spans="4:4">
      <c r="D117" s="144"/>
    </row>
    <row r="118" spans="4:4">
      <c r="D118" s="144"/>
    </row>
    <row r="119" spans="4:4">
      <c r="D119" s="144"/>
    </row>
    <row r="120" spans="4:4">
      <c r="D120" s="144"/>
    </row>
    <row r="121" spans="4:4">
      <c r="D121" s="144"/>
    </row>
    <row r="122" spans="4:4">
      <c r="D122" s="144"/>
    </row>
    <row r="123" spans="4:4">
      <c r="D123" s="144"/>
    </row>
    <row r="124" spans="4:4">
      <c r="D124" s="144"/>
    </row>
    <row r="125" spans="4:4">
      <c r="D125" s="144"/>
    </row>
    <row r="126" spans="4:4">
      <c r="D126" s="144"/>
    </row>
    <row r="127" spans="4:4">
      <c r="D127" s="144"/>
    </row>
    <row r="128" spans="4:4">
      <c r="D128" s="144"/>
    </row>
    <row r="129" spans="4:4">
      <c r="D129" s="144"/>
    </row>
    <row r="130" spans="4:4">
      <c r="D130" s="144"/>
    </row>
    <row r="131" spans="4:4">
      <c r="D131" s="144"/>
    </row>
    <row r="132" spans="4:4">
      <c r="D132" s="144"/>
    </row>
    <row r="133" spans="4:4">
      <c r="D133" s="144"/>
    </row>
    <row r="134" spans="4:4">
      <c r="D134" s="144"/>
    </row>
    <row r="135" spans="4:4">
      <c r="D135" s="144"/>
    </row>
    <row r="136" spans="4:4">
      <c r="D136" s="144"/>
    </row>
    <row r="137" spans="4:4">
      <c r="D137" s="144"/>
    </row>
    <row r="138" spans="4:4">
      <c r="D138" s="144"/>
    </row>
    <row r="139" spans="4:4">
      <c r="D139" s="144"/>
    </row>
    <row r="140" spans="4:4">
      <c r="D140" s="144"/>
    </row>
    <row r="141" spans="4:4">
      <c r="D141" s="144"/>
    </row>
    <row r="142" spans="4:4">
      <c r="D142" s="144"/>
    </row>
    <row r="143" spans="4:4">
      <c r="D143" s="144"/>
    </row>
    <row r="144" spans="4:4">
      <c r="D144" s="144"/>
    </row>
    <row r="145" spans="4:4">
      <c r="D145" s="144"/>
    </row>
    <row r="146" spans="4:4">
      <c r="D146" s="144"/>
    </row>
    <row r="147" spans="4:4">
      <c r="D147" s="144"/>
    </row>
    <row r="148" spans="4:4">
      <c r="D148" s="144"/>
    </row>
    <row r="149" spans="4:4">
      <c r="D149" s="144"/>
    </row>
    <row r="150" spans="4:4">
      <c r="D150" s="144"/>
    </row>
    <row r="151" spans="4:4">
      <c r="D151" s="144"/>
    </row>
    <row r="152" spans="4:4">
      <c r="D152" s="144"/>
    </row>
    <row r="153" spans="4:4">
      <c r="D153" s="144"/>
    </row>
    <row r="154" spans="4:4">
      <c r="D154" s="144"/>
    </row>
    <row r="155" spans="4:4">
      <c r="D155" s="144"/>
    </row>
    <row r="156" spans="4:4">
      <c r="D156" s="144"/>
    </row>
    <row r="157" spans="4:4">
      <c r="D157" s="144"/>
    </row>
    <row r="158" spans="4:4">
      <c r="D158" s="144"/>
    </row>
    <row r="159" spans="4:4">
      <c r="D159" s="144"/>
    </row>
    <row r="160" spans="4:4">
      <c r="D160" s="144"/>
    </row>
    <row r="161" spans="4:4">
      <c r="D161" s="144"/>
    </row>
    <row r="162" spans="4:4">
      <c r="D162" s="144"/>
    </row>
    <row r="163" spans="4:4">
      <c r="D163" s="144"/>
    </row>
    <row r="164" spans="4:4">
      <c r="D164" s="144"/>
    </row>
    <row r="165" spans="4:4">
      <c r="D165" s="144"/>
    </row>
    <row r="166" spans="4:4">
      <c r="D166" s="144"/>
    </row>
    <row r="167" spans="4:4">
      <c r="D167" s="144"/>
    </row>
    <row r="168" spans="4:4">
      <c r="D168" s="144"/>
    </row>
    <row r="169" spans="4:4">
      <c r="D169" s="144"/>
    </row>
    <row r="170" spans="4:4">
      <c r="D170" s="144"/>
    </row>
    <row r="171" spans="4:4">
      <c r="D171" s="144"/>
    </row>
    <row r="172" spans="4:4">
      <c r="D172" s="144"/>
    </row>
    <row r="173" spans="4:4">
      <c r="D173" s="144"/>
    </row>
    <row r="174" spans="4:4">
      <c r="D174" s="144"/>
    </row>
    <row r="175" spans="4:4">
      <c r="D175" s="144"/>
    </row>
    <row r="176" spans="4:4">
      <c r="D176" s="144"/>
    </row>
    <row r="177" spans="4:4">
      <c r="D177" s="144"/>
    </row>
    <row r="178" spans="4:4">
      <c r="D178" s="144"/>
    </row>
    <row r="179" spans="4:4">
      <c r="D179" s="144"/>
    </row>
    <row r="180" spans="4:4">
      <c r="D180" s="144"/>
    </row>
    <row r="181" spans="4:4">
      <c r="D181" s="144"/>
    </row>
    <row r="182" spans="4:4">
      <c r="D182" s="144"/>
    </row>
    <row r="183" spans="4:4">
      <c r="D183" s="144"/>
    </row>
    <row r="184" spans="4:4">
      <c r="D184" s="144"/>
    </row>
    <row r="185" spans="4:4">
      <c r="D185" s="144"/>
    </row>
    <row r="186" spans="4:4">
      <c r="D186" s="144"/>
    </row>
    <row r="187" spans="4:4">
      <c r="D187" s="144"/>
    </row>
    <row r="188" spans="4:4">
      <c r="D188" s="144"/>
    </row>
    <row r="189" spans="4:4">
      <c r="D189" s="144"/>
    </row>
    <row r="190" spans="4:4">
      <c r="D190" s="144"/>
    </row>
    <row r="191" spans="4:4">
      <c r="D191" s="144"/>
    </row>
    <row r="192" spans="4:4">
      <c r="D192" s="144"/>
    </row>
    <row r="193" spans="4:4">
      <c r="D193" s="144"/>
    </row>
    <row r="194" spans="4:4">
      <c r="D194" s="144"/>
    </row>
    <row r="195" spans="4:4">
      <c r="D195" s="144"/>
    </row>
    <row r="196" spans="4:4">
      <c r="D196" s="144"/>
    </row>
    <row r="197" spans="4:4">
      <c r="D197" s="144"/>
    </row>
    <row r="198" spans="4:4">
      <c r="D198" s="144"/>
    </row>
    <row r="199" spans="4:4">
      <c r="D199" s="144"/>
    </row>
    <row r="200" spans="4:4">
      <c r="D200" s="144"/>
    </row>
    <row r="201" spans="4:4">
      <c r="D201" s="144"/>
    </row>
    <row r="202" spans="4:4">
      <c r="D202" s="144"/>
    </row>
    <row r="203" spans="4:4">
      <c r="D203" s="144"/>
    </row>
    <row r="204" spans="4:4">
      <c r="D204" s="144"/>
    </row>
    <row r="205" spans="4:4">
      <c r="D205" s="144"/>
    </row>
    <row r="206" spans="4:4">
      <c r="D206" s="144"/>
    </row>
    <row r="207" spans="4:4">
      <c r="D207" s="144"/>
    </row>
    <row r="208" spans="4:4">
      <c r="D208" s="144"/>
    </row>
    <row r="209" spans="4:4">
      <c r="D209" s="144"/>
    </row>
    <row r="210" spans="4:4">
      <c r="D210" s="144"/>
    </row>
    <row r="211" spans="4:4">
      <c r="D211" s="144"/>
    </row>
    <row r="212" spans="4:4">
      <c r="D212" s="144"/>
    </row>
    <row r="213" spans="4:4">
      <c r="D213" s="144"/>
    </row>
    <row r="214" spans="4:4">
      <c r="D214" s="144"/>
    </row>
    <row r="215" spans="4:4">
      <c r="D215" s="144"/>
    </row>
    <row r="216" spans="4:4">
      <c r="D216" s="144"/>
    </row>
    <row r="217" spans="4:4">
      <c r="D217" s="144"/>
    </row>
    <row r="218" spans="4:4">
      <c r="D218" s="144"/>
    </row>
    <row r="219" spans="4:4">
      <c r="D219" s="144"/>
    </row>
    <row r="220" spans="4:4">
      <c r="D220" s="144"/>
    </row>
    <row r="221" spans="4:4">
      <c r="D221" s="144"/>
    </row>
    <row r="222" spans="4:4">
      <c r="D222" s="144"/>
    </row>
    <row r="223" spans="4:4">
      <c r="D223" s="144"/>
    </row>
    <row r="224" spans="4:4">
      <c r="D224" s="144"/>
    </row>
    <row r="225" spans="4:4">
      <c r="D225" s="144"/>
    </row>
    <row r="226" spans="4:4">
      <c r="D226" s="144"/>
    </row>
    <row r="227" spans="4:4">
      <c r="D227" s="144"/>
    </row>
    <row r="228" spans="4:4">
      <c r="D228" s="144"/>
    </row>
    <row r="229" spans="4:4">
      <c r="D229" s="144"/>
    </row>
    <row r="230" spans="4:4">
      <c r="D230" s="144"/>
    </row>
    <row r="231" spans="4:4">
      <c r="D231" s="144"/>
    </row>
    <row r="232" spans="4:4">
      <c r="D232" s="144"/>
    </row>
    <row r="233" spans="4:4">
      <c r="D233" s="144"/>
    </row>
    <row r="234" spans="4:4">
      <c r="D234" s="144"/>
    </row>
    <row r="235" spans="4:4">
      <c r="D235" s="144"/>
    </row>
    <row r="236" spans="4:4">
      <c r="D236" s="144"/>
    </row>
    <row r="237" spans="4:4">
      <c r="D237" s="144"/>
    </row>
    <row r="238" spans="4:4">
      <c r="D238" s="144"/>
    </row>
    <row r="239" spans="4:4">
      <c r="D239" s="144"/>
    </row>
    <row r="240" spans="4:4">
      <c r="D240" s="144"/>
    </row>
    <row r="241" spans="4:4">
      <c r="D241" s="144"/>
    </row>
    <row r="242" spans="4:4">
      <c r="D242" s="144"/>
    </row>
    <row r="243" spans="4:4">
      <c r="D243" s="144"/>
    </row>
    <row r="244" spans="4:4">
      <c r="D244" s="144"/>
    </row>
    <row r="245" spans="4:4">
      <c r="D245" s="144"/>
    </row>
    <row r="246" spans="4:4">
      <c r="D246" s="144"/>
    </row>
    <row r="247" spans="4:4">
      <c r="D247" s="144"/>
    </row>
    <row r="248" spans="4:4">
      <c r="D248" s="144"/>
    </row>
    <row r="249" spans="4:4">
      <c r="D249" s="144"/>
    </row>
    <row r="250" spans="4:4">
      <c r="D250" s="144"/>
    </row>
    <row r="251" spans="4:4">
      <c r="D251" s="144"/>
    </row>
    <row r="252" spans="4:4">
      <c r="D252" s="144"/>
    </row>
    <row r="253" spans="4:4">
      <c r="D253" s="144"/>
    </row>
    <row r="254" spans="4:4">
      <c r="D254" s="144"/>
    </row>
    <row r="255" spans="4:4">
      <c r="D255" s="144"/>
    </row>
    <row r="256" spans="4:4">
      <c r="D256" s="144"/>
    </row>
    <row r="257" spans="4:4">
      <c r="D257" s="144"/>
    </row>
    <row r="258" spans="4:4">
      <c r="D258" s="144"/>
    </row>
    <row r="259" spans="4:4">
      <c r="D259" s="144"/>
    </row>
    <row r="260" spans="4:4">
      <c r="D260" s="144"/>
    </row>
    <row r="261" spans="4:4">
      <c r="D261" s="144"/>
    </row>
    <row r="262" spans="4:4">
      <c r="D262" s="144"/>
    </row>
    <row r="263" spans="4:4">
      <c r="D263" s="144"/>
    </row>
    <row r="264" spans="4:4">
      <c r="D264" s="144"/>
    </row>
    <row r="265" spans="4:4">
      <c r="D265" s="144"/>
    </row>
    <row r="266" spans="4:4">
      <c r="D266" s="144"/>
    </row>
    <row r="267" spans="4:4">
      <c r="D267" s="144"/>
    </row>
    <row r="268" spans="4:4">
      <c r="D268" s="144"/>
    </row>
    <row r="269" spans="4:4">
      <c r="D269" s="144"/>
    </row>
    <row r="270" spans="4:4">
      <c r="D270" s="144"/>
    </row>
    <row r="271" spans="4:4">
      <c r="D271" s="144"/>
    </row>
    <row r="272" spans="4:4">
      <c r="D272" s="144"/>
    </row>
    <row r="273" spans="4:4">
      <c r="D273" s="144"/>
    </row>
    <row r="274" spans="4:4">
      <c r="D274" s="144"/>
    </row>
    <row r="275" spans="4:4">
      <c r="D275" s="144"/>
    </row>
    <row r="276" spans="4:4">
      <c r="D276" s="144"/>
    </row>
    <row r="277" spans="4:4">
      <c r="D277" s="144"/>
    </row>
    <row r="278" spans="4:4">
      <c r="D278" s="144"/>
    </row>
    <row r="279" spans="4:4">
      <c r="D279" s="144"/>
    </row>
    <row r="280" spans="4:4">
      <c r="D280" s="144"/>
    </row>
    <row r="281" spans="4:4">
      <c r="D281" s="144"/>
    </row>
    <row r="282" spans="4:4">
      <c r="D282" s="144"/>
    </row>
    <row r="283" spans="4:4">
      <c r="D283" s="144"/>
    </row>
    <row r="284" spans="4:4">
      <c r="D284" s="144"/>
    </row>
    <row r="285" spans="4:4">
      <c r="D285" s="144"/>
    </row>
    <row r="286" spans="4:4">
      <c r="D286" s="144"/>
    </row>
    <row r="287" spans="4:4">
      <c r="D287" s="144"/>
    </row>
    <row r="288" spans="4:4">
      <c r="D288" s="144"/>
    </row>
    <row r="289" spans="4:4">
      <c r="D289" s="144"/>
    </row>
    <row r="290" spans="4:4">
      <c r="D290" s="144"/>
    </row>
    <row r="291" spans="4:4">
      <c r="D291" s="144"/>
    </row>
    <row r="292" spans="4:4">
      <c r="D292" s="144"/>
    </row>
    <row r="293" spans="4:4">
      <c r="D293" s="144"/>
    </row>
    <row r="294" spans="4:4">
      <c r="D294" s="144"/>
    </row>
    <row r="295" spans="4:4">
      <c r="D295" s="144"/>
    </row>
    <row r="296" spans="4:4">
      <c r="D296" s="144"/>
    </row>
    <row r="297" spans="4:4">
      <c r="D297" s="144"/>
    </row>
    <row r="298" spans="4:4">
      <c r="D298" s="144"/>
    </row>
    <row r="299" spans="4:4">
      <c r="D299" s="144"/>
    </row>
    <row r="300" spans="4:4">
      <c r="D300" s="144"/>
    </row>
    <row r="301" spans="4:4">
      <c r="D301" s="144"/>
    </row>
    <row r="302" spans="4:4">
      <c r="D302" s="144"/>
    </row>
    <row r="303" spans="4:4">
      <c r="D303" s="144"/>
    </row>
    <row r="304" spans="4:4">
      <c r="D304" s="144"/>
    </row>
    <row r="305" spans="4:4">
      <c r="D305" s="144"/>
    </row>
    <row r="306" spans="4:4">
      <c r="D306" s="144"/>
    </row>
    <row r="307" spans="4:4">
      <c r="D307" s="144"/>
    </row>
    <row r="308" spans="4:4">
      <c r="D308" s="144"/>
    </row>
    <row r="309" spans="4:4">
      <c r="D309" s="144"/>
    </row>
    <row r="310" spans="4:4">
      <c r="D310" s="144"/>
    </row>
    <row r="311" spans="4:4">
      <c r="D311" s="144"/>
    </row>
    <row r="312" spans="4:4">
      <c r="D312" s="144"/>
    </row>
    <row r="313" spans="4:4">
      <c r="D313" s="144"/>
    </row>
    <row r="314" spans="4:4">
      <c r="D314" s="144"/>
    </row>
    <row r="315" spans="4:4">
      <c r="D315" s="144"/>
    </row>
    <row r="316" spans="4:4">
      <c r="D316" s="144"/>
    </row>
    <row r="317" spans="4:4">
      <c r="D317" s="144"/>
    </row>
    <row r="318" spans="4:4">
      <c r="D318" s="144"/>
    </row>
    <row r="319" spans="4:4">
      <c r="D319" s="144"/>
    </row>
    <row r="320" spans="4:4">
      <c r="D320" s="144"/>
    </row>
    <row r="321" spans="4:4">
      <c r="D321" s="144"/>
    </row>
    <row r="322" spans="4:4">
      <c r="D322" s="144"/>
    </row>
    <row r="323" spans="4:4">
      <c r="D323" s="144"/>
    </row>
    <row r="324" spans="4:4">
      <c r="D324" s="144"/>
    </row>
    <row r="325" spans="4:4">
      <c r="D325" s="144"/>
    </row>
    <row r="326" spans="4:4">
      <c r="D326" s="144"/>
    </row>
    <row r="327" spans="4:4">
      <c r="D327" s="144"/>
    </row>
    <row r="328" spans="4:4">
      <c r="D328" s="144"/>
    </row>
    <row r="329" spans="4:4">
      <c r="D329" s="144"/>
    </row>
    <row r="330" spans="4:4">
      <c r="D330" s="144"/>
    </row>
    <row r="331" spans="4:4">
      <c r="D331" s="144"/>
    </row>
    <row r="332" spans="4:4">
      <c r="D332" s="144"/>
    </row>
    <row r="333" spans="4:4">
      <c r="D333" s="144"/>
    </row>
    <row r="334" spans="4:4">
      <c r="D334" s="144"/>
    </row>
    <row r="335" spans="4:4">
      <c r="D335" s="144"/>
    </row>
    <row r="336" spans="4:4">
      <c r="D336" s="144"/>
    </row>
    <row r="337" spans="4:4">
      <c r="D337" s="144"/>
    </row>
    <row r="338" spans="4:4">
      <c r="D338" s="144"/>
    </row>
    <row r="339" spans="4:4">
      <c r="D339" s="144"/>
    </row>
    <row r="340" spans="4:4">
      <c r="D340" s="144"/>
    </row>
    <row r="341" spans="4:4">
      <c r="D341" s="144"/>
    </row>
    <row r="342" spans="4:4">
      <c r="D342" s="144"/>
    </row>
    <row r="343" spans="4:4">
      <c r="D343" s="144"/>
    </row>
    <row r="344" spans="4:4">
      <c r="D344" s="144"/>
    </row>
    <row r="345" spans="4:4">
      <c r="D345" s="144"/>
    </row>
    <row r="346" spans="4:4">
      <c r="D346" s="144"/>
    </row>
    <row r="347" spans="4:4">
      <c r="D347" s="144"/>
    </row>
    <row r="348" spans="4:4">
      <c r="D348" s="144"/>
    </row>
    <row r="349" spans="4:4">
      <c r="D349" s="144"/>
    </row>
    <row r="350" spans="4:4">
      <c r="D350" s="144"/>
    </row>
    <row r="351" spans="4:4">
      <c r="D351" s="144"/>
    </row>
    <row r="352" spans="4:4">
      <c r="D352" s="144"/>
    </row>
    <row r="353" spans="4:4">
      <c r="D353" s="144"/>
    </row>
    <row r="354" spans="4:4">
      <c r="D354" s="144"/>
    </row>
    <row r="355" spans="4:4">
      <c r="D355" s="144"/>
    </row>
    <row r="356" spans="4:4">
      <c r="D356" s="144"/>
    </row>
    <row r="357" spans="4:4">
      <c r="D357" s="144"/>
    </row>
    <row r="358" spans="4:4">
      <c r="D358" s="144"/>
    </row>
    <row r="359" spans="4:4">
      <c r="D359" s="144"/>
    </row>
    <row r="360" spans="4:4">
      <c r="D360" s="144"/>
    </row>
    <row r="361" spans="4:4">
      <c r="D361" s="144"/>
    </row>
    <row r="362" spans="4:4">
      <c r="D362" s="144"/>
    </row>
    <row r="363" spans="4:4">
      <c r="D363" s="144"/>
    </row>
    <row r="364" spans="4:4">
      <c r="D364" s="144"/>
    </row>
    <row r="365" spans="4:4">
      <c r="D365" s="144"/>
    </row>
    <row r="366" spans="4:4">
      <c r="D366" s="144"/>
    </row>
    <row r="367" spans="4:4">
      <c r="D367" s="144"/>
    </row>
    <row r="368" spans="4:4">
      <c r="D368" s="144"/>
    </row>
    <row r="369" spans="4:4">
      <c r="D369" s="144"/>
    </row>
    <row r="370" spans="4:4">
      <c r="D370" s="144"/>
    </row>
    <row r="371" spans="4:4">
      <c r="D371" s="144"/>
    </row>
    <row r="372" spans="4:4">
      <c r="D372" s="144"/>
    </row>
    <row r="373" spans="4:4">
      <c r="D373" s="144"/>
    </row>
    <row r="374" spans="4:4">
      <c r="D374" s="144"/>
    </row>
    <row r="375" spans="4:4">
      <c r="D375" s="144"/>
    </row>
    <row r="376" spans="4:4">
      <c r="D376" s="144"/>
    </row>
    <row r="377" spans="4:4">
      <c r="D377" s="144"/>
    </row>
    <row r="378" spans="4:4">
      <c r="D378" s="144"/>
    </row>
    <row r="379" spans="4:4">
      <c r="D379" s="144"/>
    </row>
    <row r="380" spans="4:4">
      <c r="D380" s="144"/>
    </row>
    <row r="381" spans="4:4">
      <c r="D381" s="144"/>
    </row>
    <row r="382" spans="4:4">
      <c r="D382" s="144"/>
    </row>
    <row r="383" spans="4:4">
      <c r="D383" s="144"/>
    </row>
    <row r="384" spans="4:4">
      <c r="D384" s="144"/>
    </row>
    <row r="385" spans="4:4">
      <c r="D385" s="144"/>
    </row>
    <row r="386" spans="4:4">
      <c r="D386" s="144"/>
    </row>
    <row r="387" spans="4:4">
      <c r="D387" s="144"/>
    </row>
    <row r="388" spans="4:4">
      <c r="D388" s="144"/>
    </row>
    <row r="389" spans="4:4">
      <c r="D389" s="144"/>
    </row>
    <row r="390" spans="4:4">
      <c r="D390" s="144"/>
    </row>
    <row r="391" spans="4:4">
      <c r="D391" s="144"/>
    </row>
    <row r="392" spans="4:4">
      <c r="D392" s="144"/>
    </row>
    <row r="393" spans="4:4">
      <c r="D393" s="144"/>
    </row>
    <row r="394" spans="4:4">
      <c r="D394" s="144"/>
    </row>
    <row r="395" spans="4:4">
      <c r="D395" s="144"/>
    </row>
    <row r="396" spans="4:4">
      <c r="D396" s="144"/>
    </row>
    <row r="397" spans="4:4">
      <c r="D397" s="144"/>
    </row>
    <row r="398" spans="4:4">
      <c r="D398" s="144"/>
    </row>
    <row r="399" spans="4:4">
      <c r="D399" s="144"/>
    </row>
    <row r="400" spans="4:4">
      <c r="D400" s="144"/>
    </row>
    <row r="401" spans="4:4">
      <c r="D401" s="144"/>
    </row>
    <row r="402" spans="4:4">
      <c r="D402" s="144"/>
    </row>
    <row r="403" spans="4:4">
      <c r="D403" s="144"/>
    </row>
    <row r="404" spans="4:4">
      <c r="D404" s="144"/>
    </row>
    <row r="405" spans="4:4">
      <c r="D405" s="144"/>
    </row>
    <row r="406" spans="4:4">
      <c r="D406" s="144"/>
    </row>
    <row r="407" spans="4:4">
      <c r="D407" s="144"/>
    </row>
    <row r="408" spans="4:4">
      <c r="D408" s="144"/>
    </row>
    <row r="409" spans="4:4">
      <c r="D409" s="144"/>
    </row>
    <row r="410" spans="4:4">
      <c r="D410" s="144"/>
    </row>
    <row r="411" spans="4:4">
      <c r="D411" s="144"/>
    </row>
    <row r="412" spans="4:4">
      <c r="D412" s="144"/>
    </row>
    <row r="413" spans="4:4">
      <c r="D413" s="144"/>
    </row>
    <row r="414" spans="4:4">
      <c r="D414" s="144"/>
    </row>
    <row r="415" spans="4:4">
      <c r="D415" s="144"/>
    </row>
    <row r="416" spans="4:4">
      <c r="D416" s="144"/>
    </row>
    <row r="417" spans="4:4">
      <c r="D417" s="144"/>
    </row>
    <row r="418" spans="4:4">
      <c r="D418" s="144"/>
    </row>
    <row r="419" spans="4:4">
      <c r="D419" s="144"/>
    </row>
    <row r="420" spans="4:4">
      <c r="D420" s="144"/>
    </row>
    <row r="421" spans="4:4">
      <c r="D421" s="144"/>
    </row>
    <row r="422" spans="4:4">
      <c r="D422" s="144"/>
    </row>
    <row r="423" spans="4:4">
      <c r="D423" s="144"/>
    </row>
    <row r="424" spans="4:4">
      <c r="D424" s="144"/>
    </row>
    <row r="425" spans="4:4">
      <c r="D425" s="144"/>
    </row>
    <row r="426" spans="4:4">
      <c r="D426" s="144"/>
    </row>
    <row r="427" spans="4:4">
      <c r="D427" s="144"/>
    </row>
    <row r="428" spans="4:4">
      <c r="D428" s="144"/>
    </row>
    <row r="429" spans="4:4">
      <c r="D429" s="144"/>
    </row>
    <row r="430" spans="4:4">
      <c r="D430" s="144"/>
    </row>
    <row r="431" spans="4:4">
      <c r="D431" s="144"/>
    </row>
    <row r="432" spans="4:4">
      <c r="D432" s="144"/>
    </row>
    <row r="433" spans="4:4">
      <c r="D433" s="144"/>
    </row>
    <row r="434" spans="4:4">
      <c r="D434" s="144"/>
    </row>
    <row r="435" spans="4:4">
      <c r="D435" s="144"/>
    </row>
    <row r="436" spans="4:4">
      <c r="D436" s="144"/>
    </row>
    <row r="437" spans="4:4">
      <c r="D437" s="144"/>
    </row>
    <row r="438" spans="4:4">
      <c r="D438" s="144"/>
    </row>
    <row r="439" spans="4:4">
      <c r="D439" s="144"/>
    </row>
    <row r="440" spans="4:4">
      <c r="D440" s="144"/>
    </row>
    <row r="441" spans="4:4">
      <c r="D441" s="144"/>
    </row>
    <row r="442" spans="4:4">
      <c r="D442" s="144"/>
    </row>
    <row r="443" spans="4:4">
      <c r="D443" s="144"/>
    </row>
    <row r="444" spans="4:4">
      <c r="D444" s="144"/>
    </row>
    <row r="445" spans="4:4">
      <c r="D445" s="144"/>
    </row>
    <row r="446" spans="4:4">
      <c r="D446" s="144"/>
    </row>
    <row r="447" spans="4:4">
      <c r="D447" s="144"/>
    </row>
    <row r="448" spans="4:4">
      <c r="D448" s="144"/>
    </row>
    <row r="449" spans="4:4">
      <c r="D449" s="144"/>
    </row>
    <row r="450" spans="4:4">
      <c r="D450" s="144"/>
    </row>
    <row r="451" spans="4:4">
      <c r="D451" s="144"/>
    </row>
    <row r="452" spans="4:4">
      <c r="D452" s="144"/>
    </row>
    <row r="453" spans="4:4">
      <c r="D453" s="144"/>
    </row>
    <row r="454" spans="4:4">
      <c r="D454" s="144"/>
    </row>
    <row r="455" spans="4:4">
      <c r="D455" s="144"/>
    </row>
    <row r="456" spans="4:4">
      <c r="D456" s="144"/>
    </row>
    <row r="457" spans="4:4">
      <c r="D457" s="144"/>
    </row>
    <row r="458" spans="4:4">
      <c r="D458" s="144"/>
    </row>
    <row r="459" spans="4:4">
      <c r="D459" s="144"/>
    </row>
    <row r="460" spans="4:4">
      <c r="D460" s="144"/>
    </row>
    <row r="461" spans="4:4">
      <c r="D461" s="144"/>
    </row>
    <row r="462" spans="4:4">
      <c r="D462" s="144"/>
    </row>
    <row r="463" spans="4:4">
      <c r="D463" s="144"/>
    </row>
    <row r="464" spans="4:4">
      <c r="D464" s="144"/>
    </row>
    <row r="465" spans="4:4">
      <c r="D465" s="144"/>
    </row>
    <row r="466" spans="4:4">
      <c r="D466" s="144"/>
    </row>
    <row r="467" spans="4:4">
      <c r="D467" s="144"/>
    </row>
    <row r="468" spans="4:4">
      <c r="D468" s="144"/>
    </row>
    <row r="469" spans="4:4">
      <c r="D469" s="144"/>
    </row>
    <row r="470" spans="4:4">
      <c r="D470" s="144"/>
    </row>
    <row r="471" spans="4:4">
      <c r="D471" s="144"/>
    </row>
    <row r="472" spans="4:4">
      <c r="D472" s="144"/>
    </row>
    <row r="473" spans="4:4">
      <c r="D473" s="144"/>
    </row>
    <row r="474" spans="4:4">
      <c r="D474" s="144"/>
    </row>
    <row r="475" spans="4:4">
      <c r="D475" s="144"/>
    </row>
    <row r="476" spans="4:4">
      <c r="D476" s="144"/>
    </row>
    <row r="477" spans="4:4">
      <c r="D477" s="144"/>
    </row>
    <row r="478" spans="4:4">
      <c r="D478" s="144"/>
    </row>
    <row r="479" spans="4:4">
      <c r="D479" s="144"/>
    </row>
    <row r="480" spans="4:4">
      <c r="D480" s="144"/>
    </row>
    <row r="481" spans="4:4">
      <c r="D481" s="144"/>
    </row>
    <row r="482" spans="4:4">
      <c r="D482" s="144"/>
    </row>
    <row r="483" spans="4:4">
      <c r="D483" s="144"/>
    </row>
    <row r="484" spans="4:4">
      <c r="D484" s="144"/>
    </row>
    <row r="485" spans="4:4">
      <c r="D485" s="144"/>
    </row>
    <row r="486" spans="4:4">
      <c r="D486" s="144"/>
    </row>
    <row r="487" spans="4:4">
      <c r="D487" s="144"/>
    </row>
    <row r="488" spans="4:4">
      <c r="D488" s="144"/>
    </row>
    <row r="489" spans="4:4">
      <c r="D489" s="144"/>
    </row>
    <row r="490" spans="4:4">
      <c r="D490" s="144"/>
    </row>
    <row r="491" spans="4:4">
      <c r="D491" s="144"/>
    </row>
    <row r="492" spans="4:4">
      <c r="D492" s="144"/>
    </row>
    <row r="493" spans="4:4">
      <c r="D493" s="144"/>
    </row>
    <row r="494" spans="4:4">
      <c r="D494" s="144"/>
    </row>
    <row r="495" spans="4:4">
      <c r="D495" s="144"/>
    </row>
    <row r="496" spans="4:4">
      <c r="D496" s="144"/>
    </row>
    <row r="497" spans="4:4">
      <c r="D497" s="144"/>
    </row>
    <row r="498" spans="4:4">
      <c r="D498" s="144"/>
    </row>
    <row r="499" spans="4:4">
      <c r="D499" s="144"/>
    </row>
    <row r="500" spans="4:4">
      <c r="D500" s="144"/>
    </row>
    <row r="501" spans="4:4">
      <c r="D501" s="144"/>
    </row>
    <row r="502" spans="4:4">
      <c r="D502" s="144"/>
    </row>
    <row r="503" spans="4:4">
      <c r="D503" s="144"/>
    </row>
    <row r="504" spans="4:4">
      <c r="D504" s="144"/>
    </row>
    <row r="505" spans="4:4">
      <c r="D505" s="144"/>
    </row>
    <row r="506" spans="4:4">
      <c r="D506" s="144"/>
    </row>
    <row r="507" spans="4:4">
      <c r="D507" s="144"/>
    </row>
    <row r="508" spans="4:4">
      <c r="D508" s="144"/>
    </row>
    <row r="509" spans="4:4">
      <c r="D509" s="144"/>
    </row>
    <row r="510" spans="4:4">
      <c r="D510" s="144"/>
    </row>
    <row r="511" spans="4:4">
      <c r="D511" s="144"/>
    </row>
    <row r="512" spans="4:4">
      <c r="D512" s="144"/>
    </row>
    <row r="513" spans="4:4">
      <c r="D513" s="144"/>
    </row>
    <row r="514" spans="4:4">
      <c r="D514" s="144"/>
    </row>
    <row r="515" spans="4:4">
      <c r="D515" s="144"/>
    </row>
    <row r="516" spans="4:4">
      <c r="D516" s="144"/>
    </row>
    <row r="517" spans="4:4">
      <c r="D517" s="144"/>
    </row>
    <row r="518" spans="4:4">
      <c r="D518" s="144"/>
    </row>
    <row r="519" spans="4:4">
      <c r="D519" s="144"/>
    </row>
    <row r="520" spans="4:4">
      <c r="D520" s="144"/>
    </row>
    <row r="521" spans="4:4">
      <c r="D521" s="144"/>
    </row>
    <row r="522" spans="4:4">
      <c r="D522" s="144"/>
    </row>
    <row r="523" spans="4:4">
      <c r="D523" s="144"/>
    </row>
    <row r="524" spans="4:4">
      <c r="D524" s="144"/>
    </row>
    <row r="525" spans="4:4">
      <c r="D525" s="144"/>
    </row>
    <row r="526" spans="4:4">
      <c r="D526" s="144"/>
    </row>
    <row r="527" spans="4:4">
      <c r="D527" s="144"/>
    </row>
    <row r="528" spans="4:4">
      <c r="D528" s="144"/>
    </row>
    <row r="529" spans="4:4">
      <c r="D529" s="144"/>
    </row>
    <row r="530" spans="4:4">
      <c r="D530" s="144"/>
    </row>
    <row r="531" spans="4:4">
      <c r="D531" s="144"/>
    </row>
    <row r="532" spans="4:4">
      <c r="D532" s="144"/>
    </row>
    <row r="533" spans="4:4">
      <c r="D533" s="144"/>
    </row>
    <row r="534" spans="4:4">
      <c r="D534" s="144"/>
    </row>
    <row r="535" spans="4:4">
      <c r="D535" s="144"/>
    </row>
    <row r="536" spans="4:4">
      <c r="D536" s="144"/>
    </row>
    <row r="537" spans="4:4">
      <c r="D537" s="144"/>
    </row>
    <row r="538" spans="4:4">
      <c r="D538" s="144"/>
    </row>
    <row r="539" spans="4:4">
      <c r="D539" s="144"/>
    </row>
    <row r="540" spans="4:4">
      <c r="D540" s="144"/>
    </row>
    <row r="541" spans="4:4">
      <c r="D541" s="144"/>
    </row>
    <row r="542" spans="4:4">
      <c r="D542" s="144"/>
    </row>
    <row r="543" spans="4:4">
      <c r="D543" s="144"/>
    </row>
    <row r="544" spans="4:4">
      <c r="D544" s="144"/>
    </row>
    <row r="545" spans="4:4">
      <c r="D545" s="144"/>
    </row>
    <row r="546" spans="4:4">
      <c r="D546" s="144"/>
    </row>
    <row r="547" spans="4:4">
      <c r="D547" s="144"/>
    </row>
    <row r="548" spans="4:4">
      <c r="D548" s="144"/>
    </row>
    <row r="549" spans="4:4">
      <c r="D549" s="144"/>
    </row>
    <row r="550" spans="4:4">
      <c r="D550" s="144"/>
    </row>
    <row r="551" spans="4:4">
      <c r="D551" s="144"/>
    </row>
    <row r="552" spans="4:4">
      <c r="D552" s="144"/>
    </row>
    <row r="553" spans="4:4">
      <c r="D553" s="144"/>
    </row>
    <row r="554" spans="4:4">
      <c r="D554" s="144"/>
    </row>
    <row r="555" spans="4:4">
      <c r="D555" s="144"/>
    </row>
    <row r="556" spans="4:4">
      <c r="D556" s="144"/>
    </row>
    <row r="557" spans="4:4">
      <c r="D557" s="144"/>
    </row>
    <row r="558" spans="4:4">
      <c r="D558" s="144"/>
    </row>
    <row r="559" spans="4:4">
      <c r="D559" s="144"/>
    </row>
    <row r="560" spans="4:4">
      <c r="D560" s="144"/>
    </row>
    <row r="561" spans="4:4">
      <c r="D561" s="144"/>
    </row>
    <row r="562" spans="4:4">
      <c r="D562" s="144"/>
    </row>
    <row r="563" spans="4:4">
      <c r="D563" s="144"/>
    </row>
    <row r="564" spans="4:4">
      <c r="D564" s="144"/>
    </row>
    <row r="565" spans="4:4">
      <c r="D565" s="144"/>
    </row>
    <row r="566" spans="4:4">
      <c r="D566" s="144"/>
    </row>
    <row r="567" spans="4:4">
      <c r="D567" s="144"/>
    </row>
    <row r="568" spans="4:4">
      <c r="D568" s="144"/>
    </row>
    <row r="569" spans="4:4">
      <c r="D569" s="144"/>
    </row>
    <row r="570" spans="4:4">
      <c r="D570" s="144"/>
    </row>
    <row r="571" spans="4:4">
      <c r="D571" s="144"/>
    </row>
    <row r="572" spans="4:4">
      <c r="D572" s="144"/>
    </row>
    <row r="573" spans="4:4">
      <c r="D573" s="144"/>
    </row>
    <row r="574" spans="4:4">
      <c r="D574" s="144"/>
    </row>
    <row r="575" spans="4:4">
      <c r="D575" s="144"/>
    </row>
    <row r="576" spans="4:4">
      <c r="D576" s="144"/>
    </row>
    <row r="577" spans="4:4">
      <c r="D577" s="144"/>
    </row>
    <row r="578" spans="4:4">
      <c r="D578" s="144"/>
    </row>
    <row r="579" spans="4:4">
      <c r="D579" s="144"/>
    </row>
    <row r="580" spans="4:4">
      <c r="D580" s="144"/>
    </row>
    <row r="581" spans="4:4">
      <c r="D581" s="144"/>
    </row>
    <row r="582" spans="4:4">
      <c r="D582" s="144"/>
    </row>
    <row r="583" spans="4:4">
      <c r="D583" s="144"/>
    </row>
    <row r="584" spans="4:4">
      <c r="D584" s="144"/>
    </row>
    <row r="585" spans="4:4">
      <c r="D585" s="144"/>
    </row>
    <row r="586" spans="4:4">
      <c r="D586" s="144"/>
    </row>
    <row r="587" spans="4:4">
      <c r="D587" s="144"/>
    </row>
    <row r="588" spans="4:4">
      <c r="D588" s="144"/>
    </row>
    <row r="589" spans="4:4">
      <c r="D589" s="144"/>
    </row>
    <row r="590" spans="4:4">
      <c r="D590" s="144"/>
    </row>
    <row r="591" spans="4:4">
      <c r="D591" s="144"/>
    </row>
    <row r="592" spans="4:4">
      <c r="D592" s="144"/>
    </row>
    <row r="593" spans="4:4">
      <c r="D593" s="144"/>
    </row>
    <row r="594" spans="4:4">
      <c r="D594" s="144"/>
    </row>
    <row r="595" spans="4:4">
      <c r="D595" s="144"/>
    </row>
    <row r="596" spans="4:4">
      <c r="D596" s="144"/>
    </row>
    <row r="597" spans="4:4">
      <c r="D597" s="144"/>
    </row>
    <row r="598" spans="4:4">
      <c r="D598" s="144"/>
    </row>
    <row r="599" spans="4:4">
      <c r="D599" s="144"/>
    </row>
    <row r="600" spans="4:4">
      <c r="D600" s="144"/>
    </row>
    <row r="601" spans="4:4">
      <c r="D601" s="144"/>
    </row>
    <row r="602" spans="4:4">
      <c r="D602" s="144"/>
    </row>
    <row r="603" spans="4:4">
      <c r="D603" s="144"/>
    </row>
    <row r="604" spans="4:4">
      <c r="D604" s="144"/>
    </row>
    <row r="605" spans="4:4">
      <c r="D605" s="144"/>
    </row>
    <row r="606" spans="4:4">
      <c r="D606" s="144"/>
    </row>
    <row r="607" spans="4:4">
      <c r="D607" s="144"/>
    </row>
    <row r="608" spans="4:4">
      <c r="D608" s="144"/>
    </row>
    <row r="609" spans="4:4">
      <c r="D609" s="144"/>
    </row>
    <row r="610" spans="4:4">
      <c r="D610" s="144"/>
    </row>
    <row r="611" spans="4:4">
      <c r="D611" s="144"/>
    </row>
    <row r="612" spans="4:4">
      <c r="D612" s="144"/>
    </row>
    <row r="613" spans="4:4">
      <c r="D613" s="144"/>
    </row>
    <row r="614" spans="4:4">
      <c r="D614" s="144"/>
    </row>
    <row r="615" spans="4:4">
      <c r="D615" s="144"/>
    </row>
    <row r="616" spans="4:4">
      <c r="D616" s="144"/>
    </row>
    <row r="617" spans="4:4">
      <c r="D617" s="144"/>
    </row>
    <row r="618" spans="4:4">
      <c r="D618" s="144"/>
    </row>
    <row r="619" spans="4:4">
      <c r="D619" s="144"/>
    </row>
    <row r="620" spans="4:4">
      <c r="D620" s="144"/>
    </row>
    <row r="621" spans="4:4">
      <c r="D621" s="144"/>
    </row>
    <row r="622" spans="4:4">
      <c r="D622" s="144"/>
    </row>
    <row r="623" spans="4:4">
      <c r="D623" s="144"/>
    </row>
    <row r="624" spans="4:4">
      <c r="D624" s="144"/>
    </row>
    <row r="625" spans="4:4">
      <c r="D625" s="144"/>
    </row>
    <row r="626" spans="4:4">
      <c r="D626" s="144"/>
    </row>
    <row r="627" spans="4:4">
      <c r="D627" s="144"/>
    </row>
    <row r="628" spans="4:4">
      <c r="D628" s="144"/>
    </row>
    <row r="629" spans="4:4">
      <c r="D629" s="144"/>
    </row>
    <row r="630" spans="4:4">
      <c r="D630" s="144"/>
    </row>
    <row r="631" spans="4:4">
      <c r="D631" s="144"/>
    </row>
    <row r="632" spans="4:4">
      <c r="D632" s="144"/>
    </row>
    <row r="633" spans="4:4">
      <c r="D633" s="144"/>
    </row>
    <row r="634" spans="4:4">
      <c r="D634" s="144"/>
    </row>
    <row r="635" spans="4:4">
      <c r="D635" s="144"/>
    </row>
    <row r="636" spans="4:4">
      <c r="D636" s="144"/>
    </row>
    <row r="637" spans="4:4">
      <c r="D637" s="144"/>
    </row>
    <row r="638" spans="4:4">
      <c r="D638" s="144"/>
    </row>
    <row r="639" spans="4:4">
      <c r="D639" s="144"/>
    </row>
    <row r="640" spans="4:4">
      <c r="D640" s="144"/>
    </row>
    <row r="641" spans="4:4">
      <c r="D641" s="144"/>
    </row>
    <row r="642" spans="4:4">
      <c r="D642" s="144"/>
    </row>
    <row r="643" spans="4:4">
      <c r="D643" s="144"/>
    </row>
    <row r="644" spans="4:4">
      <c r="D644" s="144"/>
    </row>
    <row r="645" spans="4:4">
      <c r="D645" s="144"/>
    </row>
    <row r="646" spans="4:4">
      <c r="D646" s="144"/>
    </row>
    <row r="647" spans="4:4">
      <c r="D647" s="144"/>
    </row>
    <row r="648" spans="4:4">
      <c r="D648" s="144"/>
    </row>
    <row r="649" spans="4:4">
      <c r="D649" s="144"/>
    </row>
    <row r="650" spans="4:4">
      <c r="D650" s="144"/>
    </row>
    <row r="651" spans="4:4">
      <c r="D651" s="144"/>
    </row>
    <row r="652" spans="4:4">
      <c r="D652" s="144"/>
    </row>
    <row r="653" spans="4:4">
      <c r="D653" s="144"/>
    </row>
    <row r="654" spans="4:4">
      <c r="D654" s="144"/>
    </row>
    <row r="655" spans="4:4">
      <c r="D655" s="144"/>
    </row>
    <row r="656" spans="4:4">
      <c r="D656" s="144"/>
    </row>
    <row r="657" spans="4:4">
      <c r="D657" s="144"/>
    </row>
    <row r="658" spans="4:4">
      <c r="D658" s="144"/>
    </row>
    <row r="659" spans="4:4">
      <c r="D659" s="144"/>
    </row>
    <row r="660" spans="4:4">
      <c r="D660" s="144"/>
    </row>
    <row r="661" spans="4:4">
      <c r="D661" s="144"/>
    </row>
    <row r="662" spans="4:4">
      <c r="D662" s="144"/>
    </row>
    <row r="663" spans="4:4">
      <c r="D663" s="144"/>
    </row>
    <row r="664" spans="4:4">
      <c r="D664" s="144"/>
    </row>
    <row r="665" spans="4:4">
      <c r="D665" s="144"/>
    </row>
    <row r="666" spans="4:4">
      <c r="D666" s="144"/>
    </row>
    <row r="667" spans="4:4">
      <c r="D667" s="144"/>
    </row>
    <row r="668" spans="4:4">
      <c r="D668" s="144"/>
    </row>
    <row r="669" spans="4:4">
      <c r="D669" s="144"/>
    </row>
    <row r="670" spans="4:4">
      <c r="D670" s="144"/>
    </row>
    <row r="671" spans="4:4">
      <c r="D671" s="144"/>
    </row>
    <row r="672" spans="4:4">
      <c r="D672" s="144"/>
    </row>
    <row r="673" spans="4:4">
      <c r="D673" s="144"/>
    </row>
    <row r="674" spans="4:4">
      <c r="D674" s="144"/>
    </row>
    <row r="675" spans="4:4">
      <c r="D675" s="144"/>
    </row>
    <row r="676" spans="4:4">
      <c r="D676" s="144"/>
    </row>
    <row r="677" spans="4:4">
      <c r="D677" s="144"/>
    </row>
    <row r="678" spans="4:4">
      <c r="D678" s="144"/>
    </row>
    <row r="679" spans="4:4">
      <c r="D679" s="144"/>
    </row>
    <row r="680" spans="4:4">
      <c r="D680" s="144"/>
    </row>
    <row r="681" spans="4:4">
      <c r="D681" s="144"/>
    </row>
    <row r="682" spans="4:4">
      <c r="D682" s="144"/>
    </row>
    <row r="683" spans="4:4">
      <c r="D683" s="144"/>
    </row>
    <row r="684" spans="4:4">
      <c r="D684" s="144"/>
    </row>
    <row r="685" spans="4:4">
      <c r="D685" s="144"/>
    </row>
    <row r="686" spans="4:4">
      <c r="D686" s="144"/>
    </row>
    <row r="687" spans="4:4">
      <c r="D687" s="144"/>
    </row>
    <row r="688" spans="4:4">
      <c r="D688" s="144"/>
    </row>
    <row r="689" spans="4:4">
      <c r="D689" s="144"/>
    </row>
    <row r="690" spans="4:4">
      <c r="D690" s="144"/>
    </row>
    <row r="691" spans="4:4">
      <c r="D691" s="144"/>
    </row>
    <row r="692" spans="4:4">
      <c r="D692" s="144"/>
    </row>
    <row r="693" spans="4:4">
      <c r="D693" s="144"/>
    </row>
    <row r="694" spans="4:4">
      <c r="D694" s="144"/>
    </row>
    <row r="695" spans="4:4">
      <c r="D695" s="144"/>
    </row>
    <row r="696" spans="4:4">
      <c r="D696" s="144"/>
    </row>
    <row r="697" spans="4:4">
      <c r="D697" s="144"/>
    </row>
    <row r="698" spans="4:4">
      <c r="D698" s="144"/>
    </row>
    <row r="699" spans="4:4">
      <c r="D699" s="144"/>
    </row>
    <row r="700" spans="4:4">
      <c r="D700" s="144"/>
    </row>
    <row r="701" spans="4:4">
      <c r="D701" s="144"/>
    </row>
    <row r="702" spans="4:4">
      <c r="D702" s="144"/>
    </row>
    <row r="703" spans="4:4">
      <c r="D703" s="144"/>
    </row>
    <row r="704" spans="4:4">
      <c r="D704" s="144"/>
    </row>
    <row r="705" spans="4:4">
      <c r="D705" s="144"/>
    </row>
    <row r="706" spans="4:4">
      <c r="D706" s="144"/>
    </row>
    <row r="707" spans="4:4">
      <c r="D707" s="144"/>
    </row>
    <row r="708" spans="4:4">
      <c r="D708" s="144"/>
    </row>
    <row r="709" spans="4:4">
      <c r="D709" s="144"/>
    </row>
    <row r="710" spans="4:4">
      <c r="D710" s="144"/>
    </row>
    <row r="711" spans="4:4">
      <c r="D711" s="144"/>
    </row>
    <row r="712" spans="4:4">
      <c r="D712" s="144"/>
    </row>
    <row r="713" spans="4:4">
      <c r="D713" s="144"/>
    </row>
    <row r="714" spans="4:4">
      <c r="D714" s="144"/>
    </row>
    <row r="715" spans="4:4">
      <c r="D715" s="144"/>
    </row>
    <row r="716" spans="4:4">
      <c r="D716" s="144"/>
    </row>
    <row r="717" spans="4:4">
      <c r="D717" s="144"/>
    </row>
    <row r="718" spans="4:4">
      <c r="D718" s="144"/>
    </row>
    <row r="719" spans="4:4">
      <c r="D719" s="144"/>
    </row>
    <row r="720" spans="4:4">
      <c r="D720" s="144"/>
    </row>
    <row r="721" spans="4:4">
      <c r="D721" s="144"/>
    </row>
    <row r="722" spans="4:4">
      <c r="D722" s="144"/>
    </row>
    <row r="723" spans="4:4">
      <c r="D723" s="144"/>
    </row>
    <row r="724" spans="4:4">
      <c r="D724" s="144"/>
    </row>
    <row r="725" spans="4:4">
      <c r="D725" s="144"/>
    </row>
    <row r="726" spans="4:4">
      <c r="D726" s="144"/>
    </row>
    <row r="727" spans="4:4">
      <c r="D727" s="144"/>
    </row>
    <row r="728" spans="4:4">
      <c r="D728" s="144"/>
    </row>
    <row r="729" spans="4:4">
      <c r="D729" s="144"/>
    </row>
    <row r="730" spans="4:4">
      <c r="D730" s="144"/>
    </row>
    <row r="731" spans="4:4">
      <c r="D731" s="144"/>
    </row>
    <row r="732" spans="4:4">
      <c r="D732" s="144"/>
    </row>
    <row r="733" spans="4:4">
      <c r="D733" s="144"/>
    </row>
    <row r="734" spans="4:4">
      <c r="D734" s="144"/>
    </row>
    <row r="735" spans="4:4">
      <c r="D735" s="144"/>
    </row>
    <row r="736" spans="4:4">
      <c r="D736" s="144"/>
    </row>
    <row r="737" spans="4:4">
      <c r="D737" s="144"/>
    </row>
    <row r="738" spans="4:4">
      <c r="D738" s="144"/>
    </row>
    <row r="739" spans="4:4">
      <c r="D739" s="144"/>
    </row>
    <row r="740" spans="4:4">
      <c r="D740" s="144"/>
    </row>
    <row r="741" spans="4:4">
      <c r="D741" s="144"/>
    </row>
    <row r="742" spans="4:4">
      <c r="D742" s="144"/>
    </row>
    <row r="743" spans="4:4">
      <c r="D743" s="144"/>
    </row>
    <row r="744" spans="4:4">
      <c r="D744" s="144"/>
    </row>
    <row r="745" spans="4:4">
      <c r="D745" s="144"/>
    </row>
    <row r="746" spans="4:4">
      <c r="D746" s="144"/>
    </row>
    <row r="747" spans="4:4">
      <c r="D747" s="144"/>
    </row>
    <row r="748" spans="4:4">
      <c r="D748" s="144"/>
    </row>
    <row r="749" spans="4:4">
      <c r="D749" s="144"/>
    </row>
    <row r="750" spans="4:4">
      <c r="D750" s="144"/>
    </row>
    <row r="751" spans="4:4">
      <c r="D751" s="144"/>
    </row>
    <row r="752" spans="4:4">
      <c r="D752" s="144"/>
    </row>
    <row r="753" spans="4:4">
      <c r="D753" s="144"/>
    </row>
    <row r="754" spans="4:4">
      <c r="D754" s="144"/>
    </row>
    <row r="755" spans="4:4">
      <c r="D755" s="144"/>
    </row>
    <row r="756" spans="4:4">
      <c r="D756" s="144"/>
    </row>
    <row r="757" spans="4:4">
      <c r="D757" s="144"/>
    </row>
    <row r="758" spans="4:4">
      <c r="D758" s="144"/>
    </row>
    <row r="759" spans="4:4">
      <c r="D759" s="144"/>
    </row>
    <row r="760" spans="4:4">
      <c r="D760" s="144"/>
    </row>
    <row r="761" spans="4:4">
      <c r="D761" s="144"/>
    </row>
    <row r="762" spans="4:4">
      <c r="D762" s="144"/>
    </row>
    <row r="763" spans="4:4">
      <c r="D763" s="144"/>
    </row>
    <row r="764" spans="4:4">
      <c r="D764" s="144"/>
    </row>
    <row r="765" spans="4:4">
      <c r="D765" s="144"/>
    </row>
    <row r="766" spans="4:4">
      <c r="D766" s="144"/>
    </row>
    <row r="767" spans="4:4">
      <c r="D767" s="144"/>
    </row>
    <row r="768" spans="4:4">
      <c r="D768" s="144"/>
    </row>
    <row r="769" spans="4:4">
      <c r="D769" s="144"/>
    </row>
    <row r="770" spans="4:4">
      <c r="D770" s="144"/>
    </row>
    <row r="771" spans="4:4">
      <c r="D771" s="144"/>
    </row>
    <row r="772" spans="4:4">
      <c r="D772" s="144"/>
    </row>
    <row r="773" spans="4:4">
      <c r="D773" s="144"/>
    </row>
    <row r="774" spans="4:4">
      <c r="D774" s="144"/>
    </row>
    <row r="775" spans="4:4">
      <c r="D775" s="144"/>
    </row>
    <row r="776" spans="4:4">
      <c r="D776" s="144"/>
    </row>
    <row r="777" spans="4:4">
      <c r="D777" s="144"/>
    </row>
    <row r="778" spans="4:4">
      <c r="D778" s="144"/>
    </row>
    <row r="779" spans="4:4">
      <c r="D779" s="144"/>
    </row>
    <row r="780" spans="4:4">
      <c r="D780" s="144"/>
    </row>
    <row r="781" spans="4:4">
      <c r="D781" s="144"/>
    </row>
    <row r="782" spans="4:4">
      <c r="D782" s="144"/>
    </row>
    <row r="783" spans="4:4">
      <c r="D783" s="144"/>
    </row>
    <row r="784" spans="4:4">
      <c r="D784" s="144"/>
    </row>
    <row r="785" spans="4:4">
      <c r="D785" s="144"/>
    </row>
    <row r="786" spans="4:4">
      <c r="D786" s="144"/>
    </row>
    <row r="787" spans="4:4">
      <c r="D787" s="144"/>
    </row>
    <row r="788" spans="4:4">
      <c r="D788" s="144"/>
    </row>
    <row r="789" spans="4:4">
      <c r="D789" s="144"/>
    </row>
    <row r="790" spans="4:4">
      <c r="D790" s="144"/>
    </row>
    <row r="791" spans="4:4">
      <c r="D791" s="144"/>
    </row>
    <row r="792" spans="4:4">
      <c r="D792" s="144"/>
    </row>
    <row r="793" spans="4:4">
      <c r="D793" s="144"/>
    </row>
    <row r="794" spans="4:4">
      <c r="D794" s="144"/>
    </row>
    <row r="795" spans="4:4">
      <c r="D795" s="144"/>
    </row>
    <row r="796" spans="4:4">
      <c r="D796" s="144"/>
    </row>
    <row r="797" spans="4:4">
      <c r="D797" s="144"/>
    </row>
    <row r="798" spans="4:4">
      <c r="D798" s="144"/>
    </row>
    <row r="799" spans="4:4">
      <c r="D799" s="144"/>
    </row>
    <row r="800" spans="4:4">
      <c r="D800" s="144"/>
    </row>
    <row r="801" spans="4:4">
      <c r="D801" s="144"/>
    </row>
    <row r="802" spans="4:4">
      <c r="D802" s="144"/>
    </row>
    <row r="803" spans="4:4">
      <c r="D803" s="144"/>
    </row>
    <row r="804" spans="4:4">
      <c r="D804" s="144"/>
    </row>
    <row r="805" spans="4:4">
      <c r="D805" s="144"/>
    </row>
    <row r="806" spans="4:4">
      <c r="D806" s="144"/>
    </row>
    <row r="807" spans="4:4">
      <c r="D807" s="144"/>
    </row>
    <row r="808" spans="4:4">
      <c r="D808" s="144"/>
    </row>
    <row r="809" spans="4:4">
      <c r="D809" s="144"/>
    </row>
    <row r="810" spans="4:4">
      <c r="D810" s="144"/>
    </row>
    <row r="811" spans="4:4">
      <c r="D811" s="144"/>
    </row>
    <row r="812" spans="4:4">
      <c r="D812" s="144"/>
    </row>
    <row r="813" spans="4:4">
      <c r="D813" s="144"/>
    </row>
    <row r="814" spans="4:4">
      <c r="D814" s="144"/>
    </row>
    <row r="815" spans="4:4">
      <c r="D815" s="144"/>
    </row>
    <row r="816" spans="4:4">
      <c r="D816" s="144"/>
    </row>
    <row r="817" spans="4:4">
      <c r="D817" s="144"/>
    </row>
    <row r="818" spans="4:4">
      <c r="D818" s="144"/>
    </row>
    <row r="819" spans="4:4">
      <c r="D819" s="144"/>
    </row>
    <row r="820" spans="4:4">
      <c r="D820" s="144"/>
    </row>
    <row r="821" spans="4:4">
      <c r="D821" s="144"/>
    </row>
    <row r="822" spans="4:4">
      <c r="D822" s="144"/>
    </row>
    <row r="823" spans="4:4">
      <c r="D823" s="144"/>
    </row>
    <row r="824" spans="4:4">
      <c r="D824" s="144"/>
    </row>
    <row r="825" spans="4:4">
      <c r="D825" s="144"/>
    </row>
    <row r="826" spans="4:4">
      <c r="D826" s="144"/>
    </row>
    <row r="827" spans="4:4">
      <c r="D827" s="144"/>
    </row>
    <row r="828" spans="4:4">
      <c r="D828" s="144"/>
    </row>
    <row r="829" spans="4:4">
      <c r="D829" s="144"/>
    </row>
    <row r="830" spans="4:4">
      <c r="D830" s="144"/>
    </row>
    <row r="831" spans="4:4">
      <c r="D831" s="144"/>
    </row>
    <row r="832" spans="4:4">
      <c r="D832" s="144"/>
    </row>
    <row r="833" spans="4:4">
      <c r="D833" s="144"/>
    </row>
    <row r="834" spans="4:4">
      <c r="D834" s="144"/>
    </row>
    <row r="835" spans="4:4">
      <c r="D835" s="144"/>
    </row>
    <row r="836" spans="4:4">
      <c r="D836" s="144"/>
    </row>
    <row r="837" spans="4:4">
      <c r="D837" s="144"/>
    </row>
    <row r="838" spans="4:4">
      <c r="D838" s="144"/>
    </row>
    <row r="839" spans="4:4">
      <c r="D839" s="144"/>
    </row>
    <row r="840" spans="4:4">
      <c r="D840" s="144"/>
    </row>
    <row r="841" spans="4:4">
      <c r="D841" s="144"/>
    </row>
    <row r="842" spans="4:4">
      <c r="D842" s="144"/>
    </row>
    <row r="843" spans="4:4">
      <c r="D843" s="144"/>
    </row>
    <row r="844" spans="4:4">
      <c r="D844" s="144"/>
    </row>
    <row r="845" spans="4:4">
      <c r="D845" s="144"/>
    </row>
    <row r="846" spans="4:4">
      <c r="D846" s="144"/>
    </row>
    <row r="847" spans="4:4">
      <c r="D847" s="144"/>
    </row>
    <row r="848" spans="4:4">
      <c r="D848" s="144"/>
    </row>
    <row r="849" spans="4:4">
      <c r="D849" s="144"/>
    </row>
    <row r="850" spans="4:4">
      <c r="D850" s="144"/>
    </row>
    <row r="851" spans="4:4">
      <c r="D851" s="144"/>
    </row>
    <row r="852" spans="4:4">
      <c r="D852" s="144"/>
    </row>
    <row r="853" spans="4:4">
      <c r="D853" s="144"/>
    </row>
    <row r="854" spans="4:4">
      <c r="D854" s="144"/>
    </row>
    <row r="855" spans="4:4">
      <c r="D855" s="144"/>
    </row>
    <row r="856" spans="4:4">
      <c r="D856" s="144"/>
    </row>
    <row r="857" spans="4:4">
      <c r="D857" s="144"/>
    </row>
    <row r="858" spans="4:4">
      <c r="D858" s="144"/>
    </row>
    <row r="859" spans="4:4">
      <c r="D859" s="144"/>
    </row>
    <row r="860" spans="4:4">
      <c r="D860" s="144"/>
    </row>
    <row r="861" spans="4:4">
      <c r="D861" s="144"/>
    </row>
    <row r="862" spans="4:4">
      <c r="D862" s="144"/>
    </row>
    <row r="863" spans="4:4">
      <c r="D863" s="144"/>
    </row>
    <row r="864" spans="4:4">
      <c r="D864" s="144"/>
    </row>
    <row r="865" spans="4:4">
      <c r="D865" s="144"/>
    </row>
    <row r="866" spans="4:4">
      <c r="D866" s="144"/>
    </row>
    <row r="867" spans="4:4">
      <c r="D867" s="144"/>
    </row>
    <row r="868" spans="4:4">
      <c r="D868" s="144"/>
    </row>
    <row r="869" spans="4:4">
      <c r="D869" s="144"/>
    </row>
    <row r="870" spans="4:4">
      <c r="D870" s="144"/>
    </row>
    <row r="871" spans="4:4">
      <c r="D871" s="144"/>
    </row>
    <row r="872" spans="4:4">
      <c r="D872" s="144"/>
    </row>
    <row r="873" spans="4:4">
      <c r="D873" s="144"/>
    </row>
    <row r="874" spans="4:4">
      <c r="D874" s="144"/>
    </row>
    <row r="875" spans="4:4">
      <c r="D875" s="144"/>
    </row>
    <row r="876" spans="4:4">
      <c r="D876" s="144"/>
    </row>
    <row r="877" spans="4:4">
      <c r="D877" s="144"/>
    </row>
    <row r="878" spans="4:4">
      <c r="D878" s="144"/>
    </row>
    <row r="879" spans="4:4">
      <c r="D879" s="144"/>
    </row>
    <row r="880" spans="4:4">
      <c r="D880" s="144"/>
    </row>
    <row r="881" spans="4:4">
      <c r="D881" s="144"/>
    </row>
    <row r="882" spans="4:4">
      <c r="D882" s="144"/>
    </row>
    <row r="883" spans="4:4">
      <c r="D883" s="144"/>
    </row>
    <row r="884" spans="4:4">
      <c r="D884" s="144"/>
    </row>
    <row r="885" spans="4:4">
      <c r="D885" s="144"/>
    </row>
    <row r="886" spans="4:4">
      <c r="D886" s="144"/>
    </row>
    <row r="887" spans="4:4">
      <c r="D887" s="144"/>
    </row>
    <row r="888" spans="4:4">
      <c r="D888" s="144"/>
    </row>
    <row r="889" spans="4:4">
      <c r="D889" s="144"/>
    </row>
    <row r="890" spans="4:4">
      <c r="D890" s="144"/>
    </row>
    <row r="891" spans="4:4">
      <c r="D891" s="144"/>
    </row>
    <row r="892" spans="4:4">
      <c r="D892" s="144"/>
    </row>
    <row r="893" spans="4:4">
      <c r="D893" s="144"/>
    </row>
    <row r="894" spans="4:4">
      <c r="D894" s="144"/>
    </row>
    <row r="895" spans="4:4">
      <c r="D895" s="144"/>
    </row>
    <row r="896" spans="4:4">
      <c r="D896" s="144"/>
    </row>
    <row r="897" spans="4:4">
      <c r="D897" s="144"/>
    </row>
    <row r="898" spans="4:4">
      <c r="D898" s="144"/>
    </row>
    <row r="899" spans="4:4">
      <c r="D899" s="144"/>
    </row>
    <row r="900" spans="4:4">
      <c r="D900" s="144"/>
    </row>
    <row r="901" spans="4:4">
      <c r="D901" s="144"/>
    </row>
    <row r="902" spans="4:4">
      <c r="D902" s="144"/>
    </row>
    <row r="903" spans="4:4">
      <c r="D903" s="144"/>
    </row>
    <row r="904" spans="4:4">
      <c r="D904" s="144"/>
    </row>
    <row r="905" spans="4:4">
      <c r="D905" s="144"/>
    </row>
    <row r="906" spans="4:4">
      <c r="D906" s="144"/>
    </row>
    <row r="907" spans="4:4">
      <c r="D907" s="144"/>
    </row>
    <row r="908" spans="4:4">
      <c r="D908" s="144"/>
    </row>
    <row r="909" spans="4:4">
      <c r="D909" s="144"/>
    </row>
    <row r="910" spans="4:4">
      <c r="D910" s="144"/>
    </row>
    <row r="911" spans="4:4">
      <c r="D911" s="144"/>
    </row>
    <row r="912" spans="4:4">
      <c r="D912" s="144"/>
    </row>
    <row r="913" spans="4:4">
      <c r="D913" s="144"/>
    </row>
    <row r="914" spans="4:4">
      <c r="D914" s="144"/>
    </row>
    <row r="915" spans="4:4">
      <c r="D915" s="144"/>
    </row>
    <row r="916" spans="4:4">
      <c r="D916" s="144"/>
    </row>
    <row r="917" spans="4:4">
      <c r="D917" s="144"/>
    </row>
    <row r="918" spans="4:4">
      <c r="D918" s="144"/>
    </row>
    <row r="919" spans="4:4">
      <c r="D919" s="144"/>
    </row>
    <row r="920" spans="4:4">
      <c r="D920" s="144"/>
    </row>
    <row r="921" spans="4:4">
      <c r="D921" s="144"/>
    </row>
    <row r="922" spans="4:4">
      <c r="D922" s="144"/>
    </row>
    <row r="923" spans="4:4">
      <c r="D923" s="144"/>
    </row>
    <row r="924" spans="4:4">
      <c r="D924" s="144"/>
    </row>
    <row r="925" spans="4:4">
      <c r="D925" s="144"/>
    </row>
    <row r="926" spans="4:4">
      <c r="D926" s="144"/>
    </row>
    <row r="927" spans="4:4">
      <c r="D927" s="144"/>
    </row>
    <row r="928" spans="4:4">
      <c r="D928" s="144"/>
    </row>
    <row r="929" spans="4:4">
      <c r="D929" s="144"/>
    </row>
    <row r="930" spans="4:4">
      <c r="D930" s="144"/>
    </row>
    <row r="931" spans="4:4">
      <c r="D931" s="144"/>
    </row>
    <row r="932" spans="4:4">
      <c r="D932" s="144"/>
    </row>
    <row r="933" spans="4:4">
      <c r="D933" s="144"/>
    </row>
    <row r="934" spans="4:4">
      <c r="D934" s="144"/>
    </row>
    <row r="935" spans="4:4">
      <c r="D935" s="144"/>
    </row>
    <row r="936" spans="4:4">
      <c r="D936" s="144"/>
    </row>
    <row r="937" spans="4:4">
      <c r="D937" s="144"/>
    </row>
    <row r="938" spans="4:4">
      <c r="D938" s="144"/>
    </row>
    <row r="939" spans="4:4">
      <c r="D939" s="144"/>
    </row>
    <row r="940" spans="4:4">
      <c r="D940" s="144"/>
    </row>
    <row r="941" spans="4:4">
      <c r="D941" s="144"/>
    </row>
    <row r="942" spans="4:4">
      <c r="D942" s="144"/>
    </row>
    <row r="943" spans="4:4">
      <c r="D943" s="144"/>
    </row>
    <row r="944" spans="4:4">
      <c r="D944" s="144"/>
    </row>
    <row r="945" spans="4:4">
      <c r="D945" s="144"/>
    </row>
    <row r="946" spans="4:4">
      <c r="D946" s="144"/>
    </row>
    <row r="947" spans="4:4">
      <c r="D947" s="144"/>
    </row>
    <row r="948" spans="4:4">
      <c r="D948" s="144"/>
    </row>
    <row r="949" spans="4:4">
      <c r="D949" s="144"/>
    </row>
    <row r="950" spans="4:4">
      <c r="D950" s="144"/>
    </row>
    <row r="951" spans="4:4">
      <c r="D951" s="144"/>
    </row>
    <row r="952" spans="4:4">
      <c r="D952" s="144"/>
    </row>
    <row r="953" spans="4:4">
      <c r="D953" s="144"/>
    </row>
    <row r="954" spans="4:4">
      <c r="D954" s="144"/>
    </row>
    <row r="955" spans="4:4">
      <c r="D955" s="144"/>
    </row>
    <row r="956" spans="4:4">
      <c r="D956" s="144"/>
    </row>
    <row r="957" spans="4:4">
      <c r="D957" s="144"/>
    </row>
    <row r="958" spans="4:4">
      <c r="D958" s="144"/>
    </row>
    <row r="959" spans="4:4">
      <c r="D959" s="144"/>
    </row>
    <row r="960" spans="4:4">
      <c r="D960" s="144"/>
    </row>
    <row r="961" spans="4:4">
      <c r="D961" s="144"/>
    </row>
    <row r="962" spans="4:4">
      <c r="D962" s="144"/>
    </row>
    <row r="963" spans="4:4">
      <c r="D963" s="144"/>
    </row>
    <row r="964" spans="4:4">
      <c r="D964" s="144"/>
    </row>
    <row r="965" spans="4:4">
      <c r="D965" s="144"/>
    </row>
    <row r="966" spans="4:4">
      <c r="D966" s="144"/>
    </row>
    <row r="967" spans="4:4">
      <c r="D967" s="144"/>
    </row>
    <row r="968" spans="4:4">
      <c r="D968" s="144"/>
    </row>
    <row r="969" spans="4:4">
      <c r="D969" s="144"/>
    </row>
    <row r="970" spans="4:4">
      <c r="D970" s="144"/>
    </row>
    <row r="971" spans="4:4">
      <c r="D971" s="144"/>
    </row>
    <row r="972" spans="4:4">
      <c r="D972" s="144"/>
    </row>
    <row r="973" spans="4:4">
      <c r="D973" s="144"/>
    </row>
    <row r="974" spans="4:4">
      <c r="D974" s="144"/>
    </row>
    <row r="975" spans="4:4">
      <c r="D975" s="144"/>
    </row>
    <row r="976" spans="4:4">
      <c r="D976" s="144"/>
    </row>
    <row r="977" spans="4:4">
      <c r="D977" s="144"/>
    </row>
    <row r="978" spans="4:4">
      <c r="D978" s="144"/>
    </row>
    <row r="979" spans="4:4">
      <c r="D979" s="144"/>
    </row>
    <row r="980" spans="4:4">
      <c r="D980" s="144"/>
    </row>
    <row r="981" spans="4:4">
      <c r="D981" s="144"/>
    </row>
    <row r="982" spans="4:4">
      <c r="D982" s="144"/>
    </row>
    <row r="983" spans="4:4">
      <c r="D983" s="144"/>
    </row>
    <row r="984" spans="4:4">
      <c r="D984" s="144"/>
    </row>
    <row r="985" spans="4:4">
      <c r="D985" s="144"/>
    </row>
    <row r="986" spans="4:4">
      <c r="D986" s="144"/>
    </row>
    <row r="987" spans="4:4">
      <c r="D987" s="144"/>
    </row>
    <row r="988" spans="4:4">
      <c r="D988" s="144"/>
    </row>
    <row r="989" spans="4:4">
      <c r="D989" s="144"/>
    </row>
    <row r="990" spans="4:4">
      <c r="D990" s="144"/>
    </row>
    <row r="991" spans="4:4">
      <c r="D991" s="144"/>
    </row>
    <row r="992" spans="4:4">
      <c r="D992" s="144"/>
    </row>
    <row r="993" spans="4:4">
      <c r="D993" s="144"/>
    </row>
    <row r="994" spans="4:4">
      <c r="D994" s="144"/>
    </row>
    <row r="995" spans="4:4">
      <c r="D995" s="144"/>
    </row>
    <row r="996" spans="4:4">
      <c r="D996" s="144"/>
    </row>
    <row r="997" spans="4:4">
      <c r="D997" s="144"/>
    </row>
    <row r="998" spans="4:4">
      <c r="D998" s="144"/>
    </row>
    <row r="999" spans="4:4">
      <c r="D999" s="144"/>
    </row>
    <row r="1000" spans="4:4">
      <c r="D1000" s="144"/>
    </row>
    <row r="1001" spans="4:4">
      <c r="D1001" s="144"/>
    </row>
    <row r="1002" spans="4:4">
      <c r="D1002" s="144"/>
    </row>
    <row r="1003" spans="4:4">
      <c r="D1003" s="144"/>
    </row>
    <row r="1004" spans="4:4">
      <c r="D1004" s="144"/>
    </row>
    <row r="1005" spans="4:4">
      <c r="D1005" s="144"/>
    </row>
    <row r="1006" spans="4:4">
      <c r="D1006" s="144"/>
    </row>
    <row r="1007" spans="4:4">
      <c r="D1007" s="144"/>
    </row>
    <row r="1008" spans="4:4">
      <c r="D1008" s="144"/>
    </row>
    <row r="1009" spans="4:4">
      <c r="D1009" s="144"/>
    </row>
    <row r="1010" spans="4:4">
      <c r="D1010" s="144"/>
    </row>
    <row r="1011" spans="4:4">
      <c r="D1011" s="144"/>
    </row>
    <row r="1012" spans="4:4">
      <c r="D1012" s="144"/>
    </row>
    <row r="1013" spans="4:4">
      <c r="D1013" s="144"/>
    </row>
    <row r="1014" spans="4:4">
      <c r="D1014" s="144"/>
    </row>
    <row r="1015" spans="4:4">
      <c r="D1015" s="144"/>
    </row>
    <row r="1016" spans="4:4">
      <c r="D1016" s="144"/>
    </row>
    <row r="1017" spans="4:4">
      <c r="D1017" s="144"/>
    </row>
    <row r="1018" spans="4:4">
      <c r="D1018" s="144"/>
    </row>
    <row r="1019" spans="4:4">
      <c r="D1019" s="144"/>
    </row>
    <row r="1020" spans="4:4">
      <c r="D1020" s="144"/>
    </row>
    <row r="1021" spans="4:4">
      <c r="D1021" s="144"/>
    </row>
    <row r="1022" spans="4:4">
      <c r="D1022" s="144"/>
    </row>
    <row r="1023" spans="4:4">
      <c r="D1023" s="144"/>
    </row>
    <row r="1024" spans="4:4">
      <c r="D1024" s="144"/>
    </row>
    <row r="1025" spans="4:4">
      <c r="D1025" s="144"/>
    </row>
    <row r="1026" spans="4:4">
      <c r="D1026" s="144"/>
    </row>
    <row r="1027" spans="4:4">
      <c r="D1027" s="144"/>
    </row>
    <row r="1028" spans="4:4">
      <c r="D1028" s="144"/>
    </row>
    <row r="1029" spans="4:4">
      <c r="D1029" s="144"/>
    </row>
    <row r="1030" spans="4:4">
      <c r="D1030" s="144"/>
    </row>
    <row r="1031" spans="4:4">
      <c r="D1031" s="144"/>
    </row>
    <row r="1032" spans="4:4">
      <c r="D1032" s="144"/>
    </row>
    <row r="1033" spans="4:4">
      <c r="D1033" s="144"/>
    </row>
    <row r="1034" spans="4:4">
      <c r="D1034" s="144"/>
    </row>
    <row r="1035" spans="4:4">
      <c r="D1035" s="144"/>
    </row>
    <row r="1036" spans="4:4">
      <c r="D1036" s="144"/>
    </row>
    <row r="1037" spans="4:4">
      <c r="D1037" s="144"/>
    </row>
    <row r="1038" spans="4:4">
      <c r="D1038" s="144"/>
    </row>
    <row r="1039" spans="4:4">
      <c r="D1039" s="144"/>
    </row>
    <row r="1040" spans="4:4">
      <c r="D1040" s="144"/>
    </row>
    <row r="1041" spans="4:4">
      <c r="D1041" s="144"/>
    </row>
    <row r="1042" spans="4:4">
      <c r="D1042" s="144"/>
    </row>
    <row r="1043" spans="4:4">
      <c r="D1043" s="144"/>
    </row>
    <row r="1044" spans="4:4">
      <c r="D1044" s="144"/>
    </row>
    <row r="1045" spans="4:4">
      <c r="D1045" s="144"/>
    </row>
    <row r="1046" spans="4:4">
      <c r="D1046" s="144"/>
    </row>
    <row r="1047" spans="4:4">
      <c r="D1047" s="144"/>
    </row>
    <row r="1048" spans="4:4">
      <c r="D1048" s="144"/>
    </row>
    <row r="1049" spans="4:4">
      <c r="D1049" s="144"/>
    </row>
    <row r="1050" spans="4:4">
      <c r="D1050" s="144"/>
    </row>
    <row r="1051" spans="4:4">
      <c r="D1051" s="144"/>
    </row>
    <row r="1052" spans="4:4">
      <c r="D1052" s="144"/>
    </row>
    <row r="1053" spans="4:4">
      <c r="D1053" s="144"/>
    </row>
    <row r="1054" spans="4:4">
      <c r="D1054" s="144"/>
    </row>
    <row r="1055" spans="4:4">
      <c r="D1055" s="144"/>
    </row>
    <row r="1056" spans="4:4">
      <c r="D1056" s="144"/>
    </row>
    <row r="1057" spans="4:4">
      <c r="D1057" s="144"/>
    </row>
    <row r="1058" spans="4:4">
      <c r="D1058" s="144"/>
    </row>
    <row r="1059" spans="4:4">
      <c r="D1059" s="144"/>
    </row>
    <row r="1060" spans="4:4">
      <c r="D1060" s="144"/>
    </row>
    <row r="1061" spans="4:4">
      <c r="D1061" s="144"/>
    </row>
    <row r="1062" spans="4:4">
      <c r="D1062" s="144"/>
    </row>
    <row r="1063" spans="4:4">
      <c r="D1063" s="144"/>
    </row>
    <row r="1064" spans="4:4">
      <c r="D1064" s="144"/>
    </row>
    <row r="1065" spans="4:4">
      <c r="D1065" s="144"/>
    </row>
    <row r="1066" spans="4:4">
      <c r="D1066" s="144"/>
    </row>
    <row r="1067" spans="4:4">
      <c r="D1067" s="144"/>
    </row>
    <row r="1068" spans="4:4">
      <c r="D1068" s="144"/>
    </row>
    <row r="1069" spans="4:4">
      <c r="D1069" s="144"/>
    </row>
    <row r="1070" spans="4:4">
      <c r="D1070" s="144"/>
    </row>
    <row r="1071" spans="4:4">
      <c r="D1071" s="144"/>
    </row>
    <row r="1072" spans="4:4">
      <c r="D1072" s="144"/>
    </row>
    <row r="1073" spans="4:4">
      <c r="D1073" s="144"/>
    </row>
    <row r="1074" spans="4:4">
      <c r="D1074" s="144"/>
    </row>
    <row r="1075" spans="4:4">
      <c r="D1075" s="144"/>
    </row>
    <row r="1076" spans="4:4">
      <c r="D1076" s="144"/>
    </row>
    <row r="1077" spans="4:4">
      <c r="D1077" s="144"/>
    </row>
    <row r="1078" spans="4:4">
      <c r="D1078" s="144"/>
    </row>
    <row r="1079" spans="4:4">
      <c r="D1079" s="144"/>
    </row>
    <row r="1080" spans="4:4">
      <c r="D1080" s="144"/>
    </row>
    <row r="1081" spans="4:4">
      <c r="D1081" s="144"/>
    </row>
    <row r="1082" spans="4:4">
      <c r="D1082" s="144"/>
    </row>
    <row r="1083" spans="4:4">
      <c r="D1083" s="144"/>
    </row>
    <row r="1084" spans="4:4">
      <c r="D1084" s="144"/>
    </row>
    <row r="1085" spans="4:4">
      <c r="D1085" s="144"/>
    </row>
    <row r="1086" spans="4:4">
      <c r="D1086" s="144"/>
    </row>
    <row r="1087" spans="4:4">
      <c r="D1087" s="144"/>
    </row>
    <row r="1088" spans="4:4">
      <c r="D1088" s="144"/>
    </row>
    <row r="1089" spans="4:4">
      <c r="D1089" s="144"/>
    </row>
    <row r="1090" spans="4:4">
      <c r="D1090" s="144"/>
    </row>
    <row r="1091" spans="4:4">
      <c r="D1091" s="144"/>
    </row>
    <row r="1092" spans="4:4">
      <c r="D1092" s="144"/>
    </row>
    <row r="1093" spans="4:4">
      <c r="D1093" s="144"/>
    </row>
    <row r="1094" spans="4:4">
      <c r="D1094" s="144"/>
    </row>
    <row r="1095" spans="4:4">
      <c r="D1095" s="144"/>
    </row>
    <row r="1096" spans="4:4">
      <c r="D1096" s="144"/>
    </row>
    <row r="1097" spans="4:4">
      <c r="D1097" s="144"/>
    </row>
    <row r="1098" spans="4:4">
      <c r="D1098" s="144"/>
    </row>
    <row r="1099" spans="4:4">
      <c r="D1099" s="144"/>
    </row>
    <row r="1100" spans="4:4">
      <c r="D1100" s="144"/>
    </row>
    <row r="1101" spans="4:4">
      <c r="D1101" s="144"/>
    </row>
    <row r="1102" spans="4:4">
      <c r="D1102" s="144"/>
    </row>
    <row r="1103" spans="4:4">
      <c r="D1103" s="144"/>
    </row>
    <row r="1104" spans="4:4">
      <c r="D1104" s="144"/>
    </row>
    <row r="1105" spans="4:4">
      <c r="D1105" s="144"/>
    </row>
    <row r="1106" spans="4:4">
      <c r="D1106" s="144"/>
    </row>
    <row r="1107" spans="4:4">
      <c r="D1107" s="144"/>
    </row>
    <row r="1108" spans="4:4">
      <c r="D1108" s="144"/>
    </row>
    <row r="1109" spans="4:4">
      <c r="D1109" s="144"/>
    </row>
    <row r="1110" spans="4:4">
      <c r="D1110" s="144"/>
    </row>
    <row r="1111" spans="4:4">
      <c r="D1111" s="144"/>
    </row>
    <row r="1112" spans="4:4">
      <c r="D1112" s="144"/>
    </row>
    <row r="1113" spans="4:4">
      <c r="D1113" s="144"/>
    </row>
    <row r="1114" spans="4:4">
      <c r="D1114" s="144"/>
    </row>
    <row r="1115" spans="4:4">
      <c r="D1115" s="144"/>
    </row>
    <row r="1116" spans="4:4">
      <c r="D1116" s="144"/>
    </row>
    <row r="1117" spans="4:4">
      <c r="D1117" s="144"/>
    </row>
    <row r="1118" spans="4:4">
      <c r="D1118" s="144"/>
    </row>
    <row r="1119" spans="4:4">
      <c r="D1119" s="144"/>
    </row>
    <row r="1120" spans="4:4">
      <c r="D1120" s="144"/>
    </row>
    <row r="1121" spans="4:4">
      <c r="D1121" s="144"/>
    </row>
    <row r="1122" spans="4:4">
      <c r="D1122" s="144"/>
    </row>
    <row r="1123" spans="4:4">
      <c r="D1123" s="144"/>
    </row>
    <row r="1124" spans="4:4">
      <c r="D1124" s="144"/>
    </row>
    <row r="1125" spans="4:4">
      <c r="D1125" s="144"/>
    </row>
    <row r="1126" spans="4:4">
      <c r="D1126" s="144"/>
    </row>
    <row r="1127" spans="4:4">
      <c r="D1127" s="144"/>
    </row>
    <row r="1128" spans="4:4">
      <c r="D1128" s="144"/>
    </row>
    <row r="1129" spans="4:4">
      <c r="D1129" s="144"/>
    </row>
    <row r="1130" spans="4:4">
      <c r="D1130" s="144"/>
    </row>
    <row r="1131" spans="4:4">
      <c r="D1131" s="144"/>
    </row>
    <row r="1132" spans="4:4">
      <c r="D1132" s="144"/>
    </row>
    <row r="1133" spans="4:4">
      <c r="D1133" s="144"/>
    </row>
    <row r="1134" spans="4:4">
      <c r="D1134" s="144"/>
    </row>
    <row r="1135" spans="4:4">
      <c r="D1135" s="144"/>
    </row>
    <row r="1136" spans="4:4">
      <c r="D1136" s="144"/>
    </row>
    <row r="1137" spans="4:4">
      <c r="D1137" s="144"/>
    </row>
    <row r="1138" spans="4:4">
      <c r="D1138" s="144"/>
    </row>
    <row r="1139" spans="4:4">
      <c r="D1139" s="144"/>
    </row>
    <row r="1140" spans="4:4">
      <c r="D1140" s="144"/>
    </row>
    <row r="1141" spans="4:4">
      <c r="D1141" s="144"/>
    </row>
    <row r="1142" spans="4:4">
      <c r="D1142" s="144"/>
    </row>
    <row r="1143" spans="4:4">
      <c r="D1143" s="144"/>
    </row>
    <row r="1144" spans="4:4">
      <c r="D1144" s="144"/>
    </row>
    <row r="1145" spans="4:4">
      <c r="D1145" s="144"/>
    </row>
    <row r="1146" spans="4:4">
      <c r="D1146" s="144"/>
    </row>
    <row r="1147" spans="4:4">
      <c r="D1147" s="144"/>
    </row>
    <row r="1148" spans="4:4">
      <c r="D1148" s="144"/>
    </row>
    <row r="1149" spans="4:4">
      <c r="D1149" s="144"/>
    </row>
    <row r="1150" spans="4:4">
      <c r="D1150" s="144"/>
    </row>
    <row r="1151" spans="4:4">
      <c r="D1151" s="144"/>
    </row>
    <row r="1152" spans="4:4">
      <c r="D1152" s="144"/>
    </row>
    <row r="1153" spans="4:4">
      <c r="D1153" s="144"/>
    </row>
    <row r="1154" spans="4:4">
      <c r="D1154" s="144"/>
    </row>
    <row r="1155" spans="4:4">
      <c r="D1155" s="144"/>
    </row>
    <row r="1156" spans="4:4">
      <c r="D1156" s="144"/>
    </row>
    <row r="1157" spans="4:4">
      <c r="D1157" s="144"/>
    </row>
    <row r="1158" spans="4:4">
      <c r="D1158" s="144"/>
    </row>
    <row r="1159" spans="4:4">
      <c r="D1159" s="144"/>
    </row>
    <row r="1160" spans="4:4">
      <c r="D1160" s="144"/>
    </row>
    <row r="1161" spans="4:4">
      <c r="D1161" s="144"/>
    </row>
    <row r="1162" spans="4:4">
      <c r="D1162" s="144"/>
    </row>
    <row r="1163" spans="4:4">
      <c r="D1163" s="144"/>
    </row>
    <row r="1164" spans="4:4">
      <c r="D1164" s="144"/>
    </row>
    <row r="1165" spans="4:4">
      <c r="D1165" s="144"/>
    </row>
    <row r="1166" spans="4:4">
      <c r="D1166" s="144"/>
    </row>
    <row r="1167" spans="4:4">
      <c r="D1167" s="144"/>
    </row>
    <row r="1168" spans="4:4">
      <c r="D1168" s="144"/>
    </row>
    <row r="1169" spans="4:4">
      <c r="D1169" s="144"/>
    </row>
    <row r="1170" spans="4:4">
      <c r="D1170" s="144"/>
    </row>
    <row r="1171" spans="4:4">
      <c r="D1171" s="144"/>
    </row>
    <row r="1172" spans="4:4">
      <c r="D1172" s="144"/>
    </row>
    <row r="1173" spans="4:4">
      <c r="D1173" s="144"/>
    </row>
    <row r="1174" spans="4:4">
      <c r="D1174" s="144"/>
    </row>
    <row r="1175" spans="4:4">
      <c r="D1175" s="144"/>
    </row>
    <row r="1176" spans="4:4">
      <c r="D1176" s="144"/>
    </row>
    <row r="1177" spans="4:4">
      <c r="D1177" s="144"/>
    </row>
    <row r="1178" spans="4:4">
      <c r="D1178" s="144"/>
    </row>
    <row r="1179" spans="4:4">
      <c r="D1179" s="144"/>
    </row>
    <row r="1180" spans="4:4">
      <c r="D1180" s="144"/>
    </row>
    <row r="1181" spans="4:4">
      <c r="D1181" s="144"/>
    </row>
    <row r="1182" spans="4:4">
      <c r="D1182" s="144"/>
    </row>
    <row r="1183" spans="4:4">
      <c r="D1183" s="144"/>
    </row>
    <row r="1184" spans="4:4">
      <c r="D1184" s="144"/>
    </row>
    <row r="1185" spans="4:4">
      <c r="D1185" s="144"/>
    </row>
    <row r="1186" spans="4:4">
      <c r="D1186" s="144"/>
    </row>
    <row r="1187" spans="4:4">
      <c r="D1187" s="144"/>
    </row>
    <row r="1188" spans="4:4">
      <c r="D1188" s="144"/>
    </row>
    <row r="1189" spans="4:4">
      <c r="D1189" s="144"/>
    </row>
    <row r="1190" spans="4:4">
      <c r="D1190" s="144"/>
    </row>
    <row r="1191" spans="4:4">
      <c r="D1191" s="144"/>
    </row>
    <row r="1192" spans="4:4">
      <c r="D1192" s="144"/>
    </row>
    <row r="1193" spans="4:4">
      <c r="D1193" s="144"/>
    </row>
    <row r="1194" spans="4:4">
      <c r="D1194" s="144"/>
    </row>
    <row r="1195" spans="4:4">
      <c r="D1195" s="144"/>
    </row>
    <row r="1196" spans="4:4">
      <c r="D1196" s="144"/>
    </row>
    <row r="1197" spans="4:4">
      <c r="D1197" s="144"/>
    </row>
    <row r="1198" spans="4:4">
      <c r="D1198" s="144"/>
    </row>
    <row r="1199" spans="4:4">
      <c r="D1199" s="144"/>
    </row>
    <row r="1200" spans="4:4">
      <c r="D1200" s="144"/>
    </row>
    <row r="1201" spans="4:4">
      <c r="D1201" s="144"/>
    </row>
    <row r="1202" spans="4:4">
      <c r="D1202" s="144"/>
    </row>
    <row r="1203" spans="4:4">
      <c r="D1203" s="144"/>
    </row>
    <row r="1204" spans="4:4">
      <c r="D1204" s="144"/>
    </row>
    <row r="1205" spans="4:4">
      <c r="D1205" s="144"/>
    </row>
    <row r="1206" spans="4:4">
      <c r="D1206" s="144"/>
    </row>
    <row r="1207" spans="4:4">
      <c r="D1207" s="144"/>
    </row>
    <row r="1208" spans="4:4">
      <c r="D1208" s="144"/>
    </row>
    <row r="1209" spans="4:4">
      <c r="D1209" s="144"/>
    </row>
    <row r="1210" spans="4:4">
      <c r="D1210" s="144"/>
    </row>
    <row r="1211" spans="4:4">
      <c r="D1211" s="144"/>
    </row>
    <row r="1212" spans="4:4">
      <c r="D1212" s="144"/>
    </row>
    <row r="1213" spans="4:4">
      <c r="D1213" s="144"/>
    </row>
    <row r="1214" spans="4:4">
      <c r="D1214" s="144"/>
    </row>
    <row r="1215" spans="4:4">
      <c r="D1215" s="144"/>
    </row>
    <row r="1216" spans="4:4">
      <c r="D1216" s="144"/>
    </row>
    <row r="1217" spans="4:4">
      <c r="D1217" s="144"/>
    </row>
    <row r="1218" spans="4:4">
      <c r="D1218" s="144"/>
    </row>
    <row r="1219" spans="4:4">
      <c r="D1219" s="144"/>
    </row>
    <row r="1220" spans="4:4">
      <c r="D1220" s="144"/>
    </row>
    <row r="1221" spans="4:4">
      <c r="D1221" s="144"/>
    </row>
    <row r="1222" spans="4:4">
      <c r="D1222" s="144"/>
    </row>
    <row r="1223" spans="4:4">
      <c r="D1223" s="144"/>
    </row>
    <row r="1224" spans="4:4">
      <c r="D1224" s="144"/>
    </row>
    <row r="1225" spans="4:4">
      <c r="D1225" s="144"/>
    </row>
    <row r="1226" spans="4:4">
      <c r="D1226" s="144"/>
    </row>
    <row r="1227" spans="4:4">
      <c r="D1227" s="144"/>
    </row>
    <row r="1228" spans="4:4">
      <c r="D1228" s="144"/>
    </row>
    <row r="1229" spans="4:4">
      <c r="D1229" s="144"/>
    </row>
    <row r="1230" spans="4:4">
      <c r="D1230" s="144"/>
    </row>
    <row r="1231" spans="4:4">
      <c r="D1231" s="144"/>
    </row>
    <row r="1232" spans="4:4">
      <c r="D1232" s="144"/>
    </row>
    <row r="1233" spans="4:4">
      <c r="D1233" s="144"/>
    </row>
    <row r="1234" spans="4:4">
      <c r="D1234" s="144"/>
    </row>
    <row r="1235" spans="4:4">
      <c r="D1235" s="144"/>
    </row>
    <row r="1236" spans="4:4">
      <c r="D1236" s="144"/>
    </row>
    <row r="1237" spans="4:4">
      <c r="D1237" s="144"/>
    </row>
    <row r="1238" spans="4:4">
      <c r="D1238" s="144"/>
    </row>
    <row r="1239" spans="4:4">
      <c r="D1239" s="144"/>
    </row>
    <row r="1240" spans="4:4">
      <c r="D1240" s="144"/>
    </row>
    <row r="1241" spans="4:4">
      <c r="D1241" s="144"/>
    </row>
    <row r="1242" spans="4:4">
      <c r="D1242" s="144"/>
    </row>
    <row r="1243" spans="4:4">
      <c r="D1243" s="144"/>
    </row>
    <row r="1244" spans="4:4">
      <c r="D1244" s="144"/>
    </row>
    <row r="1245" spans="4:4">
      <c r="D1245" s="144"/>
    </row>
    <row r="1246" spans="4:4">
      <c r="D1246" s="144"/>
    </row>
    <row r="1247" spans="4:4">
      <c r="D1247" s="144"/>
    </row>
    <row r="1248" spans="4:4">
      <c r="D1248" s="144"/>
    </row>
    <row r="1249" spans="4:4">
      <c r="D1249" s="144"/>
    </row>
    <row r="1250" spans="4:4">
      <c r="D1250" s="144"/>
    </row>
    <row r="1251" spans="4:4">
      <c r="D1251" s="144"/>
    </row>
    <row r="1252" spans="4:4">
      <c r="D1252" s="144"/>
    </row>
    <row r="1253" spans="4:4">
      <c r="D1253" s="144"/>
    </row>
    <row r="1254" spans="4:4">
      <c r="D1254" s="144"/>
    </row>
    <row r="1255" spans="4:4">
      <c r="D1255" s="144"/>
    </row>
    <row r="1256" spans="4:4">
      <c r="D1256" s="144"/>
    </row>
    <row r="1257" spans="4:4">
      <c r="D1257" s="144"/>
    </row>
    <row r="1258" spans="4:4">
      <c r="D1258" s="144"/>
    </row>
    <row r="1259" spans="4:4">
      <c r="D1259" s="144"/>
    </row>
    <row r="1260" spans="4:4">
      <c r="D1260" s="144"/>
    </row>
    <row r="1261" spans="4:4">
      <c r="D1261" s="144"/>
    </row>
    <row r="1262" spans="4:4">
      <c r="D1262" s="144"/>
    </row>
    <row r="1263" spans="4:4">
      <c r="D1263" s="144"/>
    </row>
    <row r="1264" spans="4:4">
      <c r="D1264" s="144"/>
    </row>
    <row r="1265" spans="4:4">
      <c r="D1265" s="144"/>
    </row>
    <row r="1266" spans="4:4">
      <c r="D1266" s="144"/>
    </row>
    <row r="1267" spans="4:4">
      <c r="D1267" s="144"/>
    </row>
    <row r="1268" spans="4:4">
      <c r="D1268" s="144"/>
    </row>
    <row r="1269" spans="4:4">
      <c r="D1269" s="144"/>
    </row>
    <row r="1270" spans="4:4">
      <c r="D1270" s="144"/>
    </row>
    <row r="1271" spans="4:4">
      <c r="D1271" s="144"/>
    </row>
    <row r="1272" spans="4:4">
      <c r="D1272" s="144"/>
    </row>
    <row r="1273" spans="4:4">
      <c r="D1273" s="144"/>
    </row>
    <row r="1274" spans="4:4">
      <c r="D1274" s="144"/>
    </row>
    <row r="1275" spans="4:4">
      <c r="D1275" s="144"/>
    </row>
    <row r="1276" spans="4:4">
      <c r="D1276" s="144"/>
    </row>
    <row r="1277" spans="4:4">
      <c r="D1277" s="144"/>
    </row>
    <row r="1278" spans="4:4">
      <c r="D1278" s="144"/>
    </row>
    <row r="1279" spans="4:4">
      <c r="D1279" s="144"/>
    </row>
    <row r="1280" spans="4:4">
      <c r="D1280" s="144"/>
    </row>
    <row r="1281" spans="4:4">
      <c r="D1281" s="144"/>
    </row>
    <row r="1282" spans="4:4">
      <c r="D1282" s="144"/>
    </row>
    <row r="1283" spans="4:4">
      <c r="D1283" s="144"/>
    </row>
    <row r="1284" spans="4:4">
      <c r="D1284" s="144"/>
    </row>
    <row r="1285" spans="4:4">
      <c r="D1285" s="144"/>
    </row>
    <row r="1286" spans="4:4">
      <c r="D1286" s="144"/>
    </row>
    <row r="1287" spans="4:4">
      <c r="D1287" s="144"/>
    </row>
    <row r="1288" spans="4:4">
      <c r="D1288" s="144"/>
    </row>
    <row r="1289" spans="4:4">
      <c r="D1289" s="144"/>
    </row>
    <row r="1290" spans="4:4">
      <c r="D1290" s="144"/>
    </row>
    <row r="1291" spans="4:4">
      <c r="D1291" s="144"/>
    </row>
    <row r="1292" spans="4:4">
      <c r="D1292" s="144"/>
    </row>
    <row r="1293" spans="4:4">
      <c r="D1293" s="144"/>
    </row>
    <row r="1294" spans="4:4">
      <c r="D1294" s="144"/>
    </row>
    <row r="1295" spans="4:4">
      <c r="D1295" s="144"/>
    </row>
    <row r="1296" spans="4:4">
      <c r="D1296" s="144"/>
    </row>
    <row r="1297" spans="4:4">
      <c r="D1297" s="144"/>
    </row>
    <row r="1298" spans="4:4">
      <c r="D1298" s="144"/>
    </row>
    <row r="1299" spans="4:4">
      <c r="D1299" s="144"/>
    </row>
    <row r="1300" spans="4:4">
      <c r="D1300" s="144"/>
    </row>
    <row r="1301" spans="4:4">
      <c r="D1301" s="144"/>
    </row>
    <row r="1302" spans="4:4">
      <c r="D1302" s="144"/>
    </row>
    <row r="1303" spans="4:4">
      <c r="D1303" s="144"/>
    </row>
    <row r="1304" spans="4:4">
      <c r="D1304" s="144"/>
    </row>
    <row r="1305" spans="4:4">
      <c r="D1305" s="144"/>
    </row>
    <row r="1306" spans="4:4">
      <c r="D1306" s="144"/>
    </row>
    <row r="1307" spans="4:4">
      <c r="D1307" s="144"/>
    </row>
    <row r="1308" spans="4:4">
      <c r="D1308" s="144"/>
    </row>
    <row r="1309" spans="4:4">
      <c r="D1309" s="144"/>
    </row>
    <row r="1310" spans="4:4">
      <c r="D1310" s="144"/>
    </row>
    <row r="1311" spans="4:4">
      <c r="D1311" s="144"/>
    </row>
    <row r="1312" spans="4:4">
      <c r="D1312" s="144"/>
    </row>
    <row r="1313" spans="4:4">
      <c r="D1313" s="144"/>
    </row>
    <row r="1314" spans="4:4">
      <c r="D1314" s="144"/>
    </row>
    <row r="1315" spans="4:4">
      <c r="D1315" s="144"/>
    </row>
    <row r="1316" spans="4:4">
      <c r="D1316" s="144"/>
    </row>
    <row r="1317" spans="4:4">
      <c r="D1317" s="144"/>
    </row>
    <row r="1318" spans="4:4">
      <c r="D1318" s="144"/>
    </row>
    <row r="1319" spans="4:4">
      <c r="D1319" s="144"/>
    </row>
    <row r="1320" spans="4:4">
      <c r="D1320" s="144"/>
    </row>
    <row r="1321" spans="4:4">
      <c r="D1321" s="144"/>
    </row>
    <row r="1322" spans="4:4">
      <c r="D1322" s="144"/>
    </row>
    <row r="1323" spans="4:4">
      <c r="D1323" s="144"/>
    </row>
    <row r="1324" spans="4:4">
      <c r="D1324" s="144"/>
    </row>
    <row r="1325" spans="4:4">
      <c r="D1325" s="144"/>
    </row>
    <row r="1326" spans="4:4">
      <c r="D1326" s="144"/>
    </row>
    <row r="1327" spans="4:4">
      <c r="D1327" s="144"/>
    </row>
    <row r="1328" spans="4:4">
      <c r="D1328" s="144"/>
    </row>
    <row r="1329" spans="4:4">
      <c r="D1329" s="144"/>
    </row>
    <row r="1330" spans="4:4">
      <c r="D1330" s="144"/>
    </row>
    <row r="1331" spans="4:4">
      <c r="D1331" s="144"/>
    </row>
    <row r="1332" spans="4:4">
      <c r="D1332" s="144"/>
    </row>
    <row r="1333" spans="4:4">
      <c r="D1333" s="144"/>
    </row>
    <row r="1334" spans="4:4">
      <c r="D1334" s="144"/>
    </row>
    <row r="1335" spans="4:4">
      <c r="D1335" s="144"/>
    </row>
    <row r="1336" spans="4:4">
      <c r="D1336" s="144"/>
    </row>
    <row r="1337" spans="4:4">
      <c r="D1337" s="144"/>
    </row>
    <row r="1338" spans="4:4">
      <c r="D1338" s="144"/>
    </row>
    <row r="1339" spans="4:4">
      <c r="D1339" s="144"/>
    </row>
    <row r="1340" spans="4:4">
      <c r="D1340" s="144"/>
    </row>
    <row r="1341" spans="4:4">
      <c r="D1341" s="144"/>
    </row>
    <row r="1342" spans="4:4">
      <c r="D1342" s="144"/>
    </row>
    <row r="1343" spans="4:4">
      <c r="D1343" s="144"/>
    </row>
    <row r="1344" spans="4:4">
      <c r="D1344" s="144"/>
    </row>
    <row r="1345" spans="4:4">
      <c r="D1345" s="144"/>
    </row>
    <row r="1346" spans="4:4">
      <c r="D1346" s="144"/>
    </row>
    <row r="1347" spans="4:4">
      <c r="D1347" s="144"/>
    </row>
    <row r="1348" spans="4:4">
      <c r="D1348" s="144"/>
    </row>
    <row r="1349" spans="4:4">
      <c r="D1349" s="144"/>
    </row>
    <row r="1350" spans="4:4">
      <c r="D1350" s="144"/>
    </row>
    <row r="1351" spans="4:4">
      <c r="D1351" s="144"/>
    </row>
    <row r="1352" spans="4:4">
      <c r="D1352" s="144"/>
    </row>
    <row r="1353" spans="4:4">
      <c r="D1353" s="144"/>
    </row>
    <row r="1354" spans="4:4">
      <c r="D1354" s="144"/>
    </row>
    <row r="1355" spans="4:4">
      <c r="D1355" s="144"/>
    </row>
    <row r="1356" spans="4:4">
      <c r="D1356" s="144"/>
    </row>
    <row r="1357" spans="4:4">
      <c r="D1357" s="144"/>
    </row>
    <row r="1358" spans="4:4">
      <c r="D1358" s="144"/>
    </row>
    <row r="1359" spans="4:4">
      <c r="D1359" s="144"/>
    </row>
    <row r="1360" spans="4:4">
      <c r="D1360" s="144"/>
    </row>
    <row r="1361" spans="4:4">
      <c r="D1361" s="144"/>
    </row>
    <row r="1362" spans="4:4">
      <c r="D1362" s="144"/>
    </row>
    <row r="1363" spans="4:4">
      <c r="D1363" s="144"/>
    </row>
    <row r="1364" spans="4:4">
      <c r="D1364" s="144"/>
    </row>
    <row r="1365" spans="4:4">
      <c r="D1365" s="144"/>
    </row>
    <row r="1366" spans="4:4">
      <c r="D1366" s="144"/>
    </row>
    <row r="1367" spans="4:4">
      <c r="D1367" s="144"/>
    </row>
    <row r="1368" spans="4:4">
      <c r="D1368" s="144"/>
    </row>
    <row r="1369" spans="4:4">
      <c r="D1369" s="144"/>
    </row>
    <row r="1370" spans="4:4">
      <c r="D1370" s="144"/>
    </row>
    <row r="1371" spans="4:4">
      <c r="D1371" s="144"/>
    </row>
    <row r="1372" spans="4:4">
      <c r="D1372" s="144"/>
    </row>
    <row r="1373" spans="4:4">
      <c r="D1373" s="144"/>
    </row>
    <row r="1374" spans="4:4">
      <c r="D1374" s="144"/>
    </row>
    <row r="1375" spans="4:4">
      <c r="D1375" s="144"/>
    </row>
    <row r="1376" spans="4:4">
      <c r="D1376" s="144"/>
    </row>
    <row r="1377" spans="4:4">
      <c r="D1377" s="144"/>
    </row>
    <row r="1378" spans="4:4">
      <c r="D1378" s="144"/>
    </row>
    <row r="1379" spans="4:4">
      <c r="D1379" s="144"/>
    </row>
    <row r="1380" spans="4:4">
      <c r="D1380" s="144"/>
    </row>
    <row r="1381" spans="4:4">
      <c r="D1381" s="144"/>
    </row>
    <row r="1382" spans="4:4">
      <c r="D1382" s="144"/>
    </row>
    <row r="1383" spans="4:4">
      <c r="D1383" s="144"/>
    </row>
    <row r="1384" spans="4:4">
      <c r="D1384" s="144"/>
    </row>
    <row r="1385" spans="4:4">
      <c r="D1385" s="144"/>
    </row>
    <row r="1386" spans="4:4">
      <c r="D1386" s="144"/>
    </row>
    <row r="1387" spans="4:4">
      <c r="D1387" s="144"/>
    </row>
    <row r="1388" spans="4:4">
      <c r="D1388" s="144"/>
    </row>
    <row r="1389" spans="4:4">
      <c r="D1389" s="144"/>
    </row>
    <row r="1390" spans="4:4">
      <c r="D1390" s="144"/>
    </row>
    <row r="1391" spans="4:4">
      <c r="D1391" s="144"/>
    </row>
    <row r="1392" spans="4:4">
      <c r="D1392" s="144"/>
    </row>
    <row r="1393" spans="4:4">
      <c r="D1393" s="144"/>
    </row>
    <row r="1394" spans="4:4">
      <c r="D1394" s="144"/>
    </row>
    <row r="1395" spans="4:4">
      <c r="D1395" s="144"/>
    </row>
    <row r="1396" spans="4:4">
      <c r="D1396" s="144"/>
    </row>
    <row r="1397" spans="4:4">
      <c r="D1397" s="144"/>
    </row>
    <row r="1398" spans="4:4">
      <c r="D1398" s="144"/>
    </row>
    <row r="1399" spans="4:4">
      <c r="D1399" s="144"/>
    </row>
    <row r="1400" spans="4:4">
      <c r="D1400" s="144"/>
    </row>
    <row r="1401" spans="4:4">
      <c r="D1401" s="144"/>
    </row>
    <row r="1402" spans="4:4">
      <c r="D1402" s="144"/>
    </row>
    <row r="1403" spans="4:4">
      <c r="D1403" s="144"/>
    </row>
    <row r="1404" spans="4:4">
      <c r="D1404" s="144"/>
    </row>
    <row r="1405" spans="4:4">
      <c r="D1405" s="144"/>
    </row>
    <row r="1406" spans="4:4">
      <c r="D1406" s="144"/>
    </row>
    <row r="1407" spans="4:4">
      <c r="D1407" s="144"/>
    </row>
    <row r="1408" spans="4:4">
      <c r="D1408" s="144"/>
    </row>
    <row r="1409" spans="4:4">
      <c r="D1409" s="144"/>
    </row>
    <row r="1410" spans="4:4">
      <c r="D1410" s="144"/>
    </row>
    <row r="1411" spans="4:4">
      <c r="D1411" s="144"/>
    </row>
    <row r="1412" spans="4:4">
      <c r="D1412" s="144"/>
    </row>
    <row r="1413" spans="4:4">
      <c r="D1413" s="144"/>
    </row>
    <row r="1414" spans="4:4">
      <c r="D1414" s="144"/>
    </row>
    <row r="1415" spans="4:4">
      <c r="D1415" s="144"/>
    </row>
    <row r="1416" spans="4:4">
      <c r="D1416" s="144"/>
    </row>
    <row r="1417" spans="4:4">
      <c r="D1417" s="144"/>
    </row>
    <row r="1418" spans="4:4">
      <c r="D1418" s="144"/>
    </row>
    <row r="1419" spans="4:4">
      <c r="D1419" s="144"/>
    </row>
    <row r="1420" spans="4:4">
      <c r="D1420" s="144"/>
    </row>
    <row r="1421" spans="4:4">
      <c r="D1421" s="144"/>
    </row>
    <row r="1422" spans="4:4">
      <c r="D1422" s="144"/>
    </row>
    <row r="1423" spans="4:4">
      <c r="D1423" s="144"/>
    </row>
    <row r="1424" spans="4:4">
      <c r="D1424" s="144"/>
    </row>
    <row r="1425" spans="4:4">
      <c r="D1425" s="144"/>
    </row>
    <row r="1426" spans="4:4">
      <c r="D1426" s="144"/>
    </row>
    <row r="1427" spans="4:4">
      <c r="D1427" s="144"/>
    </row>
    <row r="1428" spans="4:4">
      <c r="D1428" s="144"/>
    </row>
    <row r="1429" spans="4:4">
      <c r="D1429" s="144"/>
    </row>
    <row r="1430" spans="4:4">
      <c r="D1430" s="144"/>
    </row>
    <row r="1431" spans="4:4">
      <c r="D1431" s="144"/>
    </row>
    <row r="1432" spans="4:4">
      <c r="D1432" s="144"/>
    </row>
    <row r="1433" spans="4:4">
      <c r="D1433" s="144"/>
    </row>
    <row r="1434" spans="4:4">
      <c r="D1434" s="144"/>
    </row>
    <row r="1435" spans="4:4">
      <c r="D1435" s="144"/>
    </row>
    <row r="1436" spans="4:4">
      <c r="D1436" s="144"/>
    </row>
    <row r="1437" spans="4:4">
      <c r="D1437" s="144"/>
    </row>
    <row r="1438" spans="4:4">
      <c r="D1438" s="144"/>
    </row>
    <row r="1439" spans="4:4">
      <c r="D1439" s="144"/>
    </row>
    <row r="1440" spans="4:4">
      <c r="D1440" s="144"/>
    </row>
    <row r="1441" spans="4:4">
      <c r="D1441" s="144"/>
    </row>
    <row r="1442" spans="4:4">
      <c r="D1442" s="144"/>
    </row>
    <row r="1443" spans="4:4">
      <c r="D1443" s="144"/>
    </row>
    <row r="1444" spans="4:4">
      <c r="D1444" s="144"/>
    </row>
    <row r="1445" spans="4:4">
      <c r="D1445" s="144"/>
    </row>
    <row r="1446" spans="4:4">
      <c r="D1446" s="144"/>
    </row>
    <row r="1447" spans="4:4">
      <c r="D1447" s="144"/>
    </row>
    <row r="1448" spans="4:4">
      <c r="D1448" s="144"/>
    </row>
    <row r="1449" spans="4:4">
      <c r="D1449" s="144"/>
    </row>
    <row r="1450" spans="4:4">
      <c r="D1450" s="144"/>
    </row>
    <row r="1451" spans="4:4">
      <c r="D1451" s="144"/>
    </row>
    <row r="1452" spans="4:4">
      <c r="D1452" s="144"/>
    </row>
    <row r="1453" spans="4:4">
      <c r="D1453" s="144"/>
    </row>
    <row r="1454" spans="4:4">
      <c r="D1454" s="144"/>
    </row>
    <row r="1455" spans="4:4">
      <c r="D1455" s="144"/>
    </row>
    <row r="1456" spans="4:4">
      <c r="D1456" s="144"/>
    </row>
    <row r="1457" spans="4:4">
      <c r="D1457" s="144"/>
    </row>
    <row r="1458" spans="4:4">
      <c r="D1458" s="144"/>
    </row>
    <row r="1459" spans="4:4">
      <c r="D1459" s="144"/>
    </row>
    <row r="1460" spans="4:4">
      <c r="D1460" s="144"/>
    </row>
    <row r="1461" spans="4:4">
      <c r="D1461" s="144"/>
    </row>
    <row r="1462" spans="4:4">
      <c r="D1462" s="144"/>
    </row>
    <row r="1463" spans="4:4">
      <c r="D1463" s="144"/>
    </row>
    <row r="1464" spans="4:4">
      <c r="D1464" s="144"/>
    </row>
    <row r="1465" spans="4:4">
      <c r="D1465" s="144"/>
    </row>
    <row r="1466" spans="4:4">
      <c r="D1466" s="144"/>
    </row>
    <row r="1467" spans="4:4">
      <c r="D1467" s="144"/>
    </row>
    <row r="1468" spans="4:4">
      <c r="D1468" s="144"/>
    </row>
    <row r="1469" spans="4:4">
      <c r="D1469" s="144"/>
    </row>
    <row r="1470" spans="4:4">
      <c r="D1470" s="144"/>
    </row>
    <row r="1471" spans="4:4">
      <c r="D1471" s="144"/>
    </row>
    <row r="1472" spans="4:4">
      <c r="D1472" s="144"/>
    </row>
    <row r="1473" spans="4:4">
      <c r="D1473" s="144"/>
    </row>
    <row r="1474" spans="4:4">
      <c r="D1474" s="144"/>
    </row>
    <row r="1475" spans="4:4">
      <c r="D1475" s="144"/>
    </row>
    <row r="1476" spans="4:4">
      <c r="D1476" s="144"/>
    </row>
    <row r="1477" spans="4:4">
      <c r="D1477" s="144"/>
    </row>
    <row r="1478" spans="4:4">
      <c r="D1478" s="144"/>
    </row>
    <row r="1479" spans="4:4">
      <c r="D1479" s="144"/>
    </row>
    <row r="1480" spans="4:4">
      <c r="D1480" s="144"/>
    </row>
    <row r="1481" spans="4:4">
      <c r="D1481" s="144"/>
    </row>
    <row r="1482" spans="4:4">
      <c r="D1482" s="144"/>
    </row>
    <row r="1483" spans="4:4">
      <c r="D1483" s="144"/>
    </row>
    <row r="1484" spans="4:4">
      <c r="D1484" s="144"/>
    </row>
    <row r="1485" spans="4:4">
      <c r="D1485" s="144"/>
    </row>
    <row r="1486" spans="4:4">
      <c r="D1486" s="144"/>
    </row>
    <row r="1487" spans="4:4">
      <c r="D1487" s="144"/>
    </row>
    <row r="1488" spans="4:4">
      <c r="D1488" s="144"/>
    </row>
    <row r="1489" spans="4:4">
      <c r="D1489" s="144"/>
    </row>
    <row r="1490" spans="4:4">
      <c r="D1490" s="144"/>
    </row>
    <row r="1491" spans="4:4">
      <c r="D1491" s="144"/>
    </row>
    <row r="1492" spans="4:4">
      <c r="D1492" s="144"/>
    </row>
    <row r="1493" spans="4:4">
      <c r="D1493" s="144"/>
    </row>
    <row r="1494" spans="4:4">
      <c r="D1494" s="144"/>
    </row>
    <row r="1495" spans="4:4">
      <c r="D1495" s="144"/>
    </row>
    <row r="1496" spans="4:4">
      <c r="D1496" s="144"/>
    </row>
    <row r="1497" spans="4:4">
      <c r="D1497" s="144"/>
    </row>
    <row r="1498" spans="4:4">
      <c r="D1498" s="144"/>
    </row>
    <row r="1499" spans="4:4">
      <c r="D1499" s="144"/>
    </row>
    <row r="1500" spans="4:4">
      <c r="D1500" s="144"/>
    </row>
    <row r="1501" spans="4:4">
      <c r="D1501" s="144"/>
    </row>
    <row r="1502" spans="4:4">
      <c r="D1502" s="144"/>
    </row>
    <row r="1503" spans="4:4">
      <c r="D1503" s="144"/>
    </row>
    <row r="1504" spans="4:4">
      <c r="D1504" s="144"/>
    </row>
    <row r="1505" spans="4:4">
      <c r="D1505" s="144"/>
    </row>
    <row r="1506" spans="4:4">
      <c r="D1506" s="144"/>
    </row>
    <row r="1507" spans="4:4">
      <c r="D1507" s="144"/>
    </row>
    <row r="1508" spans="4:4">
      <c r="D1508" s="144"/>
    </row>
    <row r="1509" spans="4:4">
      <c r="D1509" s="144"/>
    </row>
    <row r="1510" spans="4:4">
      <c r="D1510" s="144"/>
    </row>
    <row r="1511" spans="4:4">
      <c r="D1511" s="144"/>
    </row>
    <row r="1512" spans="4:4">
      <c r="D1512" s="144"/>
    </row>
    <row r="1513" spans="4:4">
      <c r="D1513" s="144"/>
    </row>
    <row r="1514" spans="4:4">
      <c r="D1514" s="144"/>
    </row>
    <row r="1515" spans="4:4">
      <c r="D1515" s="144"/>
    </row>
    <row r="1516" spans="4:4">
      <c r="D1516" s="144"/>
    </row>
    <row r="1517" spans="4:4">
      <c r="D1517" s="144"/>
    </row>
    <row r="1518" spans="4:4">
      <c r="D1518" s="144"/>
    </row>
    <row r="1519" spans="4:4">
      <c r="D1519" s="144"/>
    </row>
    <row r="1520" spans="4:4">
      <c r="D1520" s="144"/>
    </row>
    <row r="1521" spans="4:4">
      <c r="D1521" s="144"/>
    </row>
    <row r="1522" spans="4:4">
      <c r="D1522" s="144"/>
    </row>
    <row r="1523" spans="4:4">
      <c r="D1523" s="144"/>
    </row>
    <row r="1524" spans="4:4">
      <c r="D1524" s="144"/>
    </row>
    <row r="1525" spans="4:4">
      <c r="D1525" s="144"/>
    </row>
    <row r="1526" spans="4:4">
      <c r="D1526" s="144"/>
    </row>
    <row r="1527" spans="4:4">
      <c r="D1527" s="144"/>
    </row>
    <row r="1528" spans="4:4">
      <c r="D1528" s="144"/>
    </row>
    <row r="1529" spans="4:4">
      <c r="D1529" s="144"/>
    </row>
    <row r="1530" spans="4:4">
      <c r="D1530" s="144"/>
    </row>
    <row r="1531" spans="4:4">
      <c r="D1531" s="144"/>
    </row>
    <row r="1532" spans="4:4">
      <c r="D1532" s="144"/>
    </row>
    <row r="1533" spans="4:4">
      <c r="D1533" s="144"/>
    </row>
    <row r="1534" spans="4:4">
      <c r="D1534" s="144"/>
    </row>
    <row r="1535" spans="4:4">
      <c r="D1535" s="144"/>
    </row>
    <row r="1536" spans="4:4">
      <c r="D1536" s="144"/>
    </row>
    <row r="1537" spans="4:4">
      <c r="D1537" s="144"/>
    </row>
    <row r="1538" spans="4:4">
      <c r="D1538" s="144"/>
    </row>
    <row r="1539" spans="4:4">
      <c r="D1539" s="144"/>
    </row>
    <row r="1540" spans="4:4">
      <c r="D1540" s="144"/>
    </row>
    <row r="1541" spans="4:4">
      <c r="D1541" s="144"/>
    </row>
    <row r="1542" spans="4:4">
      <c r="D1542" s="144"/>
    </row>
    <row r="1543" spans="4:4">
      <c r="D1543" s="144"/>
    </row>
    <row r="1544" spans="4:4">
      <c r="D1544" s="144"/>
    </row>
    <row r="1545" spans="4:4">
      <c r="D1545" s="144"/>
    </row>
    <row r="1546" spans="4:4">
      <c r="D1546" s="144"/>
    </row>
    <row r="1547" spans="4:4">
      <c r="D1547" s="144"/>
    </row>
    <row r="1548" spans="4:4">
      <c r="D1548" s="144"/>
    </row>
    <row r="1549" spans="4:4">
      <c r="D1549" s="144"/>
    </row>
    <row r="1550" spans="4:4">
      <c r="D1550" s="144"/>
    </row>
    <row r="1551" spans="4:4">
      <c r="D1551" s="144"/>
    </row>
    <row r="1552" spans="4:4">
      <c r="D1552" s="144"/>
    </row>
    <row r="1553" spans="4:4">
      <c r="D1553" s="144"/>
    </row>
    <row r="1554" spans="4:4">
      <c r="D1554" s="144"/>
    </row>
    <row r="1555" spans="4:4">
      <c r="D1555" s="144"/>
    </row>
    <row r="1556" spans="4:4">
      <c r="D1556" s="144"/>
    </row>
    <row r="1557" spans="4:4">
      <c r="D1557" s="144"/>
    </row>
    <row r="1558" spans="4:4">
      <c r="D1558" s="144"/>
    </row>
    <row r="1559" spans="4:4">
      <c r="D1559" s="144"/>
    </row>
    <row r="1560" spans="4:4">
      <c r="D1560" s="144"/>
    </row>
    <row r="1561" spans="4:4">
      <c r="D1561" s="144"/>
    </row>
    <row r="1562" spans="4:4">
      <c r="D1562" s="144"/>
    </row>
    <row r="1563" spans="4:4">
      <c r="D1563" s="144"/>
    </row>
    <row r="1564" spans="4:4">
      <c r="D1564" s="144"/>
    </row>
    <row r="1565" spans="4:4">
      <c r="D1565" s="144"/>
    </row>
    <row r="1566" spans="4:4">
      <c r="D1566" s="144"/>
    </row>
    <row r="1567" spans="4:4">
      <c r="D1567" s="144"/>
    </row>
    <row r="1568" spans="4:4">
      <c r="D1568" s="144"/>
    </row>
    <row r="1569" spans="4:4">
      <c r="D1569" s="144"/>
    </row>
    <row r="1570" spans="4:4">
      <c r="D1570" s="144"/>
    </row>
    <row r="1571" spans="4:4">
      <c r="D1571" s="144"/>
    </row>
    <row r="1572" spans="4:4">
      <c r="D1572" s="144"/>
    </row>
    <row r="1573" spans="4:4">
      <c r="D1573" s="144"/>
    </row>
    <row r="1574" spans="4:4">
      <c r="D1574" s="144"/>
    </row>
    <row r="1575" spans="4:4">
      <c r="D1575" s="144"/>
    </row>
    <row r="1576" spans="4:4">
      <c r="D1576" s="144"/>
    </row>
    <row r="1577" spans="4:4">
      <c r="D1577" s="144"/>
    </row>
    <row r="1578" spans="4:4">
      <c r="D1578" s="144"/>
    </row>
    <row r="1579" spans="4:4">
      <c r="D1579" s="144"/>
    </row>
    <row r="1580" spans="4:4">
      <c r="D1580" s="144"/>
    </row>
    <row r="1581" spans="4:4">
      <c r="D1581" s="144"/>
    </row>
    <row r="1582" spans="4:4">
      <c r="D1582" s="144"/>
    </row>
    <row r="1583" spans="4:4">
      <c r="D1583" s="144"/>
    </row>
    <row r="1584" spans="4:4">
      <c r="D1584" s="144"/>
    </row>
    <row r="1585" spans="4:4">
      <c r="D1585" s="144"/>
    </row>
    <row r="1586" spans="4:4">
      <c r="D1586" s="144"/>
    </row>
    <row r="1587" spans="4:4">
      <c r="D1587" s="144"/>
    </row>
    <row r="1588" spans="4:4">
      <c r="D1588" s="144"/>
    </row>
    <row r="1589" spans="4:4">
      <c r="D1589" s="144"/>
    </row>
    <row r="1590" spans="4:4">
      <c r="D1590" s="144"/>
    </row>
    <row r="1591" spans="4:4">
      <c r="D1591" s="144"/>
    </row>
    <row r="1592" spans="4:4">
      <c r="D1592" s="144"/>
    </row>
    <row r="1593" spans="4:4">
      <c r="D1593" s="144"/>
    </row>
    <row r="1594" spans="4:4">
      <c r="D1594" s="144"/>
    </row>
    <row r="1595" spans="4:4">
      <c r="D1595" s="144"/>
    </row>
    <row r="1596" spans="4:4">
      <c r="D1596" s="144"/>
    </row>
    <row r="1597" spans="4:4">
      <c r="D1597" s="144"/>
    </row>
    <row r="1598" spans="4:4">
      <c r="D1598" s="144"/>
    </row>
    <row r="1599" spans="4:4">
      <c r="D1599" s="144"/>
    </row>
    <row r="1600" spans="4:4">
      <c r="D1600" s="144"/>
    </row>
    <row r="1601" spans="4:4">
      <c r="D1601" s="144"/>
    </row>
    <row r="1602" spans="4:4">
      <c r="D1602" s="144"/>
    </row>
    <row r="1603" spans="4:4">
      <c r="D1603" s="144"/>
    </row>
    <row r="1604" spans="4:4">
      <c r="D1604" s="144"/>
    </row>
    <row r="1605" spans="4:4">
      <c r="D1605" s="144"/>
    </row>
    <row r="1606" spans="4:4">
      <c r="D1606" s="144"/>
    </row>
    <row r="1607" spans="4:4">
      <c r="D1607" s="144"/>
    </row>
    <row r="1608" spans="4:4">
      <c r="D1608" s="144"/>
    </row>
    <row r="1609" spans="4:4">
      <c r="D1609" s="144"/>
    </row>
    <row r="1610" spans="4:4">
      <c r="D1610" s="144"/>
    </row>
    <row r="1611" spans="4:4">
      <c r="D1611" s="144"/>
    </row>
    <row r="1612" spans="4:4">
      <c r="D1612" s="144"/>
    </row>
    <row r="1613" spans="4:4">
      <c r="D1613" s="144"/>
    </row>
    <row r="1614" spans="4:4">
      <c r="D1614" s="144"/>
    </row>
    <row r="1615" spans="4:4">
      <c r="D1615" s="144"/>
    </row>
    <row r="1616" spans="4:4">
      <c r="D1616" s="144"/>
    </row>
    <row r="1617" spans="4:4">
      <c r="D1617" s="144"/>
    </row>
    <row r="1618" spans="4:4">
      <c r="D1618" s="144"/>
    </row>
    <row r="1619" spans="4:4">
      <c r="D1619" s="144"/>
    </row>
    <row r="1620" spans="4:4">
      <c r="D1620" s="144"/>
    </row>
    <row r="1621" spans="4:4">
      <c r="D1621" s="144"/>
    </row>
    <row r="1622" spans="4:4">
      <c r="D1622" s="144"/>
    </row>
    <row r="1623" spans="4:4">
      <c r="D1623" s="144"/>
    </row>
    <row r="1624" spans="4:4">
      <c r="D1624" s="144"/>
    </row>
    <row r="1625" spans="4:4">
      <c r="D1625" s="144"/>
    </row>
    <row r="1626" spans="4:4">
      <c r="D1626" s="144"/>
    </row>
    <row r="1627" spans="4:4">
      <c r="D1627" s="144"/>
    </row>
    <row r="1628" spans="4:4">
      <c r="D1628" s="144"/>
    </row>
    <row r="1629" spans="4:4">
      <c r="D1629" s="144"/>
    </row>
    <row r="1630" spans="4:4">
      <c r="D1630" s="144"/>
    </row>
    <row r="1631" spans="4:4">
      <c r="D1631" s="144"/>
    </row>
    <row r="1632" spans="4:4">
      <c r="D1632" s="144"/>
    </row>
    <row r="1633" spans="4:4">
      <c r="D1633" s="144"/>
    </row>
    <row r="1634" spans="4:4">
      <c r="D1634" s="144"/>
    </row>
    <row r="1635" spans="4:4">
      <c r="D1635" s="144"/>
    </row>
    <row r="1636" spans="4:4">
      <c r="D1636" s="144"/>
    </row>
    <row r="1637" spans="4:4">
      <c r="D1637" s="144"/>
    </row>
    <row r="1638" spans="4:4">
      <c r="D1638" s="144"/>
    </row>
    <row r="1639" spans="4:4">
      <c r="D1639" s="144"/>
    </row>
    <row r="1640" spans="4:4">
      <c r="D1640" s="144"/>
    </row>
    <row r="1641" spans="4:4">
      <c r="D1641" s="144"/>
    </row>
    <row r="1642" spans="4:4">
      <c r="D1642" s="144"/>
    </row>
    <row r="1643" spans="4:4">
      <c r="D1643" s="144"/>
    </row>
    <row r="1644" spans="4:4">
      <c r="D1644" s="144"/>
    </row>
    <row r="1645" spans="4:4">
      <c r="D1645" s="144"/>
    </row>
    <row r="1646" spans="4:4">
      <c r="D1646" s="144"/>
    </row>
    <row r="1647" spans="4:4">
      <c r="D1647" s="144"/>
    </row>
    <row r="1648" spans="4:4">
      <c r="D1648" s="144"/>
    </row>
    <row r="1649" spans="4:4">
      <c r="D1649" s="144"/>
    </row>
    <row r="1650" spans="4:4">
      <c r="D1650" s="144"/>
    </row>
    <row r="1651" spans="4:4">
      <c r="D1651" s="144"/>
    </row>
    <row r="1652" spans="4:4">
      <c r="D1652" s="144"/>
    </row>
    <row r="1653" spans="4:4">
      <c r="D1653" s="144"/>
    </row>
    <row r="1654" spans="4:4">
      <c r="D1654" s="144"/>
    </row>
    <row r="1655" spans="4:4">
      <c r="D1655" s="144"/>
    </row>
    <row r="1656" spans="4:4">
      <c r="D1656" s="144"/>
    </row>
    <row r="1657" spans="4:4">
      <c r="D1657" s="144"/>
    </row>
    <row r="1658" spans="4:4">
      <c r="D1658" s="144"/>
    </row>
    <row r="1659" spans="4:4">
      <c r="D1659" s="144"/>
    </row>
    <row r="1660" spans="4:4">
      <c r="D1660" s="144"/>
    </row>
    <row r="1661" spans="4:4">
      <c r="D1661" s="144"/>
    </row>
    <row r="1662" spans="4:4">
      <c r="D1662" s="144"/>
    </row>
    <row r="1663" spans="4:4">
      <c r="D1663" s="144"/>
    </row>
    <row r="1664" spans="4:4">
      <c r="D1664" s="144"/>
    </row>
    <row r="1665" spans="4:4">
      <c r="D1665" s="144"/>
    </row>
    <row r="1666" spans="4:4">
      <c r="D1666" s="144"/>
    </row>
    <row r="1667" spans="4:4">
      <c r="D1667" s="144"/>
    </row>
    <row r="1668" spans="4:4">
      <c r="D1668" s="144"/>
    </row>
    <row r="1669" spans="4:4">
      <c r="D1669" s="144"/>
    </row>
    <row r="1670" spans="4:4">
      <c r="D1670" s="144"/>
    </row>
    <row r="1671" spans="4:4">
      <c r="D1671" s="144"/>
    </row>
    <row r="1672" spans="4:4">
      <c r="D1672" s="144"/>
    </row>
    <row r="1673" spans="4:4">
      <c r="D1673" s="144"/>
    </row>
    <row r="1674" spans="4:4">
      <c r="D1674" s="144"/>
    </row>
    <row r="1675" spans="4:4">
      <c r="D1675" s="144"/>
    </row>
    <row r="1676" spans="4:4">
      <c r="D1676" s="144"/>
    </row>
    <row r="1677" spans="4:4">
      <c r="D1677" s="144"/>
    </row>
    <row r="1678" spans="4:4">
      <c r="D1678" s="144"/>
    </row>
    <row r="1679" spans="4:4">
      <c r="D1679" s="144"/>
    </row>
    <row r="1680" spans="4:4">
      <c r="D1680" s="144"/>
    </row>
    <row r="1681" spans="4:4">
      <c r="D1681" s="144"/>
    </row>
    <row r="1682" spans="4:4">
      <c r="D1682" s="144"/>
    </row>
    <row r="1683" spans="4:4">
      <c r="D1683" s="144"/>
    </row>
    <row r="1684" spans="4:4">
      <c r="D1684" s="144"/>
    </row>
    <row r="1685" spans="4:4">
      <c r="D1685" s="144"/>
    </row>
    <row r="1686" spans="4:4">
      <c r="D1686" s="144"/>
    </row>
    <row r="1687" spans="4:4">
      <c r="D1687" s="144"/>
    </row>
    <row r="1688" spans="4:4">
      <c r="D1688" s="144"/>
    </row>
    <row r="1689" spans="4:4">
      <c r="D1689" s="144"/>
    </row>
    <row r="1690" spans="4:4">
      <c r="D1690" s="144"/>
    </row>
    <row r="1691" spans="4:4">
      <c r="D1691" s="144"/>
    </row>
    <row r="1692" spans="4:4">
      <c r="D1692" s="144"/>
    </row>
    <row r="1693" spans="4:4">
      <c r="D1693" s="144"/>
    </row>
    <row r="1694" spans="4:4">
      <c r="D1694" s="144"/>
    </row>
    <row r="1695" spans="4:4">
      <c r="D1695" s="144"/>
    </row>
    <row r="1696" spans="4:4">
      <c r="D1696" s="144"/>
    </row>
    <row r="1697" spans="4:4">
      <c r="D1697" s="144"/>
    </row>
    <row r="1698" spans="4:4">
      <c r="D1698" s="144"/>
    </row>
    <row r="1699" spans="4:4">
      <c r="D1699" s="144"/>
    </row>
    <row r="1700" spans="4:4">
      <c r="D1700" s="144"/>
    </row>
    <row r="1701" spans="4:4">
      <c r="D1701" s="144"/>
    </row>
    <row r="1702" spans="4:4">
      <c r="D1702" s="144"/>
    </row>
    <row r="1703" spans="4:4">
      <c r="D1703" s="144"/>
    </row>
    <row r="1704" spans="4:4">
      <c r="D1704" s="144"/>
    </row>
    <row r="1705" spans="4:4">
      <c r="D1705" s="144"/>
    </row>
    <row r="1706" spans="4:4">
      <c r="D1706" s="144"/>
    </row>
    <row r="1707" spans="4:4">
      <c r="D1707" s="144"/>
    </row>
    <row r="1708" spans="4:4">
      <c r="D1708" s="144"/>
    </row>
    <row r="1709" spans="4:4">
      <c r="D1709" s="144"/>
    </row>
    <row r="1710" spans="4:4">
      <c r="D1710" s="144"/>
    </row>
    <row r="1711" spans="4:4">
      <c r="D1711" s="144"/>
    </row>
    <row r="1712" spans="4:4">
      <c r="D1712" s="144"/>
    </row>
    <row r="1713" spans="4:4">
      <c r="D1713" s="144"/>
    </row>
    <row r="1714" spans="4:4">
      <c r="D1714" s="144"/>
    </row>
    <row r="1715" spans="4:4">
      <c r="D1715" s="144"/>
    </row>
    <row r="1716" spans="4:4">
      <c r="D1716" s="144"/>
    </row>
    <row r="1717" spans="4:4">
      <c r="D1717" s="144"/>
    </row>
    <row r="1718" spans="4:4">
      <c r="D1718" s="144"/>
    </row>
    <row r="1719" spans="4:4">
      <c r="D1719" s="144"/>
    </row>
    <row r="1720" spans="4:4">
      <c r="D1720" s="144"/>
    </row>
    <row r="1721" spans="4:4">
      <c r="D1721" s="144"/>
    </row>
    <row r="1722" spans="4:4">
      <c r="D1722" s="144"/>
    </row>
    <row r="1723" spans="4:4">
      <c r="D1723" s="144"/>
    </row>
    <row r="1724" spans="4:4">
      <c r="D1724" s="144"/>
    </row>
    <row r="1725" spans="4:4">
      <c r="D1725" s="144"/>
    </row>
    <row r="1726" spans="4:4">
      <c r="D1726" s="144"/>
    </row>
    <row r="1727" spans="4:4">
      <c r="D1727" s="144"/>
    </row>
    <row r="1728" spans="4:4">
      <c r="D1728" s="144"/>
    </row>
    <row r="1729" spans="4:4">
      <c r="D1729" s="144"/>
    </row>
    <row r="1730" spans="4:4">
      <c r="D1730" s="144"/>
    </row>
    <row r="1731" spans="4:4">
      <c r="D1731" s="144"/>
    </row>
    <row r="1732" spans="4:4">
      <c r="D1732" s="144"/>
    </row>
    <row r="1733" spans="4:4">
      <c r="D1733" s="144"/>
    </row>
    <row r="1734" spans="4:4">
      <c r="D1734" s="144"/>
    </row>
    <row r="1735" spans="4:4">
      <c r="D1735" s="144"/>
    </row>
    <row r="1736" spans="4:4">
      <c r="D1736" s="144"/>
    </row>
    <row r="1737" spans="4:4">
      <c r="D1737" s="144"/>
    </row>
    <row r="1738" spans="4:4">
      <c r="D1738" s="144"/>
    </row>
    <row r="1739" spans="4:4">
      <c r="D1739" s="144"/>
    </row>
    <row r="1740" spans="4:4">
      <c r="D1740" s="144"/>
    </row>
    <row r="1741" spans="4:4">
      <c r="D1741" s="144"/>
    </row>
    <row r="1742" spans="4:4">
      <c r="D1742" s="144"/>
    </row>
    <row r="1743" spans="4:4">
      <c r="D1743" s="144"/>
    </row>
    <row r="1744" spans="4:4">
      <c r="D1744" s="144"/>
    </row>
    <row r="1745" spans="4:4">
      <c r="D1745" s="144"/>
    </row>
    <row r="1746" spans="4:4">
      <c r="D1746" s="144"/>
    </row>
    <row r="1747" spans="4:4">
      <c r="D1747" s="144"/>
    </row>
    <row r="1748" spans="4:4">
      <c r="D1748" s="144"/>
    </row>
    <row r="1749" spans="4:4">
      <c r="D1749" s="144"/>
    </row>
    <row r="1750" spans="4:4">
      <c r="D1750" s="144"/>
    </row>
    <row r="1751" spans="4:4">
      <c r="D1751" s="144"/>
    </row>
    <row r="1752" spans="4:4">
      <c r="D1752" s="144"/>
    </row>
    <row r="1753" spans="4:4">
      <c r="D1753" s="144"/>
    </row>
    <row r="1754" spans="4:4">
      <c r="D1754" s="144"/>
    </row>
    <row r="1755" spans="4:4">
      <c r="D1755" s="144"/>
    </row>
    <row r="1756" spans="4:4">
      <c r="D1756" s="144"/>
    </row>
    <row r="1757" spans="4:4">
      <c r="D1757" s="144"/>
    </row>
    <row r="1758" spans="4:4">
      <c r="D1758" s="144"/>
    </row>
    <row r="1759" spans="4:4">
      <c r="D1759" s="144"/>
    </row>
    <row r="1760" spans="4:4">
      <c r="D1760" s="144"/>
    </row>
    <row r="1761" spans="4:4">
      <c r="D1761" s="144"/>
    </row>
    <row r="1762" spans="4:4">
      <c r="D1762" s="144"/>
    </row>
    <row r="1763" spans="4:4">
      <c r="D1763" s="144"/>
    </row>
    <row r="1764" spans="4:4">
      <c r="D1764" s="144"/>
    </row>
    <row r="1765" spans="4:4">
      <c r="D1765" s="144"/>
    </row>
    <row r="1766" spans="4:4">
      <c r="D1766" s="144"/>
    </row>
    <row r="1767" spans="4:4">
      <c r="D1767" s="144"/>
    </row>
    <row r="1768" spans="4:4">
      <c r="D1768" s="144"/>
    </row>
    <row r="1769" spans="4:4">
      <c r="D1769" s="144"/>
    </row>
    <row r="1770" spans="4:4">
      <c r="D1770" s="144"/>
    </row>
    <row r="1771" spans="4:4">
      <c r="D1771" s="144"/>
    </row>
    <row r="1772" spans="4:4">
      <c r="D1772" s="144"/>
    </row>
    <row r="1773" spans="4:4">
      <c r="D1773" s="144"/>
    </row>
    <row r="1774" spans="4:4">
      <c r="D1774" s="144"/>
    </row>
    <row r="1775" spans="4:4">
      <c r="D1775" s="144"/>
    </row>
    <row r="1776" spans="4:4">
      <c r="D1776" s="144"/>
    </row>
    <row r="1777" spans="4:4">
      <c r="D1777" s="144"/>
    </row>
    <row r="1778" spans="4:4">
      <c r="D1778" s="144"/>
    </row>
    <row r="1779" spans="4:4">
      <c r="D1779" s="144"/>
    </row>
    <row r="1780" spans="4:4">
      <c r="D1780" s="144"/>
    </row>
    <row r="1781" spans="4:4">
      <c r="D1781" s="144"/>
    </row>
    <row r="1782" spans="4:4">
      <c r="D1782" s="144"/>
    </row>
    <row r="1783" spans="4:4">
      <c r="D1783" s="144"/>
    </row>
    <row r="1784" spans="4:4">
      <c r="D1784" s="144"/>
    </row>
    <row r="1785" spans="4:4">
      <c r="D1785" s="144"/>
    </row>
    <row r="1786" spans="4:4">
      <c r="D1786" s="144"/>
    </row>
    <row r="1787" spans="4:4">
      <c r="D1787" s="144"/>
    </row>
    <row r="1788" spans="4:4">
      <c r="D1788" s="144"/>
    </row>
    <row r="1789" spans="4:4">
      <c r="D1789" s="144"/>
    </row>
    <row r="1790" spans="4:4">
      <c r="D1790" s="144"/>
    </row>
    <row r="1791" spans="4:4">
      <c r="D1791" s="144"/>
    </row>
    <row r="1792" spans="4:4">
      <c r="D1792" s="144"/>
    </row>
    <row r="1793" spans="4:4">
      <c r="D1793" s="144"/>
    </row>
    <row r="1794" spans="4:4">
      <c r="D1794" s="144"/>
    </row>
    <row r="1795" spans="4:4">
      <c r="D1795" s="144"/>
    </row>
    <row r="1796" spans="4:4">
      <c r="D1796" s="144"/>
    </row>
    <row r="1797" spans="4:4">
      <c r="D1797" s="144"/>
    </row>
    <row r="1798" spans="4:4">
      <c r="D1798" s="144"/>
    </row>
    <row r="1799" spans="4:4">
      <c r="D1799" s="144"/>
    </row>
    <row r="1800" spans="4:4">
      <c r="D1800" s="144"/>
    </row>
    <row r="1801" spans="4:4">
      <c r="D1801" s="144"/>
    </row>
    <row r="1802" spans="4:4">
      <c r="D1802" s="144"/>
    </row>
    <row r="1803" spans="4:4">
      <c r="D1803" s="144"/>
    </row>
    <row r="1804" spans="4:4">
      <c r="D1804" s="144"/>
    </row>
    <row r="1805" spans="4:4">
      <c r="D1805" s="144"/>
    </row>
    <row r="1806" spans="4:4">
      <c r="D1806" s="144"/>
    </row>
    <row r="1807" spans="4:4">
      <c r="D1807" s="144"/>
    </row>
    <row r="1808" spans="4:4">
      <c r="D1808" s="144"/>
    </row>
    <row r="1809" spans="4:4">
      <c r="D1809" s="144"/>
    </row>
    <row r="1810" spans="4:4">
      <c r="D1810" s="144"/>
    </row>
    <row r="1811" spans="4:4">
      <c r="D1811" s="144"/>
    </row>
    <row r="1812" spans="4:4">
      <c r="D1812" s="144"/>
    </row>
    <row r="1813" spans="4:4">
      <c r="D1813" s="144"/>
    </row>
    <row r="1814" spans="4:4">
      <c r="D1814" s="144"/>
    </row>
    <row r="1815" spans="4:4">
      <c r="D1815" s="144"/>
    </row>
    <row r="1816" spans="4:4">
      <c r="D1816" s="144"/>
    </row>
    <row r="1817" spans="4:4">
      <c r="D1817" s="144"/>
    </row>
    <row r="1818" spans="4:4">
      <c r="D1818" s="144"/>
    </row>
    <row r="1819" spans="4:4">
      <c r="D1819" s="144"/>
    </row>
    <row r="1820" spans="4:4">
      <c r="D1820" s="144"/>
    </row>
    <row r="1821" spans="4:4">
      <c r="D1821" s="144"/>
    </row>
    <row r="1822" spans="4:4">
      <c r="D1822" s="144"/>
    </row>
    <row r="1823" spans="4:4">
      <c r="D1823" s="144"/>
    </row>
    <row r="1824" spans="4:4">
      <c r="D1824" s="144"/>
    </row>
    <row r="1825" spans="4:4">
      <c r="D1825" s="144"/>
    </row>
    <row r="1826" spans="4:4">
      <c r="D1826" s="144"/>
    </row>
    <row r="1827" spans="4:4">
      <c r="D1827" s="144"/>
    </row>
    <row r="1828" spans="4:4">
      <c r="D1828" s="144"/>
    </row>
    <row r="1829" spans="4:4">
      <c r="D1829" s="144"/>
    </row>
    <row r="1830" spans="4:4">
      <c r="D1830" s="144"/>
    </row>
    <row r="1831" spans="4:4">
      <c r="D1831" s="144"/>
    </row>
    <row r="1832" spans="4:4">
      <c r="D1832" s="144"/>
    </row>
    <row r="1833" spans="4:4">
      <c r="D1833" s="144"/>
    </row>
    <row r="1834" spans="4:4">
      <c r="D1834" s="144"/>
    </row>
    <row r="1835" spans="4:4">
      <c r="D1835" s="144"/>
    </row>
    <row r="1836" spans="4:4">
      <c r="D1836" s="144"/>
    </row>
    <row r="1837" spans="4:4">
      <c r="D1837" s="144"/>
    </row>
    <row r="1838" spans="4:4">
      <c r="D1838" s="144"/>
    </row>
    <row r="1839" spans="4:4">
      <c r="D1839" s="144"/>
    </row>
    <row r="1840" spans="4:4">
      <c r="D1840" s="144"/>
    </row>
    <row r="1841" spans="4:4">
      <c r="D1841" s="144"/>
    </row>
    <row r="1842" spans="4:4">
      <c r="D1842" s="144"/>
    </row>
    <row r="1843" spans="4:4">
      <c r="D1843" s="144"/>
    </row>
    <row r="1844" spans="4:4">
      <c r="D1844" s="144"/>
    </row>
    <row r="1845" spans="4:4">
      <c r="D1845" s="144"/>
    </row>
    <row r="1846" spans="4:4">
      <c r="D1846" s="144"/>
    </row>
    <row r="1847" spans="4:4">
      <c r="D1847" s="144"/>
    </row>
    <row r="1848" spans="4:4">
      <c r="D1848" s="144"/>
    </row>
    <row r="1849" spans="4:4">
      <c r="D1849" s="144"/>
    </row>
    <row r="1850" spans="4:4">
      <c r="D1850" s="144"/>
    </row>
    <row r="1851" spans="4:4">
      <c r="D1851" s="144"/>
    </row>
    <row r="1852" spans="4:4">
      <c r="D1852" s="144"/>
    </row>
    <row r="1853" spans="4:4">
      <c r="D1853" s="144"/>
    </row>
    <row r="1854" spans="4:4">
      <c r="D1854" s="144"/>
    </row>
    <row r="1855" spans="4:4">
      <c r="D1855" s="144"/>
    </row>
    <row r="1856" spans="4:4">
      <c r="D1856" s="144"/>
    </row>
    <row r="1857" spans="4:4">
      <c r="D1857" s="144"/>
    </row>
    <row r="1858" spans="4:4">
      <c r="D1858" s="144"/>
    </row>
    <row r="1859" spans="4:4">
      <c r="D1859" s="144"/>
    </row>
    <row r="1860" spans="4:4">
      <c r="D1860" s="144"/>
    </row>
    <row r="1861" spans="4:4">
      <c r="D1861" s="144"/>
    </row>
    <row r="1862" spans="4:4">
      <c r="D1862" s="144"/>
    </row>
    <row r="1863" spans="4:4">
      <c r="D1863" s="144"/>
    </row>
    <row r="1864" spans="4:4">
      <c r="D1864" s="144"/>
    </row>
    <row r="1865" spans="4:4">
      <c r="D1865" s="144"/>
    </row>
    <row r="1866" spans="4:4">
      <c r="D1866" s="144"/>
    </row>
    <row r="1867" spans="4:4">
      <c r="D1867" s="144"/>
    </row>
    <row r="1868" spans="4:4">
      <c r="D1868" s="144"/>
    </row>
    <row r="1869" spans="4:4">
      <c r="D1869" s="144"/>
    </row>
    <row r="1870" spans="4:4">
      <c r="D1870" s="144"/>
    </row>
    <row r="1871" spans="4:4">
      <c r="D1871" s="144"/>
    </row>
    <row r="1872" spans="4:4">
      <c r="D1872" s="144"/>
    </row>
    <row r="1873" spans="4:4">
      <c r="D1873" s="144"/>
    </row>
    <row r="1874" spans="4:4">
      <c r="D1874" s="144"/>
    </row>
    <row r="1875" spans="4:4">
      <c r="D1875" s="144"/>
    </row>
    <row r="1876" spans="4:4">
      <c r="D1876" s="144"/>
    </row>
    <row r="1877" spans="4:4">
      <c r="D1877" s="144"/>
    </row>
    <row r="1878" spans="4:4">
      <c r="D1878" s="144"/>
    </row>
    <row r="1879" spans="4:4">
      <c r="D1879" s="144"/>
    </row>
    <row r="1880" spans="4:4">
      <c r="D1880" s="144"/>
    </row>
    <row r="1881" spans="4:4">
      <c r="D1881" s="144"/>
    </row>
    <row r="1882" spans="4:4">
      <c r="D1882" s="144"/>
    </row>
    <row r="1883" spans="4:4">
      <c r="D1883" s="144"/>
    </row>
    <row r="1884" spans="4:4">
      <c r="D1884" s="144"/>
    </row>
    <row r="1885" spans="4:4">
      <c r="D1885" s="144"/>
    </row>
    <row r="1886" spans="4:4">
      <c r="D1886" s="144"/>
    </row>
    <row r="1887" spans="4:4">
      <c r="D1887" s="144"/>
    </row>
    <row r="1888" spans="4:4">
      <c r="D1888" s="144"/>
    </row>
    <row r="1889" spans="4:4">
      <c r="D1889" s="144"/>
    </row>
    <row r="1890" spans="4:4">
      <c r="D1890" s="144"/>
    </row>
    <row r="1891" spans="4:4">
      <c r="D1891" s="144"/>
    </row>
    <row r="1892" spans="4:4">
      <c r="D1892" s="144"/>
    </row>
    <row r="1893" spans="4:4">
      <c r="D1893" s="144"/>
    </row>
    <row r="1894" spans="4:4">
      <c r="D1894" s="144"/>
    </row>
    <row r="1895" spans="4:4">
      <c r="D1895" s="144"/>
    </row>
    <row r="1896" spans="4:4">
      <c r="D1896" s="144"/>
    </row>
    <row r="1897" spans="4:4">
      <c r="D1897" s="144"/>
    </row>
    <row r="1898" spans="4:4">
      <c r="D1898" s="144"/>
    </row>
    <row r="1899" spans="4:4">
      <c r="D1899" s="144"/>
    </row>
    <row r="1900" spans="4:4">
      <c r="D1900" s="144"/>
    </row>
    <row r="1901" spans="4:4">
      <c r="D1901" s="144"/>
    </row>
    <row r="1902" spans="4:4">
      <c r="D1902" s="144"/>
    </row>
    <row r="1903" spans="4:4">
      <c r="D1903" s="144"/>
    </row>
    <row r="1904" spans="4:4">
      <c r="D1904" s="144"/>
    </row>
    <row r="1905" spans="4:4">
      <c r="D1905" s="144"/>
    </row>
    <row r="1906" spans="4:4">
      <c r="D1906" s="144"/>
    </row>
    <row r="1907" spans="4:4">
      <c r="D1907" s="144"/>
    </row>
    <row r="1908" spans="4:4">
      <c r="D1908" s="144"/>
    </row>
    <row r="1909" spans="4:4">
      <c r="D1909" s="144"/>
    </row>
    <row r="1910" spans="4:4">
      <c r="D1910" s="144"/>
    </row>
    <row r="1911" spans="4:4">
      <c r="D1911" s="144"/>
    </row>
    <row r="1912" spans="4:4">
      <c r="D1912" s="144"/>
    </row>
    <row r="1913" spans="4:4">
      <c r="D1913" s="144"/>
    </row>
    <row r="1914" spans="4:4">
      <c r="D1914" s="144"/>
    </row>
    <row r="1915" spans="4:4">
      <c r="D1915" s="144"/>
    </row>
    <row r="1916" spans="4:4">
      <c r="D1916" s="144"/>
    </row>
    <row r="1917" spans="4:4">
      <c r="D1917" s="144"/>
    </row>
    <row r="1918" spans="4:4">
      <c r="D1918" s="144"/>
    </row>
    <row r="1919" spans="4:4">
      <c r="D1919" s="144"/>
    </row>
    <row r="1920" spans="4:4">
      <c r="D1920" s="144"/>
    </row>
    <row r="1921" spans="4:4">
      <c r="D1921" s="144"/>
    </row>
    <row r="1922" spans="4:4">
      <c r="D1922" s="144"/>
    </row>
    <row r="1923" spans="4:4">
      <c r="D1923" s="144"/>
    </row>
    <row r="1924" spans="4:4">
      <c r="D1924" s="144"/>
    </row>
    <row r="1925" spans="4:4">
      <c r="D1925" s="144"/>
    </row>
    <row r="1926" spans="4:4">
      <c r="D1926" s="144"/>
    </row>
    <row r="1927" spans="4:4">
      <c r="D1927" s="144"/>
    </row>
    <row r="1928" spans="4:4">
      <c r="D1928" s="144"/>
    </row>
    <row r="1929" spans="4:4">
      <c r="D1929" s="144"/>
    </row>
    <row r="1930" spans="4:4">
      <c r="D1930" s="144"/>
    </row>
    <row r="1931" spans="4:4">
      <c r="D1931" s="144"/>
    </row>
    <row r="1932" spans="4:4">
      <c r="D1932" s="144"/>
    </row>
    <row r="1933" spans="4:4">
      <c r="D1933" s="144"/>
    </row>
    <row r="1934" spans="4:4">
      <c r="D1934" s="144"/>
    </row>
    <row r="1935" spans="4:4">
      <c r="D1935" s="144"/>
    </row>
    <row r="1936" spans="4:4">
      <c r="D1936" s="144"/>
    </row>
    <row r="1937" spans="4:4">
      <c r="D1937" s="144"/>
    </row>
    <row r="1938" spans="4:4">
      <c r="D1938" s="144"/>
    </row>
    <row r="1939" spans="4:4">
      <c r="D1939" s="144"/>
    </row>
    <row r="1940" spans="4:4">
      <c r="D1940" s="144"/>
    </row>
    <row r="1941" spans="4:4">
      <c r="D1941" s="144"/>
    </row>
    <row r="1942" spans="4:4">
      <c r="D1942" s="144"/>
    </row>
    <row r="1943" spans="4:4">
      <c r="D1943" s="144"/>
    </row>
    <row r="1944" spans="4:4">
      <c r="D1944" s="144"/>
    </row>
    <row r="1945" spans="4:4">
      <c r="D1945" s="144"/>
    </row>
    <row r="1946" spans="4:4">
      <c r="D1946" s="144"/>
    </row>
    <row r="1947" spans="4:4">
      <c r="D1947" s="144"/>
    </row>
    <row r="1948" spans="4:4">
      <c r="D1948" s="144"/>
    </row>
    <row r="1949" spans="4:4">
      <c r="D1949" s="144"/>
    </row>
    <row r="1950" spans="4:4">
      <c r="D1950" s="144"/>
    </row>
    <row r="1951" spans="4:4">
      <c r="D1951" s="144"/>
    </row>
    <row r="1952" spans="4:4">
      <c r="D1952" s="144"/>
    </row>
    <row r="1953" spans="4:4">
      <c r="D1953" s="144"/>
    </row>
    <row r="1954" spans="4:4">
      <c r="D1954" s="144"/>
    </row>
    <row r="1955" spans="4:4">
      <c r="D1955" s="144"/>
    </row>
    <row r="1956" spans="4:4">
      <c r="D1956" s="144"/>
    </row>
    <row r="1957" spans="4:4">
      <c r="D1957" s="144"/>
    </row>
    <row r="1958" spans="4:4">
      <c r="D1958" s="144"/>
    </row>
    <row r="1959" spans="4:4">
      <c r="D1959" s="144"/>
    </row>
    <row r="1960" spans="4:4">
      <c r="D1960" s="144"/>
    </row>
    <row r="1961" spans="4:4">
      <c r="D1961" s="144"/>
    </row>
    <row r="1962" spans="4:4">
      <c r="D1962" s="144"/>
    </row>
    <row r="1963" spans="4:4">
      <c r="D1963" s="144"/>
    </row>
    <row r="1964" spans="4:4">
      <c r="D1964" s="144"/>
    </row>
    <row r="1965" spans="4:4">
      <c r="D1965" s="144"/>
    </row>
    <row r="1966" spans="4:4">
      <c r="D1966" s="144"/>
    </row>
    <row r="1967" spans="4:4">
      <c r="D1967" s="144"/>
    </row>
    <row r="1968" spans="4:4">
      <c r="D1968" s="144"/>
    </row>
    <row r="1969" spans="4:4">
      <c r="D1969" s="144"/>
    </row>
    <row r="1970" spans="4:4">
      <c r="D1970" s="144"/>
    </row>
    <row r="1971" spans="4:4">
      <c r="D1971" s="144"/>
    </row>
    <row r="1972" spans="4:4">
      <c r="D1972" s="144"/>
    </row>
    <row r="1973" spans="4:4">
      <c r="D1973" s="144"/>
    </row>
    <row r="1974" spans="4:4">
      <c r="D1974" s="144"/>
    </row>
    <row r="1975" spans="4:4">
      <c r="D1975" s="144"/>
    </row>
    <row r="1976" spans="4:4">
      <c r="D1976" s="144"/>
    </row>
    <row r="1977" spans="4:4">
      <c r="D1977" s="144"/>
    </row>
    <row r="1978" spans="4:4">
      <c r="D1978" s="144"/>
    </row>
    <row r="1979" spans="4:4">
      <c r="D1979" s="144"/>
    </row>
    <row r="1980" spans="4:4">
      <c r="D1980" s="144"/>
    </row>
    <row r="1981" spans="4:4">
      <c r="D1981" s="144"/>
    </row>
    <row r="1982" spans="4:4">
      <c r="D1982" s="144"/>
    </row>
    <row r="1983" spans="4:4">
      <c r="D1983" s="144"/>
    </row>
    <row r="1984" spans="4:4">
      <c r="D1984" s="144"/>
    </row>
    <row r="1985" spans="4:4">
      <c r="D1985" s="144"/>
    </row>
    <row r="1986" spans="4:4">
      <c r="D1986" s="144"/>
    </row>
    <row r="1987" spans="4:4">
      <c r="D1987" s="144"/>
    </row>
    <row r="1988" spans="4:4">
      <c r="D1988" s="144"/>
    </row>
    <row r="1989" spans="4:4">
      <c r="D1989" s="144"/>
    </row>
    <row r="1990" spans="4:4">
      <c r="D1990" s="144"/>
    </row>
    <row r="1991" spans="4:4">
      <c r="D1991" s="144"/>
    </row>
    <row r="1992" spans="4:4">
      <c r="D1992" s="144"/>
    </row>
    <row r="1993" spans="4:4">
      <c r="D1993" s="144"/>
    </row>
    <row r="1994" spans="4:4">
      <c r="D1994" s="144"/>
    </row>
    <row r="1995" spans="4:4">
      <c r="D1995" s="144"/>
    </row>
    <row r="1996" spans="4:4">
      <c r="D1996" s="144"/>
    </row>
    <row r="1997" spans="4:4">
      <c r="D1997" s="144"/>
    </row>
    <row r="1998" spans="4:4">
      <c r="D1998" s="144"/>
    </row>
    <row r="1999" spans="4:4">
      <c r="D1999" s="144"/>
    </row>
    <row r="2000" spans="4:4">
      <c r="D2000" s="144"/>
    </row>
    <row r="2001" spans="4:4">
      <c r="D2001" s="144"/>
    </row>
    <row r="2002" spans="4:4">
      <c r="D2002" s="144"/>
    </row>
    <row r="2003" spans="4:4">
      <c r="D2003" s="144"/>
    </row>
    <row r="2004" spans="4:4">
      <c r="D2004" s="144"/>
    </row>
    <row r="2005" spans="4:4">
      <c r="D2005" s="144"/>
    </row>
    <row r="2006" spans="4:4">
      <c r="D2006" s="144"/>
    </row>
    <row r="2007" spans="4:4">
      <c r="D2007" s="144"/>
    </row>
    <row r="2008" spans="4:4">
      <c r="D2008" s="144"/>
    </row>
    <row r="2009" spans="4:4">
      <c r="D2009" s="144"/>
    </row>
    <row r="2010" spans="4:4">
      <c r="D2010" s="144"/>
    </row>
    <row r="2011" spans="4:4">
      <c r="D2011" s="144"/>
    </row>
    <row r="2012" spans="4:4">
      <c r="D2012" s="144"/>
    </row>
    <row r="2013" spans="4:4">
      <c r="D2013" s="144"/>
    </row>
    <row r="2014" spans="4:4">
      <c r="D2014" s="144"/>
    </row>
    <row r="2015" spans="4:4">
      <c r="D2015" s="144"/>
    </row>
    <row r="2016" spans="4:4">
      <c r="D2016" s="144"/>
    </row>
    <row r="2017" spans="4:4">
      <c r="D2017" s="144"/>
    </row>
    <row r="2018" spans="4:4">
      <c r="D2018" s="144"/>
    </row>
    <row r="2019" spans="4:4">
      <c r="D2019" s="144"/>
    </row>
    <row r="2020" spans="4:4">
      <c r="D2020" s="144"/>
    </row>
    <row r="2021" spans="4:4">
      <c r="D2021" s="144"/>
    </row>
    <row r="2022" spans="4:4">
      <c r="D2022" s="144"/>
    </row>
    <row r="2023" spans="4:4">
      <c r="D2023" s="144"/>
    </row>
    <row r="2024" spans="4:4">
      <c r="D2024" s="144"/>
    </row>
    <row r="2025" spans="4:4">
      <c r="D2025" s="144"/>
    </row>
    <row r="2026" spans="4:4">
      <c r="D2026" s="144"/>
    </row>
    <row r="2027" spans="4:4">
      <c r="D2027" s="144"/>
    </row>
    <row r="2028" spans="4:4">
      <c r="D2028" s="144"/>
    </row>
    <row r="2029" spans="4:4">
      <c r="D2029" s="144"/>
    </row>
    <row r="2030" spans="4:4">
      <c r="D2030" s="144"/>
    </row>
    <row r="2031" spans="4:4">
      <c r="D2031" s="144"/>
    </row>
    <row r="2032" spans="4:4">
      <c r="D2032" s="144"/>
    </row>
    <row r="2033" spans="4:4">
      <c r="D2033" s="144"/>
    </row>
    <row r="2034" spans="4:4">
      <c r="D2034" s="144"/>
    </row>
    <row r="2035" spans="4:4">
      <c r="D2035" s="144"/>
    </row>
    <row r="2036" spans="4:4">
      <c r="D2036" s="144"/>
    </row>
    <row r="2037" spans="4:4">
      <c r="D2037" s="144"/>
    </row>
    <row r="2038" spans="4:4">
      <c r="D2038" s="144"/>
    </row>
    <row r="2039" spans="4:4">
      <c r="D2039" s="144"/>
    </row>
    <row r="2040" spans="4:4">
      <c r="D2040" s="144"/>
    </row>
    <row r="2041" spans="4:4">
      <c r="D2041" s="144"/>
    </row>
    <row r="2042" spans="4:4">
      <c r="D2042" s="144"/>
    </row>
    <row r="2043" spans="4:4">
      <c r="D2043" s="144"/>
    </row>
    <row r="2044" spans="4:4">
      <c r="D2044" s="144"/>
    </row>
    <row r="2045" spans="4:4">
      <c r="D2045" s="144"/>
    </row>
    <row r="2046" spans="4:4">
      <c r="D2046" s="144"/>
    </row>
    <row r="2047" spans="4:4">
      <c r="D2047" s="144"/>
    </row>
    <row r="2048" spans="4:4">
      <c r="D2048" s="144"/>
    </row>
    <row r="2049" spans="4:4">
      <c r="D2049" s="144"/>
    </row>
    <row r="2050" spans="4:4">
      <c r="D2050" s="144"/>
    </row>
    <row r="2051" spans="4:4">
      <c r="D2051" s="144"/>
    </row>
    <row r="2052" spans="4:4">
      <c r="D2052" s="144"/>
    </row>
    <row r="2053" spans="4:4">
      <c r="D2053" s="144"/>
    </row>
    <row r="2054" spans="4:4">
      <c r="D2054" s="144"/>
    </row>
    <row r="2055" spans="4:4">
      <c r="D2055" s="144"/>
    </row>
    <row r="2056" spans="4:4">
      <c r="D2056" s="144"/>
    </row>
    <row r="2057" spans="4:4">
      <c r="D2057" s="144"/>
    </row>
    <row r="2058" spans="4:4">
      <c r="D2058" s="144"/>
    </row>
    <row r="2059" spans="4:4">
      <c r="D2059" s="144"/>
    </row>
    <row r="2060" spans="4:4">
      <c r="D2060" s="144"/>
    </row>
    <row r="2061" spans="4:4">
      <c r="D2061" s="144"/>
    </row>
    <row r="2062" spans="4:4">
      <c r="D2062" s="144"/>
    </row>
    <row r="2063" spans="4:4">
      <c r="D2063" s="144"/>
    </row>
    <row r="2064" spans="4:4">
      <c r="D2064" s="144"/>
    </row>
    <row r="2065" spans="4:4">
      <c r="D2065" s="144"/>
    </row>
    <row r="2066" spans="4:4">
      <c r="D2066" s="144"/>
    </row>
    <row r="2067" spans="4:4">
      <c r="D2067" s="144"/>
    </row>
    <row r="2068" spans="4:4">
      <c r="D2068" s="144"/>
    </row>
    <row r="2069" spans="4:4">
      <c r="D2069" s="144"/>
    </row>
    <row r="2070" spans="4:4">
      <c r="D2070" s="144"/>
    </row>
    <row r="2071" spans="4:4">
      <c r="D2071" s="144"/>
    </row>
    <row r="2072" spans="4:4">
      <c r="D2072" s="144"/>
    </row>
    <row r="2073" spans="4:4">
      <c r="D2073" s="144"/>
    </row>
    <row r="2074" spans="4:4">
      <c r="D2074" s="144"/>
    </row>
    <row r="2075" spans="4:4">
      <c r="D2075" s="144"/>
    </row>
    <row r="2076" spans="4:4">
      <c r="D2076" s="144"/>
    </row>
    <row r="2077" spans="4:4">
      <c r="D2077" s="144"/>
    </row>
    <row r="2078" spans="4:4">
      <c r="D2078" s="144"/>
    </row>
    <row r="2079" spans="4:4">
      <c r="D2079" s="144"/>
    </row>
    <row r="2080" spans="4:4">
      <c r="D2080" s="144"/>
    </row>
    <row r="2081" spans="4:4">
      <c r="D2081" s="144"/>
    </row>
    <row r="2082" spans="4:4">
      <c r="D2082" s="144"/>
    </row>
    <row r="2083" spans="4:4">
      <c r="D2083" s="144"/>
    </row>
    <row r="2084" spans="4:4">
      <c r="D2084" s="144"/>
    </row>
    <row r="2085" spans="4:4">
      <c r="D2085" s="144"/>
    </row>
    <row r="2086" spans="4:4">
      <c r="D2086" s="144"/>
    </row>
    <row r="2087" spans="4:4">
      <c r="D2087" s="144"/>
    </row>
    <row r="2088" spans="4:4">
      <c r="D2088" s="144"/>
    </row>
    <row r="2089" spans="4:4">
      <c r="D2089" s="144"/>
    </row>
    <row r="2090" spans="4:4">
      <c r="D2090" s="144"/>
    </row>
    <row r="2091" spans="4:4">
      <c r="D2091" s="144"/>
    </row>
    <row r="2092" spans="4:4">
      <c r="D2092" s="144"/>
    </row>
    <row r="2093" spans="4:4">
      <c r="D2093" s="144"/>
    </row>
    <row r="2094" spans="4:4">
      <c r="D2094" s="144"/>
    </row>
    <row r="2095" spans="4:4">
      <c r="D2095" s="144"/>
    </row>
    <row r="2096" spans="4:4">
      <c r="D2096" s="144"/>
    </row>
    <row r="2097" spans="4:4">
      <c r="D2097" s="144"/>
    </row>
    <row r="2098" spans="4:4">
      <c r="D2098" s="144"/>
    </row>
    <row r="2099" spans="4:4">
      <c r="D2099" s="144"/>
    </row>
    <row r="2100" spans="4:4">
      <c r="D2100" s="144"/>
    </row>
    <row r="2101" spans="4:4">
      <c r="D2101" s="144"/>
    </row>
    <row r="2102" spans="4:4">
      <c r="D2102" s="144"/>
    </row>
    <row r="2103" spans="4:4">
      <c r="D2103" s="144"/>
    </row>
    <row r="2104" spans="4:4">
      <c r="D2104" s="144"/>
    </row>
    <row r="2105" spans="4:4">
      <c r="D2105" s="144"/>
    </row>
    <row r="2106" spans="4:4">
      <c r="D2106" s="144"/>
    </row>
    <row r="2107" spans="4:4">
      <c r="D2107" s="144"/>
    </row>
    <row r="2108" spans="4:4">
      <c r="D2108" s="144"/>
    </row>
    <row r="2109" spans="4:4">
      <c r="D2109" s="144"/>
    </row>
    <row r="2110" spans="4:4">
      <c r="D2110" s="144"/>
    </row>
    <row r="2111" spans="4:4">
      <c r="D2111" s="144"/>
    </row>
    <row r="2112" spans="4:4">
      <c r="D2112" s="144"/>
    </row>
    <row r="2113" spans="4:4">
      <c r="D2113" s="144"/>
    </row>
    <row r="2114" spans="4:4">
      <c r="D2114" s="144"/>
    </row>
    <row r="2115" spans="4:4">
      <c r="D2115" s="144"/>
    </row>
    <row r="2116" spans="4:4">
      <c r="D2116" s="144"/>
    </row>
    <row r="2117" spans="4:4">
      <c r="D2117" s="144"/>
    </row>
    <row r="2118" spans="4:4">
      <c r="D2118" s="144"/>
    </row>
    <row r="2119" spans="4:4">
      <c r="D2119" s="144"/>
    </row>
    <row r="2120" spans="4:4">
      <c r="D2120" s="144"/>
    </row>
    <row r="2121" spans="4:4">
      <c r="D2121" s="144"/>
    </row>
    <row r="2122" spans="4:4">
      <c r="D2122" s="144"/>
    </row>
    <row r="2123" spans="4:4">
      <c r="D2123" s="144"/>
    </row>
    <row r="2124" spans="4:4">
      <c r="D2124" s="144"/>
    </row>
    <row r="2125" spans="4:4">
      <c r="D2125" s="144"/>
    </row>
    <row r="2126" spans="4:4">
      <c r="D2126" s="144"/>
    </row>
    <row r="2127" spans="4:4">
      <c r="D2127" s="144"/>
    </row>
    <row r="2128" spans="4:4">
      <c r="D2128" s="144"/>
    </row>
    <row r="2129" spans="4:4">
      <c r="D2129" s="144"/>
    </row>
    <row r="2130" spans="4:4">
      <c r="D2130" s="144"/>
    </row>
    <row r="2131" spans="4:4">
      <c r="D2131" s="144"/>
    </row>
    <row r="2132" spans="4:4">
      <c r="D2132" s="144"/>
    </row>
    <row r="2133" spans="4:4">
      <c r="D2133" s="144"/>
    </row>
    <row r="2134" spans="4:4">
      <c r="D2134" s="144"/>
    </row>
    <row r="2135" spans="4:4">
      <c r="D2135" s="144"/>
    </row>
    <row r="2136" spans="4:4">
      <c r="D2136" s="144"/>
    </row>
    <row r="2137" spans="4:4">
      <c r="D2137" s="144"/>
    </row>
    <row r="2138" spans="4:4">
      <c r="D2138" s="144"/>
    </row>
    <row r="2139" spans="4:4">
      <c r="D2139" s="144"/>
    </row>
    <row r="2140" spans="4:4">
      <c r="D2140" s="144"/>
    </row>
    <row r="2141" spans="4:4">
      <c r="D2141" s="144"/>
    </row>
    <row r="2142" spans="4:4">
      <c r="D2142" s="144"/>
    </row>
    <row r="2143" spans="4:4">
      <c r="D2143" s="144"/>
    </row>
    <row r="2144" spans="4:4">
      <c r="D2144" s="144"/>
    </row>
    <row r="2145" spans="4:4">
      <c r="D2145" s="144"/>
    </row>
    <row r="2146" spans="4:4">
      <c r="D2146" s="144"/>
    </row>
    <row r="2147" spans="4:4">
      <c r="D2147" s="144"/>
    </row>
    <row r="2148" spans="4:4">
      <c r="D2148" s="144"/>
    </row>
    <row r="2149" spans="4:4">
      <c r="D2149" s="144"/>
    </row>
    <row r="2150" spans="4:4">
      <c r="D2150" s="144"/>
    </row>
    <row r="2151" spans="4:4">
      <c r="D2151" s="144"/>
    </row>
    <row r="2152" spans="4:4">
      <c r="D2152" s="144"/>
    </row>
    <row r="2153" spans="4:4">
      <c r="D2153" s="144"/>
    </row>
    <row r="2154" spans="4:4">
      <c r="D2154" s="144"/>
    </row>
    <row r="2155" spans="4:4">
      <c r="D2155" s="144"/>
    </row>
    <row r="2156" spans="4:4">
      <c r="D2156" s="144"/>
    </row>
    <row r="2157" spans="4:4">
      <c r="D2157" s="144"/>
    </row>
    <row r="2158" spans="4:4">
      <c r="D2158" s="144"/>
    </row>
    <row r="2159" spans="4:4">
      <c r="D2159" s="144"/>
    </row>
    <row r="2160" spans="4:4">
      <c r="D2160" s="144"/>
    </row>
    <row r="2161" spans="4:4">
      <c r="D2161" s="144"/>
    </row>
    <row r="2162" spans="4:4">
      <c r="D2162" s="144"/>
    </row>
    <row r="2163" spans="4:4">
      <c r="D2163" s="144"/>
    </row>
    <row r="2164" spans="4:4">
      <c r="D2164" s="144"/>
    </row>
    <row r="2165" spans="4:4">
      <c r="D2165" s="144"/>
    </row>
    <row r="2166" spans="4:4">
      <c r="D2166" s="144"/>
    </row>
    <row r="2167" spans="4:4">
      <c r="D2167" s="144"/>
    </row>
    <row r="2168" spans="4:4">
      <c r="D2168" s="144"/>
    </row>
    <row r="2169" spans="4:4">
      <c r="D2169" s="144"/>
    </row>
    <row r="2170" spans="4:4">
      <c r="D2170" s="144"/>
    </row>
    <row r="2171" spans="4:4">
      <c r="D2171" s="144"/>
    </row>
    <row r="2172" spans="4:4">
      <c r="D2172" s="144"/>
    </row>
    <row r="2173" spans="4:4">
      <c r="D2173" s="144"/>
    </row>
    <row r="2174" spans="4:4">
      <c r="D2174" s="144"/>
    </row>
    <row r="2175" spans="4:4">
      <c r="D2175" s="144"/>
    </row>
    <row r="2176" spans="4:4">
      <c r="D2176" s="144"/>
    </row>
    <row r="2177" spans="4:4">
      <c r="D2177" s="144"/>
    </row>
    <row r="2178" spans="4:4">
      <c r="D2178" s="144"/>
    </row>
    <row r="2179" spans="4:4">
      <c r="D2179" s="144"/>
    </row>
    <row r="2180" spans="4:4">
      <c r="D2180" s="144"/>
    </row>
    <row r="2181" spans="4:4">
      <c r="D2181" s="144"/>
    </row>
    <row r="2182" spans="4:4">
      <c r="D2182" s="144"/>
    </row>
    <row r="2183" spans="4:4">
      <c r="D2183" s="144"/>
    </row>
    <row r="2184" spans="4:4">
      <c r="D2184" s="144"/>
    </row>
    <row r="2185" spans="4:4">
      <c r="D2185" s="144"/>
    </row>
    <row r="2186" spans="4:4">
      <c r="D2186" s="144"/>
    </row>
    <row r="2187" spans="4:4">
      <c r="D2187" s="144"/>
    </row>
    <row r="2188" spans="4:4">
      <c r="D2188" s="144"/>
    </row>
    <row r="2189" spans="4:4">
      <c r="D2189" s="144"/>
    </row>
    <row r="2190" spans="4:4">
      <c r="D2190" s="144"/>
    </row>
    <row r="2191" spans="4:4">
      <c r="D2191" s="144"/>
    </row>
    <row r="2192" spans="4:4">
      <c r="D2192" s="144"/>
    </row>
    <row r="2193" spans="4:4">
      <c r="D2193" s="144"/>
    </row>
    <row r="2194" spans="4:4">
      <c r="D2194" s="144"/>
    </row>
    <row r="2195" spans="4:4">
      <c r="D2195" s="144"/>
    </row>
    <row r="2196" spans="4:4">
      <c r="D2196" s="144"/>
    </row>
    <row r="2197" spans="4:4">
      <c r="D2197" s="144"/>
    </row>
    <row r="2198" spans="4:4">
      <c r="D2198" s="144"/>
    </row>
    <row r="2199" spans="4:4">
      <c r="D2199" s="144"/>
    </row>
    <row r="2200" spans="4:4">
      <c r="D2200" s="144"/>
    </row>
    <row r="2201" spans="4:4">
      <c r="D2201" s="144"/>
    </row>
    <row r="2202" spans="4:4">
      <c r="D2202" s="144"/>
    </row>
    <row r="2203" spans="4:4">
      <c r="D2203" s="144"/>
    </row>
    <row r="2204" spans="4:4">
      <c r="D2204" s="144"/>
    </row>
    <row r="2205" spans="4:4">
      <c r="D2205" s="144"/>
    </row>
    <row r="2206" spans="4:4">
      <c r="D2206" s="144"/>
    </row>
    <row r="2207" spans="4:4">
      <c r="D2207" s="144"/>
    </row>
    <row r="2208" spans="4:4">
      <c r="D2208" s="144"/>
    </row>
    <row r="2209" spans="4:4">
      <c r="D2209" s="144"/>
    </row>
    <row r="2210" spans="4:4">
      <c r="D2210" s="144"/>
    </row>
    <row r="2211" spans="4:4">
      <c r="D2211" s="144"/>
    </row>
    <row r="2212" spans="4:4">
      <c r="D2212" s="144"/>
    </row>
    <row r="2213" spans="4:4">
      <c r="D2213" s="144"/>
    </row>
    <row r="2214" spans="4:4">
      <c r="D2214" s="144"/>
    </row>
    <row r="2215" spans="4:4">
      <c r="D2215" s="144"/>
    </row>
    <row r="2216" spans="4:4">
      <c r="D2216" s="144"/>
    </row>
    <row r="2217" spans="4:4">
      <c r="D2217" s="144"/>
    </row>
    <row r="2218" spans="4:4">
      <c r="D2218" s="144"/>
    </row>
    <row r="2219" spans="4:4">
      <c r="D2219" s="144"/>
    </row>
    <row r="2220" spans="4:4">
      <c r="D2220" s="144"/>
    </row>
    <row r="2221" spans="4:4">
      <c r="D2221" s="144"/>
    </row>
    <row r="2222" spans="4:4">
      <c r="D2222" s="144"/>
    </row>
    <row r="2223" spans="4:4">
      <c r="D2223" s="144"/>
    </row>
    <row r="2224" spans="4:4">
      <c r="D2224" s="144"/>
    </row>
    <row r="2225" spans="4:4">
      <c r="D2225" s="144"/>
    </row>
    <row r="2226" spans="4:4">
      <c r="D2226" s="144"/>
    </row>
    <row r="2227" spans="4:4">
      <c r="D2227" s="144"/>
    </row>
    <row r="2228" spans="4:4">
      <c r="D2228" s="144"/>
    </row>
    <row r="2229" spans="4:4">
      <c r="D2229" s="144"/>
    </row>
    <row r="2230" spans="4:4">
      <c r="D2230" s="144"/>
    </row>
    <row r="2231" spans="4:4">
      <c r="D2231" s="144"/>
    </row>
    <row r="2232" spans="4:4">
      <c r="D2232" s="144"/>
    </row>
    <row r="2233" spans="4:4">
      <c r="D2233" s="144"/>
    </row>
    <row r="2234" spans="4:4">
      <c r="D2234" s="144"/>
    </row>
    <row r="2235" spans="4:4">
      <c r="D2235" s="144"/>
    </row>
    <row r="2236" spans="4:4">
      <c r="D2236" s="144"/>
    </row>
    <row r="2237" spans="4:4">
      <c r="D2237" s="144"/>
    </row>
    <row r="2238" spans="4:4">
      <c r="D2238" s="144"/>
    </row>
    <row r="2239" spans="4:4">
      <c r="D2239" s="144"/>
    </row>
    <row r="2240" spans="4:4">
      <c r="D2240" s="144"/>
    </row>
    <row r="2241" spans="4:4">
      <c r="D2241" s="144"/>
    </row>
    <row r="2242" spans="4:4">
      <c r="D2242" s="144"/>
    </row>
    <row r="2243" spans="4:4">
      <c r="D2243" s="144"/>
    </row>
    <row r="2244" spans="4:4">
      <c r="D2244" s="144"/>
    </row>
    <row r="2245" spans="4:4">
      <c r="D2245" s="144"/>
    </row>
    <row r="2246" spans="4:4">
      <c r="D2246" s="144"/>
    </row>
    <row r="2247" spans="4:4">
      <c r="D2247" s="144"/>
    </row>
    <row r="2248" spans="4:4">
      <c r="D2248" s="144"/>
    </row>
    <row r="2249" spans="4:4">
      <c r="D2249" s="144"/>
    </row>
    <row r="2250" spans="4:4">
      <c r="D2250" s="144"/>
    </row>
    <row r="2251" spans="4:4">
      <c r="D2251" s="144"/>
    </row>
    <row r="2252" spans="4:4">
      <c r="D2252" s="144"/>
    </row>
    <row r="2253" spans="4:4">
      <c r="D2253" s="144"/>
    </row>
    <row r="2254" spans="4:4">
      <c r="D2254" s="144"/>
    </row>
    <row r="2255" spans="4:4">
      <c r="D2255" s="144"/>
    </row>
    <row r="2256" spans="4:4">
      <c r="D2256" s="144"/>
    </row>
    <row r="2257" spans="4:4">
      <c r="D2257" s="144"/>
    </row>
    <row r="2258" spans="4:4">
      <c r="D2258" s="144"/>
    </row>
    <row r="2259" spans="4:4">
      <c r="D2259" s="144"/>
    </row>
    <row r="2260" spans="4:4">
      <c r="D2260" s="144"/>
    </row>
    <row r="2261" spans="4:4">
      <c r="D2261" s="144"/>
    </row>
    <row r="2262" spans="4:4">
      <c r="D2262" s="144"/>
    </row>
    <row r="2263" spans="4:4">
      <c r="D2263" s="144"/>
    </row>
    <row r="2264" spans="4:4">
      <c r="D2264" s="144"/>
    </row>
    <row r="2265" spans="4:4">
      <c r="D2265" s="144"/>
    </row>
    <row r="2266" spans="4:4">
      <c r="D2266" s="144"/>
    </row>
    <row r="2267" spans="4:4">
      <c r="D2267" s="144"/>
    </row>
    <row r="2268" spans="4:4">
      <c r="D2268" s="144"/>
    </row>
    <row r="2269" spans="4:4">
      <c r="D2269" s="144"/>
    </row>
    <row r="2270" spans="4:4">
      <c r="D2270" s="144"/>
    </row>
    <row r="2271" spans="4:4">
      <c r="D2271" s="144"/>
    </row>
    <row r="2272" spans="4:4">
      <c r="D2272" s="144"/>
    </row>
    <row r="2273" spans="4:4">
      <c r="D2273" s="144"/>
    </row>
    <row r="2274" spans="4:4">
      <c r="D2274" s="144"/>
    </row>
    <row r="2275" spans="4:4">
      <c r="D2275" s="144"/>
    </row>
    <row r="2276" spans="4:4">
      <c r="D2276" s="144"/>
    </row>
    <row r="2277" spans="4:4">
      <c r="D2277" s="144"/>
    </row>
    <row r="2278" spans="4:4">
      <c r="D2278" s="144"/>
    </row>
    <row r="2279" spans="4:4">
      <c r="D2279" s="144"/>
    </row>
    <row r="2280" spans="4:4">
      <c r="D2280" s="144"/>
    </row>
    <row r="2281" spans="4:4">
      <c r="D2281" s="144"/>
    </row>
    <row r="2282" spans="4:4">
      <c r="D2282" s="144"/>
    </row>
    <row r="2283" spans="4:4">
      <c r="D2283" s="144"/>
    </row>
    <row r="2284" spans="4:4">
      <c r="D2284" s="144"/>
    </row>
    <row r="2285" spans="4:4">
      <c r="D2285" s="144"/>
    </row>
    <row r="2286" spans="4:4">
      <c r="D2286" s="144"/>
    </row>
    <row r="2287" spans="4:4">
      <c r="D2287" s="144"/>
    </row>
    <row r="2288" spans="4:4">
      <c r="D2288" s="144"/>
    </row>
    <row r="2289" spans="4:4">
      <c r="D2289" s="144"/>
    </row>
    <row r="2290" spans="4:4">
      <c r="D2290" s="144"/>
    </row>
    <row r="2291" spans="4:4">
      <c r="D2291" s="144"/>
    </row>
    <row r="2292" spans="4:4">
      <c r="D2292" s="144"/>
    </row>
    <row r="2293" spans="4:4">
      <c r="D2293" s="144"/>
    </row>
    <row r="2294" spans="4:4">
      <c r="D2294" s="144"/>
    </row>
    <row r="2295" spans="4:4">
      <c r="D2295" s="144"/>
    </row>
    <row r="2296" spans="4:4">
      <c r="D2296" s="144"/>
    </row>
    <row r="2297" spans="4:4">
      <c r="D2297" s="144"/>
    </row>
    <row r="2298" spans="4:4">
      <c r="D2298" s="144"/>
    </row>
    <row r="2299" spans="4:4">
      <c r="D2299" s="144"/>
    </row>
    <row r="2300" spans="4:4">
      <c r="D2300" s="144"/>
    </row>
    <row r="2301" spans="4:4">
      <c r="D2301" s="144"/>
    </row>
    <row r="2302" spans="4:4">
      <c r="D2302" s="144"/>
    </row>
    <row r="2303" spans="4:4">
      <c r="D2303" s="144"/>
    </row>
    <row r="2304" spans="4:4">
      <c r="D2304" s="144"/>
    </row>
    <row r="2305" spans="4:4">
      <c r="D2305" s="144"/>
    </row>
    <row r="2306" spans="4:4">
      <c r="D2306" s="144"/>
    </row>
    <row r="2307" spans="4:4">
      <c r="D2307" s="144"/>
    </row>
    <row r="2308" spans="4:4">
      <c r="D2308" s="144"/>
    </row>
    <row r="2309" spans="4:4">
      <c r="D2309" s="144"/>
    </row>
    <row r="2310" spans="4:4">
      <c r="D2310" s="144"/>
    </row>
    <row r="2311" spans="4:4">
      <c r="D2311" s="144"/>
    </row>
    <row r="2312" spans="4:4">
      <c r="D2312" s="144"/>
    </row>
    <row r="2313" spans="4:4">
      <c r="D2313" s="144"/>
    </row>
    <row r="2314" spans="4:4">
      <c r="D2314" s="144"/>
    </row>
    <row r="2315" spans="4:4">
      <c r="D2315" s="144"/>
    </row>
    <row r="2316" spans="4:4">
      <c r="D2316" s="144"/>
    </row>
    <row r="2317" spans="4:4">
      <c r="D2317" s="144"/>
    </row>
    <row r="2318" spans="4:4">
      <c r="D2318" s="144"/>
    </row>
    <row r="2319" spans="4:4">
      <c r="D2319" s="144"/>
    </row>
    <row r="2320" spans="4:4">
      <c r="D2320" s="144"/>
    </row>
    <row r="2321" spans="4:4">
      <c r="D2321" s="144"/>
    </row>
    <row r="2322" spans="4:4">
      <c r="D2322" s="144"/>
    </row>
    <row r="2323" spans="4:4">
      <c r="D2323" s="144"/>
    </row>
    <row r="2324" spans="4:4">
      <c r="D2324" s="144"/>
    </row>
    <row r="2325" spans="4:4">
      <c r="D2325" s="144"/>
    </row>
    <row r="2326" spans="4:4">
      <c r="D2326" s="144"/>
    </row>
    <row r="2327" spans="4:4">
      <c r="D2327" s="144"/>
    </row>
    <row r="2328" spans="4:4">
      <c r="D2328" s="144"/>
    </row>
    <row r="2329" spans="4:4">
      <c r="D2329" s="144"/>
    </row>
    <row r="2330" spans="4:4">
      <c r="D2330" s="144"/>
    </row>
    <row r="2331" spans="4:4">
      <c r="D2331" s="144"/>
    </row>
    <row r="2332" spans="4:4">
      <c r="D2332" s="144"/>
    </row>
    <row r="2333" spans="4:4">
      <c r="D2333" s="144"/>
    </row>
    <row r="2334" spans="4:4">
      <c r="D2334" s="144"/>
    </row>
    <row r="2335" spans="4:4">
      <c r="D2335" s="144"/>
    </row>
    <row r="2336" spans="4:4">
      <c r="D2336" s="144"/>
    </row>
    <row r="2337" spans="4:4">
      <c r="D2337" s="144"/>
    </row>
    <row r="2338" spans="4:4">
      <c r="D2338" s="144"/>
    </row>
    <row r="2339" spans="4:4">
      <c r="D2339" s="144"/>
    </row>
    <row r="2340" spans="4:4">
      <c r="D2340" s="144"/>
    </row>
    <row r="2341" spans="4:4">
      <c r="D2341" s="144"/>
    </row>
    <row r="2342" spans="4:4">
      <c r="D2342" s="144"/>
    </row>
    <row r="2343" spans="4:4">
      <c r="D2343" s="144"/>
    </row>
    <row r="2344" spans="4:4">
      <c r="D2344" s="144"/>
    </row>
    <row r="2345" spans="4:4">
      <c r="D2345" s="144"/>
    </row>
    <row r="2346" spans="4:4">
      <c r="D2346" s="144"/>
    </row>
    <row r="2347" spans="4:4">
      <c r="D2347" s="144"/>
    </row>
    <row r="2348" spans="4:4">
      <c r="D2348" s="144"/>
    </row>
    <row r="2349" spans="4:4">
      <c r="D2349" s="144"/>
    </row>
    <row r="2350" spans="4:4">
      <c r="D2350" s="144"/>
    </row>
    <row r="2351" spans="4:4">
      <c r="D2351" s="144"/>
    </row>
    <row r="2352" spans="4:4">
      <c r="D2352" s="144"/>
    </row>
    <row r="2353" spans="4:4">
      <c r="D2353" s="144"/>
    </row>
    <row r="2354" spans="4:4">
      <c r="D2354" s="144"/>
    </row>
    <row r="2355" spans="4:4">
      <c r="D2355" s="144"/>
    </row>
    <row r="2356" spans="4:4">
      <c r="D2356" s="144"/>
    </row>
    <row r="2357" spans="4:4">
      <c r="D2357" s="144"/>
    </row>
    <row r="2358" spans="4:4">
      <c r="D2358" s="144"/>
    </row>
    <row r="2359" spans="4:4">
      <c r="D2359" s="144"/>
    </row>
    <row r="2360" spans="4:4">
      <c r="D2360" s="144"/>
    </row>
    <row r="2361" spans="4:4">
      <c r="D2361" s="144"/>
    </row>
    <row r="2362" spans="4:4">
      <c r="D2362" s="144"/>
    </row>
    <row r="2363" spans="4:4">
      <c r="D2363" s="144"/>
    </row>
    <row r="2364" spans="4:4">
      <c r="D2364" s="144"/>
    </row>
    <row r="2365" spans="4:4">
      <c r="D2365" s="144"/>
    </row>
    <row r="2366" spans="4:4">
      <c r="D2366" s="144"/>
    </row>
    <row r="2367" spans="4:4">
      <c r="D2367" s="144"/>
    </row>
    <row r="2368" spans="4:4">
      <c r="D2368" s="144"/>
    </row>
    <row r="2369" spans="4:4">
      <c r="D2369" s="144"/>
    </row>
    <row r="2370" spans="4:4">
      <c r="D2370" s="144"/>
    </row>
    <row r="2371" spans="4:4">
      <c r="D2371" s="144"/>
    </row>
    <row r="2372" spans="4:4">
      <c r="D2372" s="144"/>
    </row>
    <row r="2373" spans="4:4">
      <c r="D2373" s="144"/>
    </row>
    <row r="2374" spans="4:4">
      <c r="D2374" s="144"/>
    </row>
    <row r="2375" spans="4:4">
      <c r="D2375" s="144"/>
    </row>
    <row r="2376" spans="4:4">
      <c r="D2376" s="144"/>
    </row>
    <row r="2377" spans="4:4">
      <c r="D2377" s="144"/>
    </row>
    <row r="2378" spans="4:4">
      <c r="D2378" s="144"/>
    </row>
    <row r="2379" spans="4:4">
      <c r="D2379" s="144"/>
    </row>
    <row r="2380" spans="4:4">
      <c r="D2380" s="144"/>
    </row>
    <row r="2381" spans="4:4">
      <c r="D2381" s="144"/>
    </row>
    <row r="2382" spans="4:4">
      <c r="D2382" s="144"/>
    </row>
    <row r="2383" spans="4:4">
      <c r="D2383" s="144"/>
    </row>
    <row r="2384" spans="4:4">
      <c r="D2384" s="144"/>
    </row>
    <row r="2385" spans="4:4">
      <c r="D2385" s="144"/>
    </row>
    <row r="2386" spans="4:4">
      <c r="D2386" s="144"/>
    </row>
    <row r="2387" spans="4:4">
      <c r="D2387" s="144"/>
    </row>
    <row r="2388" spans="4:4">
      <c r="D2388" s="144"/>
    </row>
    <row r="2389" spans="4:4">
      <c r="D2389" s="144"/>
    </row>
    <row r="2390" spans="4:4">
      <c r="D2390" s="144"/>
    </row>
    <row r="2391" spans="4:4">
      <c r="D2391" s="144"/>
    </row>
    <row r="2392" spans="4:4">
      <c r="D2392" s="144"/>
    </row>
    <row r="2393" spans="4:4">
      <c r="D2393" s="144"/>
    </row>
    <row r="2394" spans="4:4">
      <c r="D2394" s="144"/>
    </row>
    <row r="2395" spans="4:4">
      <c r="D2395" s="144"/>
    </row>
    <row r="2396" spans="4:4">
      <c r="D2396" s="144"/>
    </row>
    <row r="2397" spans="4:4">
      <c r="D2397" s="144"/>
    </row>
    <row r="2398" spans="4:4">
      <c r="D2398" s="144"/>
    </row>
    <row r="2399" spans="4:4">
      <c r="D2399" s="144"/>
    </row>
    <row r="2400" spans="4:4">
      <c r="D2400" s="144"/>
    </row>
    <row r="2401" spans="4:4">
      <c r="D2401" s="144"/>
    </row>
    <row r="2402" spans="4:4">
      <c r="D2402" s="144"/>
    </row>
    <row r="2403" spans="4:4">
      <c r="D2403" s="144"/>
    </row>
    <row r="2404" spans="4:4">
      <c r="D2404" s="144"/>
    </row>
    <row r="2405" spans="4:4">
      <c r="D2405" s="144"/>
    </row>
    <row r="2406" spans="4:4">
      <c r="D2406" s="144"/>
    </row>
    <row r="2407" spans="4:4">
      <c r="D2407" s="144"/>
    </row>
    <row r="2408" spans="4:4">
      <c r="D2408" s="144"/>
    </row>
    <row r="2409" spans="4:4">
      <c r="D2409" s="144"/>
    </row>
    <row r="2410" spans="4:4">
      <c r="D2410" s="144"/>
    </row>
    <row r="2411" spans="4:4">
      <c r="D2411" s="144"/>
    </row>
    <row r="2412" spans="4:4">
      <c r="D2412" s="144"/>
    </row>
    <row r="2413" spans="4:4">
      <c r="D2413" s="144"/>
    </row>
    <row r="2414" spans="4:4">
      <c r="D2414" s="144"/>
    </row>
    <row r="2415" spans="4:4">
      <c r="D2415" s="144"/>
    </row>
    <row r="2416" spans="4:4">
      <c r="D2416" s="144"/>
    </row>
    <row r="2417" spans="4:4">
      <c r="D2417" s="144"/>
    </row>
    <row r="2418" spans="4:4">
      <c r="D2418" s="144"/>
    </row>
    <row r="2419" spans="4:4">
      <c r="D2419" s="144"/>
    </row>
    <row r="2420" spans="4:4">
      <c r="D2420" s="144"/>
    </row>
    <row r="2421" spans="4:4">
      <c r="D2421" s="144"/>
    </row>
    <row r="2422" spans="4:4">
      <c r="D2422" s="144"/>
    </row>
    <row r="2423" spans="4:4">
      <c r="D2423" s="144"/>
    </row>
    <row r="2424" spans="4:4">
      <c r="D2424" s="144"/>
    </row>
    <row r="2425" spans="4:4">
      <c r="D2425" s="144"/>
    </row>
    <row r="2426" spans="4:4">
      <c r="D2426" s="144"/>
    </row>
    <row r="2427" spans="4:4">
      <c r="D2427" s="144"/>
    </row>
    <row r="2428" spans="4:4">
      <c r="D2428" s="144"/>
    </row>
    <row r="2429" spans="4:4">
      <c r="D2429" s="144"/>
    </row>
    <row r="2430" spans="4:4">
      <c r="D2430" s="144"/>
    </row>
    <row r="2431" spans="4:4">
      <c r="D2431" s="144"/>
    </row>
    <row r="2432" spans="4:4">
      <c r="D2432" s="144"/>
    </row>
    <row r="2433" spans="4:4">
      <c r="D2433" s="144"/>
    </row>
    <row r="2434" spans="4:4">
      <c r="D2434" s="144"/>
    </row>
    <row r="2435" spans="4:4">
      <c r="D2435" s="144"/>
    </row>
    <row r="2436" spans="4:4">
      <c r="D2436" s="144"/>
    </row>
    <row r="2437" spans="4:4">
      <c r="D2437" s="144"/>
    </row>
    <row r="2438" spans="4:4">
      <c r="D2438" s="144"/>
    </row>
    <row r="2439" spans="4:4">
      <c r="D2439" s="144"/>
    </row>
    <row r="2440" spans="4:4">
      <c r="D2440" s="144"/>
    </row>
    <row r="2441" spans="4:4">
      <c r="D2441" s="144"/>
    </row>
    <row r="2442" spans="4:4">
      <c r="D2442" s="144"/>
    </row>
    <row r="2443" spans="4:4">
      <c r="D2443" s="144"/>
    </row>
    <row r="2444" spans="4:4">
      <c r="D2444" s="144"/>
    </row>
    <row r="2445" spans="4:4">
      <c r="D2445" s="144"/>
    </row>
    <row r="2446" spans="4:4">
      <c r="D2446" s="144"/>
    </row>
    <row r="2447" spans="4:4">
      <c r="D2447" s="144"/>
    </row>
    <row r="2448" spans="4:4">
      <c r="D2448" s="144"/>
    </row>
    <row r="2449" spans="4:4">
      <c r="D2449" s="144"/>
    </row>
    <row r="2450" spans="4:4">
      <c r="D2450" s="144"/>
    </row>
    <row r="2451" spans="4:4">
      <c r="D2451" s="144"/>
    </row>
    <row r="2452" spans="4:4">
      <c r="D2452" s="144"/>
    </row>
    <row r="2453" spans="4:4">
      <c r="D2453" s="144"/>
    </row>
    <row r="2454" spans="4:4">
      <c r="D2454" s="144"/>
    </row>
    <row r="2455" spans="4:4">
      <c r="D2455" s="144"/>
    </row>
    <row r="2456" spans="4:4">
      <c r="D2456" s="144"/>
    </row>
    <row r="2457" spans="4:4">
      <c r="D2457" s="144"/>
    </row>
    <row r="2458" spans="4:4">
      <c r="D2458" s="144"/>
    </row>
    <row r="2459" spans="4:4">
      <c r="D2459" s="144"/>
    </row>
    <row r="2460" spans="4:4">
      <c r="D2460" s="144"/>
    </row>
    <row r="2461" spans="4:4">
      <c r="D2461" s="144"/>
    </row>
    <row r="2462" spans="4:4">
      <c r="D2462" s="144"/>
    </row>
    <row r="2463" spans="4:4">
      <c r="D2463" s="144"/>
    </row>
    <row r="2464" spans="4:4">
      <c r="D2464" s="144"/>
    </row>
    <row r="2465" spans="4:4">
      <c r="D2465" s="144"/>
    </row>
    <row r="2466" spans="4:4">
      <c r="D2466" s="144"/>
    </row>
    <row r="2467" spans="4:4">
      <c r="D2467" s="144"/>
    </row>
    <row r="2468" spans="4:4">
      <c r="D2468" s="144"/>
    </row>
    <row r="2469" spans="4:4">
      <c r="D2469" s="144"/>
    </row>
    <row r="2470" spans="4:4">
      <c r="D2470" s="144"/>
    </row>
    <row r="2471" spans="4:4">
      <c r="D2471" s="144"/>
    </row>
    <row r="2472" spans="4:4">
      <c r="D2472" s="144"/>
    </row>
    <row r="2473" spans="4:4">
      <c r="D2473" s="144"/>
    </row>
    <row r="2474" spans="4:4">
      <c r="D2474" s="144"/>
    </row>
    <row r="2475" spans="4:4">
      <c r="D2475" s="144"/>
    </row>
    <row r="2476" spans="4:4">
      <c r="D2476" s="144"/>
    </row>
    <row r="2477" spans="4:4">
      <c r="D2477" s="144"/>
    </row>
    <row r="2478" spans="4:4">
      <c r="D2478" s="144"/>
    </row>
    <row r="2479" spans="4:4">
      <c r="D2479" s="144"/>
    </row>
    <row r="2480" spans="4:4">
      <c r="D2480" s="144"/>
    </row>
    <row r="2481" spans="4:4">
      <c r="D2481" s="144"/>
    </row>
    <row r="2482" spans="4:4">
      <c r="D2482" s="144"/>
    </row>
    <row r="2483" spans="4:4">
      <c r="D2483" s="144"/>
    </row>
    <row r="2484" spans="4:4">
      <c r="D2484" s="144"/>
    </row>
    <row r="2485" spans="4:4">
      <c r="D2485" s="144"/>
    </row>
    <row r="2486" spans="4:4">
      <c r="D2486" s="144"/>
    </row>
    <row r="2487" spans="4:4">
      <c r="D2487" s="144"/>
    </row>
    <row r="2488" spans="4:4">
      <c r="D2488" s="144"/>
    </row>
    <row r="2489" spans="4:4">
      <c r="D2489" s="144"/>
    </row>
    <row r="2490" spans="4:4">
      <c r="D2490" s="144"/>
    </row>
    <row r="2491" spans="4:4">
      <c r="D2491" s="144"/>
    </row>
    <row r="2492" spans="4:4">
      <c r="D2492" s="144"/>
    </row>
    <row r="2493" spans="4:4">
      <c r="D2493" s="144"/>
    </row>
    <row r="2494" spans="4:4">
      <c r="D2494" s="144"/>
    </row>
    <row r="2495" spans="4:4">
      <c r="D2495" s="144"/>
    </row>
    <row r="2496" spans="4:4">
      <c r="D2496" s="144"/>
    </row>
    <row r="2497" spans="4:4">
      <c r="D2497" s="144"/>
    </row>
    <row r="2498" spans="4:4">
      <c r="D2498" s="144"/>
    </row>
    <row r="2499" spans="4:4">
      <c r="D2499" s="144"/>
    </row>
    <row r="2500" spans="4:4">
      <c r="D2500" s="144"/>
    </row>
    <row r="2501" spans="4:4">
      <c r="D2501" s="144"/>
    </row>
    <row r="2502" spans="4:4">
      <c r="D2502" s="144"/>
    </row>
    <row r="2503" spans="4:4">
      <c r="D2503" s="144"/>
    </row>
    <row r="2504" spans="4:4">
      <c r="D2504" s="144"/>
    </row>
    <row r="2505" spans="4:4">
      <c r="D2505" s="144"/>
    </row>
    <row r="2506" spans="4:4">
      <c r="D2506" s="144"/>
    </row>
    <row r="2507" spans="4:4">
      <c r="D2507" s="144"/>
    </row>
    <row r="2508" spans="4:4">
      <c r="D2508" s="144"/>
    </row>
    <row r="2509" spans="4:4">
      <c r="D2509" s="144"/>
    </row>
    <row r="2510" spans="4:4">
      <c r="D2510" s="144"/>
    </row>
    <row r="2511" spans="4:4">
      <c r="D2511" s="144"/>
    </row>
    <row r="2512" spans="4:4">
      <c r="D2512" s="144"/>
    </row>
    <row r="2513" spans="4:4">
      <c r="D2513" s="144"/>
    </row>
    <row r="2514" spans="4:4">
      <c r="D2514" s="144"/>
    </row>
    <row r="2515" spans="4:4">
      <c r="D2515" s="144"/>
    </row>
    <row r="2516" spans="4:4">
      <c r="D2516" s="144"/>
    </row>
    <row r="2517" spans="4:4">
      <c r="D2517" s="144"/>
    </row>
    <row r="2518" spans="4:4">
      <c r="D2518" s="144"/>
    </row>
    <row r="2519" spans="4:4">
      <c r="D2519" s="144"/>
    </row>
    <row r="2520" spans="4:4">
      <c r="D2520" s="144"/>
    </row>
    <row r="2521" spans="4:4">
      <c r="D2521" s="144"/>
    </row>
    <row r="2522" spans="4:4">
      <c r="D2522" s="144"/>
    </row>
    <row r="2523" spans="4:4">
      <c r="D2523" s="144"/>
    </row>
    <row r="2524" spans="4:4">
      <c r="D2524" s="144"/>
    </row>
    <row r="2525" spans="4:4">
      <c r="D2525" s="144"/>
    </row>
    <row r="2526" spans="4:4">
      <c r="D2526" s="144"/>
    </row>
    <row r="2527" spans="4:4">
      <c r="D2527" s="144"/>
    </row>
    <row r="2528" spans="4:4">
      <c r="D2528" s="144"/>
    </row>
    <row r="2529" spans="4:4">
      <c r="D2529" s="144"/>
    </row>
    <row r="2530" spans="4:4">
      <c r="D2530" s="144"/>
    </row>
    <row r="2531" spans="4:4">
      <c r="D2531" s="144"/>
    </row>
    <row r="2532" spans="4:4">
      <c r="D2532" s="144"/>
    </row>
    <row r="2533" spans="4:4">
      <c r="D2533" s="144"/>
    </row>
    <row r="2534" spans="4:4">
      <c r="D2534" s="144"/>
    </row>
    <row r="2535" spans="4:4">
      <c r="D2535" s="144"/>
    </row>
    <row r="2536" spans="4:4">
      <c r="D2536" s="144"/>
    </row>
    <row r="2537" spans="4:4">
      <c r="D2537" s="144"/>
    </row>
    <row r="2538" spans="4:4">
      <c r="D2538" s="144"/>
    </row>
    <row r="2539" spans="4:4">
      <c r="D2539" s="144"/>
    </row>
    <row r="2540" spans="4:4">
      <c r="D2540" s="144"/>
    </row>
    <row r="2541" spans="4:4">
      <c r="D2541" s="144"/>
    </row>
    <row r="2542" spans="4:4">
      <c r="D2542" s="144"/>
    </row>
    <row r="2543" spans="4:4">
      <c r="D2543" s="144"/>
    </row>
    <row r="2544" spans="4:4">
      <c r="D2544" s="144"/>
    </row>
    <row r="2545" spans="4:4">
      <c r="D2545" s="144"/>
    </row>
    <row r="2546" spans="4:4">
      <c r="D2546" s="144"/>
    </row>
    <row r="2547" spans="4:4">
      <c r="D2547" s="144"/>
    </row>
    <row r="2548" spans="4:4">
      <c r="D2548" s="144"/>
    </row>
    <row r="2549" spans="4:4">
      <c r="D2549" s="144"/>
    </row>
    <row r="2550" spans="4:4">
      <c r="D2550" s="144"/>
    </row>
    <row r="2551" spans="4:4">
      <c r="D2551" s="144"/>
    </row>
    <row r="2552" spans="4:4">
      <c r="D2552" s="144"/>
    </row>
    <row r="2553" spans="4:4">
      <c r="D2553" s="144"/>
    </row>
    <row r="2554" spans="4:4">
      <c r="D2554" s="144"/>
    </row>
    <row r="2555" spans="4:4">
      <c r="D2555" s="144"/>
    </row>
    <row r="2556" spans="4:4">
      <c r="D2556" s="144"/>
    </row>
    <row r="2557" spans="4:4">
      <c r="D2557" s="144"/>
    </row>
    <row r="2558" spans="4:4">
      <c r="D2558" s="144"/>
    </row>
    <row r="2559" spans="4:4">
      <c r="D2559" s="144"/>
    </row>
    <row r="2560" spans="4:4">
      <c r="D2560" s="144"/>
    </row>
    <row r="2561" spans="4:4">
      <c r="D2561" s="144"/>
    </row>
    <row r="2562" spans="4:4">
      <c r="D2562" s="144"/>
    </row>
    <row r="2563" spans="4:4">
      <c r="D2563" s="144"/>
    </row>
    <row r="2564" spans="4:4">
      <c r="D2564" s="144"/>
    </row>
    <row r="2565" spans="4:4">
      <c r="D2565" s="144"/>
    </row>
    <row r="2566" spans="4:4">
      <c r="D2566" s="144"/>
    </row>
    <row r="2567" spans="4:4">
      <c r="D2567" s="144"/>
    </row>
    <row r="2568" spans="4:4">
      <c r="D2568" s="144"/>
    </row>
    <row r="2569" spans="4:4">
      <c r="D2569" s="144"/>
    </row>
    <row r="2570" spans="4:4">
      <c r="D2570" s="144"/>
    </row>
    <row r="2571" spans="4:4">
      <c r="D2571" s="144"/>
    </row>
    <row r="2572" spans="4:4">
      <c r="D2572" s="144"/>
    </row>
    <row r="2573" spans="4:4">
      <c r="D2573" s="144"/>
    </row>
    <row r="2574" spans="4:4">
      <c r="D2574" s="144"/>
    </row>
    <row r="2575" spans="4:4">
      <c r="D2575" s="144"/>
    </row>
    <row r="2576" spans="4:4">
      <c r="D2576" s="144"/>
    </row>
    <row r="2577" spans="4:4">
      <c r="D2577" s="144"/>
    </row>
    <row r="2578" spans="4:4">
      <c r="D2578" s="144"/>
    </row>
    <row r="2579" spans="4:4">
      <c r="D2579" s="144"/>
    </row>
    <row r="2580" spans="4:4">
      <c r="D2580" s="144"/>
    </row>
    <row r="2581" spans="4:4">
      <c r="D2581" s="144"/>
    </row>
    <row r="2582" spans="4:4">
      <c r="D2582" s="144"/>
    </row>
    <row r="2583" spans="4:4">
      <c r="D2583" s="144"/>
    </row>
    <row r="2584" spans="4:4">
      <c r="D2584" s="144"/>
    </row>
    <row r="2585" spans="4:4">
      <c r="D2585" s="144"/>
    </row>
    <row r="2586" spans="4:4">
      <c r="D2586" s="144"/>
    </row>
    <row r="2587" spans="4:4">
      <c r="D2587" s="144"/>
    </row>
    <row r="2588" spans="4:4">
      <c r="D2588" s="144"/>
    </row>
    <row r="2589" spans="4:4">
      <c r="D2589" s="144"/>
    </row>
    <row r="2590" spans="4:4">
      <c r="D2590" s="144"/>
    </row>
    <row r="2591" spans="4:4">
      <c r="D2591" s="144"/>
    </row>
    <row r="2592" spans="4:4">
      <c r="D2592" s="144"/>
    </row>
    <row r="2593" spans="4:4">
      <c r="D2593" s="144"/>
    </row>
    <row r="2594" spans="4:4">
      <c r="D2594" s="144"/>
    </row>
    <row r="2595" spans="4:4">
      <c r="D2595" s="144"/>
    </row>
    <row r="2596" spans="4:4">
      <c r="D2596" s="144"/>
    </row>
    <row r="2597" spans="4:4">
      <c r="D2597" s="144"/>
    </row>
    <row r="2598" spans="4:4">
      <c r="D2598" s="144"/>
    </row>
    <row r="2599" spans="4:4">
      <c r="D2599" s="144"/>
    </row>
    <row r="2600" spans="4:4">
      <c r="D2600" s="144"/>
    </row>
    <row r="2601" spans="4:4">
      <c r="D2601" s="144"/>
    </row>
    <row r="2602" spans="4:4">
      <c r="D2602" s="144"/>
    </row>
    <row r="2603" spans="4:4">
      <c r="D2603" s="144"/>
    </row>
    <row r="2604" spans="4:4">
      <c r="D2604" s="144"/>
    </row>
    <row r="2605" spans="4:4">
      <c r="D2605" s="144"/>
    </row>
    <row r="2606" spans="4:4">
      <c r="D2606" s="144"/>
    </row>
    <row r="2607" spans="4:4">
      <c r="D2607" s="144"/>
    </row>
    <row r="2608" spans="4:4">
      <c r="D2608" s="144"/>
    </row>
    <row r="2609" spans="4:4">
      <c r="D2609" s="144"/>
    </row>
    <row r="2610" spans="4:4">
      <c r="D2610" s="144"/>
    </row>
    <row r="2611" spans="4:4">
      <c r="D2611" s="144"/>
    </row>
    <row r="2612" spans="4:4">
      <c r="D2612" s="144"/>
    </row>
    <row r="2613" spans="4:4">
      <c r="D2613" s="144"/>
    </row>
    <row r="2614" spans="4:4">
      <c r="D2614" s="144"/>
    </row>
    <row r="2615" spans="4:4">
      <c r="D2615" s="144"/>
    </row>
    <row r="2616" spans="4:4">
      <c r="D2616" s="144"/>
    </row>
    <row r="2617" spans="4:4">
      <c r="D2617" s="144"/>
    </row>
    <row r="2618" spans="4:4">
      <c r="D2618" s="144"/>
    </row>
    <row r="2619" spans="4:4">
      <c r="D2619" s="144"/>
    </row>
    <row r="2620" spans="4:4">
      <c r="D2620" s="144"/>
    </row>
    <row r="2621" spans="4:4">
      <c r="D2621" s="144"/>
    </row>
    <row r="2622" spans="4:4">
      <c r="D2622" s="144"/>
    </row>
    <row r="2623" spans="4:4">
      <c r="D2623" s="144"/>
    </row>
    <row r="2624" spans="4:4">
      <c r="D2624" s="144"/>
    </row>
    <row r="2625" spans="4:4">
      <c r="D2625" s="144"/>
    </row>
    <row r="2626" spans="4:4">
      <c r="D2626" s="144"/>
    </row>
    <row r="2627" spans="4:4">
      <c r="D2627" s="144"/>
    </row>
    <row r="2628" spans="4:4">
      <c r="D2628" s="144"/>
    </row>
    <row r="2629" spans="4:4">
      <c r="D2629" s="144"/>
    </row>
    <row r="2630" spans="4:4">
      <c r="D2630" s="144"/>
    </row>
    <row r="2631" spans="4:4">
      <c r="D2631" s="144"/>
    </row>
    <row r="2632" spans="4:4">
      <c r="D2632" s="144"/>
    </row>
    <row r="2633" spans="4:4">
      <c r="D2633" s="144"/>
    </row>
    <row r="2634" spans="4:4">
      <c r="D2634" s="144"/>
    </row>
    <row r="2635" spans="4:4">
      <c r="D2635" s="144"/>
    </row>
    <row r="2636" spans="4:4">
      <c r="D2636" s="144"/>
    </row>
    <row r="2637" spans="4:4">
      <c r="D2637" s="144"/>
    </row>
    <row r="2638" spans="4:4">
      <c r="D2638" s="144"/>
    </row>
    <row r="2639" spans="4:4">
      <c r="D2639" s="144"/>
    </row>
    <row r="2640" spans="4:4">
      <c r="D2640" s="144"/>
    </row>
    <row r="2641" spans="4:4">
      <c r="D2641" s="144"/>
    </row>
    <row r="2642" spans="4:4">
      <c r="D2642" s="144"/>
    </row>
    <row r="2643" spans="4:4">
      <c r="D2643" s="144"/>
    </row>
    <row r="2644" spans="4:4">
      <c r="D2644" s="144"/>
    </row>
    <row r="2645" spans="4:4">
      <c r="D2645" s="144"/>
    </row>
    <row r="2646" spans="4:4">
      <c r="D2646" s="144"/>
    </row>
    <row r="2647" spans="4:4">
      <c r="D2647" s="144"/>
    </row>
    <row r="2648" spans="4:4">
      <c r="D2648" s="144"/>
    </row>
    <row r="2649" spans="4:4">
      <c r="D2649" s="144"/>
    </row>
    <row r="2650" spans="4:4">
      <c r="D2650" s="144"/>
    </row>
    <row r="2651" spans="4:4">
      <c r="D2651" s="144"/>
    </row>
    <row r="2652" spans="4:4">
      <c r="D2652" s="144"/>
    </row>
    <row r="2653" spans="4:4">
      <c r="D2653" s="144"/>
    </row>
    <row r="2654" spans="4:4">
      <c r="D2654" s="144"/>
    </row>
    <row r="2655" spans="4:4">
      <c r="D2655" s="144"/>
    </row>
    <row r="2656" spans="4:4">
      <c r="D2656" s="144"/>
    </row>
    <row r="2657" spans="4:4">
      <c r="D2657" s="144"/>
    </row>
    <row r="2658" spans="4:4">
      <c r="D2658" s="144"/>
    </row>
    <row r="2659" spans="4:4">
      <c r="D2659" s="144"/>
    </row>
    <row r="2660" spans="4:4">
      <c r="D2660" s="144"/>
    </row>
    <row r="2661" spans="4:4">
      <c r="D2661" s="144"/>
    </row>
    <row r="2662" spans="4:4">
      <c r="D2662" s="144"/>
    </row>
    <row r="2663" spans="4:4">
      <c r="D2663" s="144"/>
    </row>
    <row r="2664" spans="4:4">
      <c r="D2664" s="144"/>
    </row>
    <row r="2665" spans="4:4">
      <c r="D2665" s="144"/>
    </row>
    <row r="2666" spans="4:4">
      <c r="D2666" s="144"/>
    </row>
    <row r="2667" spans="4:4">
      <c r="D2667" s="144"/>
    </row>
    <row r="2668" spans="4:4">
      <c r="D2668" s="144"/>
    </row>
    <row r="2669" spans="4:4">
      <c r="D2669" s="144"/>
    </row>
    <row r="2670" spans="4:4">
      <c r="D2670" s="144"/>
    </row>
    <row r="2671" spans="4:4">
      <c r="D2671" s="144"/>
    </row>
    <row r="2672" spans="4:4">
      <c r="D2672" s="144"/>
    </row>
    <row r="2673" spans="4:4">
      <c r="D2673" s="144"/>
    </row>
    <row r="2674" spans="4:4">
      <c r="D2674" s="144"/>
    </row>
    <row r="2675" spans="4:4">
      <c r="D2675" s="144"/>
    </row>
    <row r="2676" spans="4:4">
      <c r="D2676" s="144"/>
    </row>
    <row r="2677" spans="4:4">
      <c r="D2677" s="144"/>
    </row>
    <row r="2678" spans="4:4">
      <c r="D2678" s="144"/>
    </row>
    <row r="2679" spans="4:4">
      <c r="D2679" s="144"/>
    </row>
    <row r="2680" spans="4:4">
      <c r="D2680" s="144"/>
    </row>
    <row r="2681" spans="4:4">
      <c r="D2681" s="144"/>
    </row>
    <row r="2682" spans="4:4">
      <c r="D2682" s="144"/>
    </row>
    <row r="2683" spans="4:4">
      <c r="D2683" s="144"/>
    </row>
    <row r="2684" spans="4:4">
      <c r="D2684" s="144"/>
    </row>
    <row r="2685" spans="4:4">
      <c r="D2685" s="144"/>
    </row>
    <row r="2686" spans="4:4">
      <c r="D2686" s="144"/>
    </row>
    <row r="2687" spans="4:4">
      <c r="D2687" s="144"/>
    </row>
    <row r="2688" spans="4:4">
      <c r="D2688" s="144"/>
    </row>
    <row r="2689" spans="4:4">
      <c r="D2689" s="144"/>
    </row>
    <row r="2690" spans="4:4">
      <c r="D2690" s="144"/>
    </row>
    <row r="2691" spans="4:4">
      <c r="D2691" s="144"/>
    </row>
    <row r="2692" spans="4:4">
      <c r="D2692" s="144"/>
    </row>
    <row r="2693" spans="4:4">
      <c r="D2693" s="144"/>
    </row>
    <row r="2694" spans="4:4">
      <c r="D2694" s="144"/>
    </row>
    <row r="2695" spans="4:4">
      <c r="D2695" s="144"/>
    </row>
    <row r="2696" spans="4:4">
      <c r="D2696" s="144"/>
    </row>
    <row r="2697" spans="4:4">
      <c r="D2697" s="144"/>
    </row>
    <row r="2698" spans="4:4">
      <c r="D2698" s="144"/>
    </row>
    <row r="2699" spans="4:4">
      <c r="D2699" s="144"/>
    </row>
    <row r="2700" spans="4:4">
      <c r="D2700" s="144"/>
    </row>
    <row r="2701" spans="4:4">
      <c r="D2701" s="144"/>
    </row>
    <row r="2702" spans="4:4">
      <c r="D2702" s="144"/>
    </row>
    <row r="2703" spans="4:4">
      <c r="D2703" s="144"/>
    </row>
    <row r="2704" spans="4:4">
      <c r="D2704" s="144"/>
    </row>
    <row r="2705" spans="4:4">
      <c r="D2705" s="144"/>
    </row>
    <row r="2706" spans="4:4">
      <c r="D2706" s="144"/>
    </row>
    <row r="2707" spans="4:4">
      <c r="D2707" s="144"/>
    </row>
    <row r="2708" spans="4:4">
      <c r="D2708" s="144"/>
    </row>
    <row r="2709" spans="4:4">
      <c r="D2709" s="144"/>
    </row>
    <row r="2710" spans="4:4">
      <c r="D2710" s="144"/>
    </row>
    <row r="2711" spans="4:4">
      <c r="D2711" s="144"/>
    </row>
    <row r="2712" spans="4:4">
      <c r="D2712" s="144"/>
    </row>
    <row r="2713" spans="4:4">
      <c r="D2713" s="144"/>
    </row>
    <row r="2714" spans="4:4">
      <c r="D2714" s="144"/>
    </row>
    <row r="2715" spans="4:4">
      <c r="D2715" s="144"/>
    </row>
    <row r="2716" spans="4:4">
      <c r="D2716" s="144"/>
    </row>
    <row r="2717" spans="4:4">
      <c r="D2717" s="144"/>
    </row>
    <row r="2718" spans="4:4">
      <c r="D2718" s="144"/>
    </row>
    <row r="2719" spans="4:4">
      <c r="D2719" s="144"/>
    </row>
    <row r="2720" spans="4:4">
      <c r="D2720" s="144"/>
    </row>
    <row r="2721" spans="4:4">
      <c r="D2721" s="144"/>
    </row>
    <row r="2722" spans="4:4">
      <c r="D2722" s="144"/>
    </row>
    <row r="2723" spans="4:4">
      <c r="D2723" s="144"/>
    </row>
    <row r="2724" spans="4:4">
      <c r="D2724" s="144"/>
    </row>
    <row r="2725" spans="4:4">
      <c r="D2725" s="144"/>
    </row>
    <row r="2726" spans="4:4">
      <c r="D2726" s="144"/>
    </row>
    <row r="2727" spans="4:4">
      <c r="D2727" s="144"/>
    </row>
    <row r="2728" spans="4:4">
      <c r="D2728" s="144"/>
    </row>
    <row r="2729" spans="4:4">
      <c r="D2729" s="144"/>
    </row>
    <row r="2730" spans="4:4">
      <c r="D2730" s="144"/>
    </row>
    <row r="2731" spans="4:4">
      <c r="D2731" s="144"/>
    </row>
    <row r="2732" spans="4:4">
      <c r="D2732" s="144"/>
    </row>
    <row r="2733" spans="4:4">
      <c r="D2733" s="144"/>
    </row>
    <row r="2734" spans="4:4">
      <c r="D2734" s="144"/>
    </row>
    <row r="2735" spans="4:4">
      <c r="D2735" s="144"/>
    </row>
    <row r="2736" spans="4:4">
      <c r="D2736" s="144"/>
    </row>
    <row r="2737" spans="4:4">
      <c r="D2737" s="144"/>
    </row>
    <row r="2738" spans="4:4">
      <c r="D2738" s="144"/>
    </row>
    <row r="2739" spans="4:4">
      <c r="D2739" s="144"/>
    </row>
    <row r="2740" spans="4:4">
      <c r="D2740" s="144"/>
    </row>
    <row r="2741" spans="4:4">
      <c r="D2741" s="144"/>
    </row>
    <row r="2742" spans="4:4">
      <c r="D2742" s="144"/>
    </row>
    <row r="2743" spans="4:4">
      <c r="D2743" s="144"/>
    </row>
    <row r="2744" spans="4:4">
      <c r="D2744" s="144"/>
    </row>
    <row r="2745" spans="4:4">
      <c r="D2745" s="144"/>
    </row>
    <row r="2746" spans="4:4">
      <c r="D2746" s="144"/>
    </row>
    <row r="2747" spans="4:4">
      <c r="D2747" s="144"/>
    </row>
    <row r="2748" spans="4:4">
      <c r="D2748" s="144"/>
    </row>
    <row r="2749" spans="4:4">
      <c r="D2749" s="144"/>
    </row>
    <row r="2750" spans="4:4">
      <c r="D2750" s="144"/>
    </row>
    <row r="2751" spans="4:4">
      <c r="D2751" s="144"/>
    </row>
    <row r="2752" spans="4:4">
      <c r="D2752" s="144"/>
    </row>
    <row r="2753" spans="4:4">
      <c r="D2753" s="144"/>
    </row>
    <row r="2754" spans="4:4">
      <c r="D2754" s="144"/>
    </row>
    <row r="2755" spans="4:4">
      <c r="D2755" s="144"/>
    </row>
    <row r="2756" spans="4:4">
      <c r="D2756" s="144"/>
    </row>
    <row r="2757" spans="4:4">
      <c r="D2757" s="144"/>
    </row>
    <row r="2758" spans="4:4">
      <c r="D2758" s="144"/>
    </row>
    <row r="2759" spans="4:4">
      <c r="D2759" s="144"/>
    </row>
    <row r="2760" spans="4:4">
      <c r="D2760" s="144"/>
    </row>
    <row r="2761" spans="4:4">
      <c r="D2761" s="144"/>
    </row>
    <row r="2762" spans="4:4">
      <c r="D2762" s="144"/>
    </row>
    <row r="2763" spans="4:4">
      <c r="D2763" s="144"/>
    </row>
    <row r="2764" spans="4:4">
      <c r="D2764" s="144"/>
    </row>
    <row r="2765" spans="4:4">
      <c r="D2765" s="144"/>
    </row>
    <row r="2766" spans="4:4">
      <c r="D2766" s="144"/>
    </row>
    <row r="2767" spans="4:4">
      <c r="D2767" s="144"/>
    </row>
    <row r="2768" spans="4:4">
      <c r="D2768" s="144"/>
    </row>
    <row r="2769" spans="4:4">
      <c r="D2769" s="144"/>
    </row>
    <row r="2770" spans="4:4">
      <c r="D2770" s="144"/>
    </row>
    <row r="2771" spans="4:4">
      <c r="D2771" s="144"/>
    </row>
    <row r="2772" spans="4:4">
      <c r="D2772" s="144"/>
    </row>
    <row r="2773" spans="4:4">
      <c r="D2773" s="144"/>
    </row>
    <row r="2774" spans="4:4">
      <c r="D2774" s="144"/>
    </row>
    <row r="2775" spans="4:4">
      <c r="D2775" s="144"/>
    </row>
    <row r="2776" spans="4:4">
      <c r="D2776" s="144"/>
    </row>
    <row r="2777" spans="4:4">
      <c r="D2777" s="144"/>
    </row>
    <row r="2778" spans="4:4">
      <c r="D2778" s="144"/>
    </row>
    <row r="2779" spans="4:4">
      <c r="D2779" s="144"/>
    </row>
    <row r="2780" spans="4:4">
      <c r="D2780" s="144"/>
    </row>
    <row r="2781" spans="4:4">
      <c r="D2781" s="144"/>
    </row>
    <row r="2782" spans="4:4">
      <c r="D2782" s="144"/>
    </row>
    <row r="2783" spans="4:4">
      <c r="D2783" s="144"/>
    </row>
    <row r="2784" spans="4:4">
      <c r="D2784" s="144"/>
    </row>
    <row r="2785" spans="4:4">
      <c r="D2785" s="144"/>
    </row>
    <row r="2786" spans="4:4">
      <c r="D2786" s="144"/>
    </row>
    <row r="2787" spans="4:4">
      <c r="D2787" s="144"/>
    </row>
    <row r="2788" spans="4:4">
      <c r="D2788" s="144"/>
    </row>
    <row r="2789" spans="4:4">
      <c r="D2789" s="144"/>
    </row>
    <row r="2790" spans="4:4">
      <c r="D2790" s="144"/>
    </row>
    <row r="2791" spans="4:4">
      <c r="D2791" s="144"/>
    </row>
    <row r="2792" spans="4:4">
      <c r="D2792" s="144"/>
    </row>
    <row r="2793" spans="4:4">
      <c r="D2793" s="144"/>
    </row>
    <row r="2794" spans="4:4">
      <c r="D2794" s="144"/>
    </row>
    <row r="2795" spans="4:4">
      <c r="D2795" s="144"/>
    </row>
    <row r="2796" spans="4:4">
      <c r="D2796" s="144"/>
    </row>
    <row r="2797" spans="4:4">
      <c r="D2797" s="144"/>
    </row>
    <row r="2798" spans="4:4">
      <c r="D2798" s="144"/>
    </row>
    <row r="2799" spans="4:4">
      <c r="D2799" s="144"/>
    </row>
    <row r="2800" spans="4:4">
      <c r="D2800" s="144"/>
    </row>
    <row r="2801" spans="4:4">
      <c r="D2801" s="144"/>
    </row>
    <row r="2802" spans="4:4">
      <c r="D2802" s="144"/>
    </row>
    <row r="2803" spans="4:4">
      <c r="D2803" s="144"/>
    </row>
    <row r="2804" spans="4:4">
      <c r="D2804" s="144"/>
    </row>
    <row r="2805" spans="4:4">
      <c r="D2805" s="144"/>
    </row>
    <row r="2806" spans="4:4">
      <c r="D2806" s="144"/>
    </row>
    <row r="2807" spans="4:4">
      <c r="D2807" s="144"/>
    </row>
    <row r="2808" spans="4:4">
      <c r="D2808" s="144"/>
    </row>
    <row r="2809" spans="4:4">
      <c r="D2809" s="144"/>
    </row>
    <row r="2810" spans="4:4">
      <c r="D2810" s="144"/>
    </row>
    <row r="2811" spans="4:4">
      <c r="D2811" s="144"/>
    </row>
    <row r="2812" spans="4:4">
      <c r="D2812" s="144"/>
    </row>
    <row r="2813" spans="4:4">
      <c r="D2813" s="144"/>
    </row>
    <row r="2814" spans="4:4">
      <c r="D2814" s="144"/>
    </row>
    <row r="2815" spans="4:4">
      <c r="D2815" s="144"/>
    </row>
    <row r="2816" spans="4:4">
      <c r="D2816" s="144"/>
    </row>
    <row r="2817" spans="4:4">
      <c r="D2817" s="144"/>
    </row>
    <row r="2818" spans="4:4">
      <c r="D2818" s="144"/>
    </row>
    <row r="2819" spans="4:4">
      <c r="D2819" s="144"/>
    </row>
    <row r="2820" spans="4:4">
      <c r="D2820" s="144"/>
    </row>
    <row r="2821" spans="4:4">
      <c r="D2821" s="144"/>
    </row>
    <row r="2822" spans="4:4">
      <c r="D2822" s="144"/>
    </row>
    <row r="2823" spans="4:4">
      <c r="D2823" s="144"/>
    </row>
    <row r="2824" spans="4:4">
      <c r="D2824" s="144"/>
    </row>
    <row r="2825" spans="4:4">
      <c r="D2825" s="144"/>
    </row>
    <row r="2826" spans="4:4">
      <c r="D2826" s="144"/>
    </row>
    <row r="2827" spans="4:4">
      <c r="D2827" s="144"/>
    </row>
    <row r="2828" spans="4:4">
      <c r="D2828" s="144"/>
    </row>
    <row r="2829" spans="4:4">
      <c r="D2829" s="144"/>
    </row>
    <row r="2830" spans="4:4">
      <c r="D2830" s="144"/>
    </row>
    <row r="2831" spans="4:4">
      <c r="D2831" s="144"/>
    </row>
    <row r="2832" spans="4:4">
      <c r="D2832" s="144"/>
    </row>
    <row r="2833" spans="4:4">
      <c r="D2833" s="144"/>
    </row>
    <row r="2834" spans="4:4">
      <c r="D2834" s="144"/>
    </row>
    <row r="2835" spans="4:4">
      <c r="D2835" s="144"/>
    </row>
    <row r="2836" spans="4:4">
      <c r="D2836" s="144"/>
    </row>
    <row r="2837" spans="4:4">
      <c r="D2837" s="144"/>
    </row>
    <row r="2838" spans="4:4">
      <c r="D2838" s="144"/>
    </row>
    <row r="2839" spans="4:4">
      <c r="D2839" s="144"/>
    </row>
    <row r="2840" spans="4:4">
      <c r="D2840" s="144"/>
    </row>
    <row r="2841" spans="4:4">
      <c r="D2841" s="144"/>
    </row>
    <row r="2842" spans="4:4">
      <c r="D2842" s="144"/>
    </row>
    <row r="2843" spans="4:4">
      <c r="D2843" s="144"/>
    </row>
    <row r="2844" spans="4:4">
      <c r="D2844" s="144"/>
    </row>
    <row r="2845" spans="4:4">
      <c r="D2845" s="144"/>
    </row>
    <row r="2846" spans="4:4">
      <c r="D2846" s="144"/>
    </row>
    <row r="2847" spans="4:4">
      <c r="D2847" s="144"/>
    </row>
    <row r="2848" spans="4:4">
      <c r="D2848" s="144"/>
    </row>
    <row r="2849" spans="4:4">
      <c r="D2849" s="144"/>
    </row>
    <row r="2850" spans="4:4">
      <c r="D2850" s="144"/>
    </row>
    <row r="2851" spans="4:4">
      <c r="D2851" s="144"/>
    </row>
    <row r="2852" spans="4:4">
      <c r="D2852" s="144"/>
    </row>
    <row r="2853" spans="4:4">
      <c r="D2853" s="144"/>
    </row>
    <row r="2854" spans="4:4">
      <c r="D2854" s="144"/>
    </row>
    <row r="2855" spans="4:4">
      <c r="D2855" s="144"/>
    </row>
    <row r="2856" spans="4:4">
      <c r="D2856" s="144"/>
    </row>
    <row r="2857" spans="4:4">
      <c r="D2857" s="144"/>
    </row>
    <row r="2858" spans="4:4">
      <c r="D2858" s="144"/>
    </row>
    <row r="2859" spans="4:4">
      <c r="D2859" s="144"/>
    </row>
    <row r="2860" spans="4:4">
      <c r="D2860" s="144"/>
    </row>
    <row r="2861" spans="4:4">
      <c r="D2861" s="144"/>
    </row>
    <row r="2862" spans="4:4">
      <c r="D2862" s="144"/>
    </row>
    <row r="2863" spans="4:4">
      <c r="D2863" s="144"/>
    </row>
    <row r="2864" spans="4:4">
      <c r="D2864" s="144"/>
    </row>
    <row r="2865" spans="4:4">
      <c r="D2865" s="144"/>
    </row>
    <row r="2866" spans="4:4">
      <c r="D2866" s="144"/>
    </row>
    <row r="2867" spans="4:4">
      <c r="D2867" s="144"/>
    </row>
    <row r="2868" spans="4:4">
      <c r="D2868" s="144"/>
    </row>
    <row r="2869" spans="4:4">
      <c r="D2869" s="144"/>
    </row>
    <row r="2870" spans="4:4">
      <c r="D2870" s="144"/>
    </row>
    <row r="2871" spans="4:4">
      <c r="D2871" s="144"/>
    </row>
    <row r="2872" spans="4:4">
      <c r="D2872" s="144"/>
    </row>
    <row r="2873" spans="4:4">
      <c r="D2873" s="144"/>
    </row>
    <row r="2874" spans="4:4">
      <c r="D2874" s="144"/>
    </row>
    <row r="2875" spans="4:4">
      <c r="D2875" s="144"/>
    </row>
    <row r="2876" spans="4:4">
      <c r="D2876" s="144"/>
    </row>
    <row r="2877" spans="4:4">
      <c r="D2877" s="144"/>
    </row>
    <row r="2878" spans="4:4">
      <c r="D2878" s="144"/>
    </row>
    <row r="2879" spans="4:4">
      <c r="D2879" s="144"/>
    </row>
    <row r="2880" spans="4:4">
      <c r="D2880" s="144"/>
    </row>
    <row r="2881" spans="4:4">
      <c r="D2881" s="144"/>
    </row>
    <row r="2882" spans="4:4">
      <c r="D2882" s="144"/>
    </row>
    <row r="2883" spans="4:4">
      <c r="D2883" s="144"/>
    </row>
    <row r="2884" spans="4:4">
      <c r="D2884" s="144"/>
    </row>
    <row r="2885" spans="4:4">
      <c r="D2885" s="144"/>
    </row>
    <row r="2886" spans="4:4">
      <c r="D2886" s="144"/>
    </row>
    <row r="2887" spans="4:4">
      <c r="D2887" s="144"/>
    </row>
    <row r="2888" spans="4:4">
      <c r="D2888" s="144"/>
    </row>
    <row r="2889" spans="4:4">
      <c r="D2889" s="144"/>
    </row>
    <row r="2890" spans="4:4">
      <c r="D2890" s="144"/>
    </row>
    <row r="2891" spans="4:4">
      <c r="D2891" s="144"/>
    </row>
    <row r="2892" spans="4:4">
      <c r="D2892" s="144"/>
    </row>
    <row r="2893" spans="4:4">
      <c r="D2893" s="144"/>
    </row>
    <row r="2894" spans="4:4">
      <c r="D2894" s="144"/>
    </row>
    <row r="2895" spans="4:4">
      <c r="D2895" s="144"/>
    </row>
    <row r="2896" spans="4:4">
      <c r="D2896" s="144"/>
    </row>
    <row r="2897" spans="4:4">
      <c r="D2897" s="144"/>
    </row>
    <row r="2898" spans="4:4">
      <c r="D2898" s="144"/>
    </row>
    <row r="2899" spans="4:4">
      <c r="D2899" s="144"/>
    </row>
    <row r="2900" spans="4:4">
      <c r="D2900" s="144"/>
    </row>
    <row r="2901" spans="4:4">
      <c r="D2901" s="144"/>
    </row>
    <row r="2902" spans="4:4">
      <c r="D2902" s="144"/>
    </row>
    <row r="2903" spans="4:4">
      <c r="D2903" s="144"/>
    </row>
    <row r="2904" spans="4:4">
      <c r="D2904" s="144"/>
    </row>
    <row r="2905" spans="4:4">
      <c r="D2905" s="144"/>
    </row>
    <row r="2906" spans="4:4">
      <c r="D2906" s="144"/>
    </row>
    <row r="2907" spans="4:4">
      <c r="D2907" s="144"/>
    </row>
    <row r="2908" spans="4:4">
      <c r="D2908" s="144"/>
    </row>
    <row r="2909" spans="4:4">
      <c r="D2909" s="144"/>
    </row>
    <row r="2910" spans="4:4">
      <c r="D2910" s="144"/>
    </row>
    <row r="2911" spans="4:4">
      <c r="D2911" s="144"/>
    </row>
    <row r="2912" spans="4:4">
      <c r="D2912" s="144"/>
    </row>
    <row r="2913" spans="4:4">
      <c r="D2913" s="144"/>
    </row>
    <row r="2914" spans="4:4">
      <c r="D2914" s="144"/>
    </row>
    <row r="2915" spans="4:4">
      <c r="D2915" s="144"/>
    </row>
    <row r="2916" spans="4:4">
      <c r="D2916" s="144"/>
    </row>
    <row r="2917" spans="4:4">
      <c r="D2917" s="144"/>
    </row>
    <row r="2918" spans="4:4">
      <c r="D2918" s="144"/>
    </row>
    <row r="2919" spans="4:4">
      <c r="D2919" s="144"/>
    </row>
    <row r="2920" spans="4:4">
      <c r="D2920" s="144"/>
    </row>
    <row r="2921" spans="4:4">
      <c r="D2921" s="144"/>
    </row>
    <row r="2922" spans="4:4">
      <c r="D2922" s="144"/>
    </row>
    <row r="2923" spans="4:4">
      <c r="D2923" s="144"/>
    </row>
    <row r="2924" spans="4:4">
      <c r="D2924" s="144"/>
    </row>
    <row r="2925" spans="4:4">
      <c r="D2925" s="144"/>
    </row>
    <row r="2926" spans="4:4">
      <c r="D2926" s="144"/>
    </row>
    <row r="2927" spans="4:4">
      <c r="D2927" s="144"/>
    </row>
    <row r="2928" spans="4:4">
      <c r="D2928" s="144"/>
    </row>
    <row r="2929" spans="4:4">
      <c r="D2929" s="144"/>
    </row>
    <row r="2930" spans="4:4">
      <c r="D2930" s="144"/>
    </row>
    <row r="2931" spans="4:4">
      <c r="D2931" s="144"/>
    </row>
    <row r="2932" spans="4:4">
      <c r="D2932" s="144"/>
    </row>
    <row r="2933" spans="4:4">
      <c r="D2933" s="144"/>
    </row>
    <row r="2934" spans="4:4">
      <c r="D2934" s="144"/>
    </row>
    <row r="2935" spans="4:4">
      <c r="D2935" s="144"/>
    </row>
    <row r="2936" spans="4:4">
      <c r="D2936" s="144"/>
    </row>
    <row r="2937" spans="4:4">
      <c r="D2937" s="144"/>
    </row>
    <row r="2938" spans="4:4">
      <c r="D2938" s="144"/>
    </row>
    <row r="2939" spans="4:4">
      <c r="D2939" s="144"/>
    </row>
    <row r="2940" spans="4:4">
      <c r="D2940" s="144"/>
    </row>
    <row r="2941" spans="4:4">
      <c r="D2941" s="144"/>
    </row>
    <row r="2942" spans="4:4">
      <c r="D2942" s="144"/>
    </row>
    <row r="2943" spans="4:4">
      <c r="D2943" s="144"/>
    </row>
    <row r="2944" spans="4:4">
      <c r="D2944" s="144"/>
    </row>
    <row r="2945" spans="4:4">
      <c r="D2945" s="144"/>
    </row>
    <row r="2946" spans="4:4">
      <c r="D2946" s="144"/>
    </row>
    <row r="2947" spans="4:4">
      <c r="D2947" s="144"/>
    </row>
    <row r="2948" spans="4:4">
      <c r="D2948" s="144"/>
    </row>
    <row r="2949" spans="4:4">
      <c r="D2949" s="144"/>
    </row>
    <row r="2950" spans="4:4">
      <c r="D2950" s="144"/>
    </row>
    <row r="2951" spans="4:4">
      <c r="D2951" s="144"/>
    </row>
    <row r="2952" spans="4:4">
      <c r="D2952" s="144"/>
    </row>
    <row r="2953" spans="4:4">
      <c r="D2953" s="144"/>
    </row>
    <row r="2954" spans="4:4">
      <c r="D2954" s="144"/>
    </row>
    <row r="2955" spans="4:4">
      <c r="D2955" s="144"/>
    </row>
    <row r="2956" spans="4:4">
      <c r="D2956" s="144"/>
    </row>
    <row r="2957" spans="4:4">
      <c r="D2957" s="144"/>
    </row>
    <row r="2958" spans="4:4">
      <c r="D2958" s="144"/>
    </row>
    <row r="2959" spans="4:4">
      <c r="D2959" s="144"/>
    </row>
    <row r="2960" spans="4:4">
      <c r="D2960" s="144"/>
    </row>
    <row r="2961" spans="4:4">
      <c r="D2961" s="144"/>
    </row>
    <row r="2962" spans="4:4">
      <c r="D2962" s="144"/>
    </row>
    <row r="2963" spans="4:4">
      <c r="D2963" s="144"/>
    </row>
    <row r="2964" spans="4:4">
      <c r="D2964" s="144"/>
    </row>
    <row r="2965" spans="4:4">
      <c r="D2965" s="144"/>
    </row>
    <row r="2966" spans="4:4">
      <c r="D2966" s="144"/>
    </row>
    <row r="2967" spans="4:4">
      <c r="D2967" s="144"/>
    </row>
    <row r="2968" spans="4:4">
      <c r="D2968" s="144"/>
    </row>
    <row r="2969" spans="4:4">
      <c r="D2969" s="144"/>
    </row>
    <row r="2970" spans="4:4">
      <c r="D2970" s="144"/>
    </row>
    <row r="2971" spans="4:4">
      <c r="D2971" s="144"/>
    </row>
    <row r="2972" spans="4:4">
      <c r="D2972" s="144"/>
    </row>
    <row r="2973" spans="4:4">
      <c r="D2973" s="144"/>
    </row>
    <row r="2974" spans="4:4">
      <c r="D2974" s="144"/>
    </row>
    <row r="2975" spans="4:4">
      <c r="D2975" s="144"/>
    </row>
    <row r="2976" spans="4:4">
      <c r="D2976" s="144"/>
    </row>
    <row r="2977" spans="4:4">
      <c r="D2977" s="144"/>
    </row>
    <row r="2978" spans="4:4">
      <c r="D2978" s="144"/>
    </row>
    <row r="2979" spans="4:4">
      <c r="D2979" s="144"/>
    </row>
    <row r="2980" spans="4:4">
      <c r="D2980" s="144"/>
    </row>
    <row r="2981" spans="4:4">
      <c r="D2981" s="144"/>
    </row>
    <row r="2982" spans="4:4">
      <c r="D2982" s="144"/>
    </row>
    <row r="2983" spans="4:4">
      <c r="D2983" s="144"/>
    </row>
    <row r="2984" spans="4:4">
      <c r="D2984" s="144"/>
    </row>
    <row r="2985" spans="4:4">
      <c r="D2985" s="144"/>
    </row>
    <row r="2986" spans="4:4">
      <c r="D2986" s="144"/>
    </row>
    <row r="2987" spans="4:4">
      <c r="D2987" s="144"/>
    </row>
    <row r="2988" spans="4:4">
      <c r="D2988" s="144"/>
    </row>
    <row r="2989" spans="4:4">
      <c r="D2989" s="144"/>
    </row>
    <row r="2990" spans="4:4">
      <c r="D2990" s="144"/>
    </row>
    <row r="2991" spans="4:4">
      <c r="D2991" s="144"/>
    </row>
    <row r="2992" spans="4:4">
      <c r="D2992" s="144"/>
    </row>
    <row r="2993" spans="4:4">
      <c r="D2993" s="144"/>
    </row>
    <row r="2994" spans="4:4">
      <c r="D2994" s="144"/>
    </row>
    <row r="2995" spans="4:4">
      <c r="D2995" s="144"/>
    </row>
    <row r="2996" spans="4:4">
      <c r="D2996" s="144"/>
    </row>
    <row r="2997" spans="4:4">
      <c r="D2997" s="144"/>
    </row>
    <row r="2998" spans="4:4">
      <c r="D2998" s="144"/>
    </row>
    <row r="2999" spans="4:4">
      <c r="D2999" s="144"/>
    </row>
    <row r="3000" spans="4:4">
      <c r="D3000" s="144"/>
    </row>
    <row r="3001" spans="4:4">
      <c r="D3001" s="144"/>
    </row>
    <row r="3002" spans="4:4">
      <c r="D3002" s="144"/>
    </row>
    <row r="3003" spans="4:4">
      <c r="D3003" s="144"/>
    </row>
    <row r="3004" spans="4:4">
      <c r="D3004" s="144"/>
    </row>
    <row r="3005" spans="4:4">
      <c r="D3005" s="144"/>
    </row>
    <row r="3006" spans="4:4">
      <c r="D3006" s="144"/>
    </row>
    <row r="3007" spans="4:4">
      <c r="D3007" s="144"/>
    </row>
    <row r="3008" spans="4:4">
      <c r="D3008" s="144"/>
    </row>
    <row r="3009" spans="4:4">
      <c r="D3009" s="144"/>
    </row>
    <row r="3010" spans="4:4">
      <c r="D3010" s="144"/>
    </row>
    <row r="3011" spans="4:4">
      <c r="D3011" s="144"/>
    </row>
    <row r="3012" spans="4:4">
      <c r="D3012" s="144"/>
    </row>
    <row r="3013" spans="4:4">
      <c r="D3013" s="144"/>
    </row>
    <row r="3014" spans="4:4">
      <c r="D3014" s="144"/>
    </row>
    <row r="3015" spans="4:4">
      <c r="D3015" s="144"/>
    </row>
    <row r="3016" spans="4:4">
      <c r="D3016" s="144"/>
    </row>
    <row r="3017" spans="4:4">
      <c r="D3017" s="144"/>
    </row>
    <row r="3018" spans="4:4">
      <c r="D3018" s="144"/>
    </row>
    <row r="3019" spans="4:4">
      <c r="D3019" s="144"/>
    </row>
    <row r="3020" spans="4:4">
      <c r="D3020" s="144"/>
    </row>
    <row r="3021" spans="4:4">
      <c r="D3021" s="144"/>
    </row>
    <row r="3022" spans="4:4">
      <c r="D3022" s="144"/>
    </row>
    <row r="3023" spans="4:4">
      <c r="D3023" s="144"/>
    </row>
    <row r="3024" spans="4:4">
      <c r="D3024" s="144"/>
    </row>
    <row r="3025" spans="4:4">
      <c r="D3025" s="144"/>
    </row>
    <row r="3026" spans="4:4">
      <c r="D3026" s="144"/>
    </row>
    <row r="3027" spans="4:4">
      <c r="D3027" s="144"/>
    </row>
    <row r="3028" spans="4:4">
      <c r="D3028" s="144"/>
    </row>
    <row r="3029" spans="4:4">
      <c r="D3029" s="144"/>
    </row>
    <row r="3030" spans="4:4">
      <c r="D3030" s="144"/>
    </row>
    <row r="3031" spans="4:4">
      <c r="D3031" s="144"/>
    </row>
    <row r="3032" spans="4:4">
      <c r="D3032" s="144"/>
    </row>
    <row r="3033" spans="4:4">
      <c r="D3033" s="144"/>
    </row>
    <row r="3034" spans="4:4">
      <c r="D3034" s="144"/>
    </row>
    <row r="3035" spans="4:4">
      <c r="D3035" s="144"/>
    </row>
    <row r="3036" spans="4:4">
      <c r="D3036" s="144"/>
    </row>
    <row r="3037" spans="4:4">
      <c r="D3037" s="144"/>
    </row>
    <row r="3038" spans="4:4">
      <c r="D3038" s="144"/>
    </row>
    <row r="3039" spans="4:4">
      <c r="D3039" s="144"/>
    </row>
    <row r="3040" spans="4:4">
      <c r="D3040" s="144"/>
    </row>
    <row r="3041" spans="4:4">
      <c r="D3041" s="144"/>
    </row>
    <row r="3042" spans="4:4">
      <c r="D3042" s="144"/>
    </row>
    <row r="3043" spans="4:4">
      <c r="D3043" s="144"/>
    </row>
    <row r="3044" spans="4:4">
      <c r="D3044" s="144"/>
    </row>
    <row r="3045" spans="4:4">
      <c r="D3045" s="144"/>
    </row>
    <row r="3046" spans="4:4">
      <c r="D3046" s="144"/>
    </row>
    <row r="3047" spans="4:4">
      <c r="D3047" s="144"/>
    </row>
    <row r="3048" spans="4:4">
      <c r="D3048" s="144"/>
    </row>
    <row r="3049" spans="4:4">
      <c r="D3049" s="144"/>
    </row>
    <row r="3050" spans="4:4">
      <c r="D3050" s="144"/>
    </row>
    <row r="3051" spans="4:4">
      <c r="D3051" s="144"/>
    </row>
    <row r="3052" spans="4:4">
      <c r="D3052" s="144"/>
    </row>
    <row r="3053" spans="4:4">
      <c r="D3053" s="144"/>
    </row>
    <row r="3054" spans="4:4">
      <c r="D3054" s="144"/>
    </row>
    <row r="3055" spans="4:4">
      <c r="D3055" s="144"/>
    </row>
    <row r="3056" spans="4:4">
      <c r="D3056" s="144"/>
    </row>
    <row r="3057" spans="4:4">
      <c r="D3057" s="144"/>
    </row>
    <row r="3058" spans="4:4">
      <c r="D3058" s="144"/>
    </row>
    <row r="3059" spans="4:4">
      <c r="D3059" s="144"/>
    </row>
    <row r="3060" spans="4:4">
      <c r="D3060" s="144"/>
    </row>
    <row r="3061" spans="4:4">
      <c r="D3061" s="144"/>
    </row>
    <row r="3062" spans="4:4">
      <c r="D3062" s="144"/>
    </row>
    <row r="3063" spans="4:4">
      <c r="D3063" s="144"/>
    </row>
    <row r="3064" spans="4:4">
      <c r="D3064" s="144"/>
    </row>
    <row r="3065" spans="4:4">
      <c r="D3065" s="144"/>
    </row>
    <row r="3066" spans="4:4">
      <c r="D3066" s="144"/>
    </row>
    <row r="3067" spans="4:4">
      <c r="D3067" s="144"/>
    </row>
    <row r="3068" spans="4:4">
      <c r="D3068" s="144"/>
    </row>
    <row r="3069" spans="4:4">
      <c r="D3069" s="144"/>
    </row>
    <row r="3070" spans="4:4">
      <c r="D3070" s="144"/>
    </row>
    <row r="3071" spans="4:4">
      <c r="D3071" s="144"/>
    </row>
    <row r="3072" spans="4:4">
      <c r="D3072" s="144"/>
    </row>
    <row r="3073" spans="4:4">
      <c r="D3073" s="144"/>
    </row>
    <row r="3074" spans="4:4">
      <c r="D3074" s="144"/>
    </row>
    <row r="3075" spans="4:4">
      <c r="D3075" s="144"/>
    </row>
    <row r="3076" spans="4:4">
      <c r="D3076" s="144"/>
    </row>
    <row r="3077" spans="4:4">
      <c r="D3077" s="144"/>
    </row>
    <row r="3078" spans="4:4">
      <c r="D3078" s="144"/>
    </row>
    <row r="3079" spans="4:4">
      <c r="D3079" s="144"/>
    </row>
    <row r="3080" spans="4:4">
      <c r="D3080" s="144"/>
    </row>
    <row r="3081" spans="4:4">
      <c r="D3081" s="144"/>
    </row>
    <row r="3082" spans="4:4">
      <c r="D3082" s="144"/>
    </row>
    <row r="3083" spans="4:4">
      <c r="D3083" s="144"/>
    </row>
    <row r="3084" spans="4:4">
      <c r="D3084" s="144"/>
    </row>
    <row r="3085" spans="4:4">
      <c r="D3085" s="144"/>
    </row>
    <row r="3086" spans="4:4">
      <c r="D3086" s="144"/>
    </row>
    <row r="3087" spans="4:4">
      <c r="D3087" s="144"/>
    </row>
    <row r="3088" spans="4:4">
      <c r="D3088" s="144"/>
    </row>
    <row r="3089" spans="4:4">
      <c r="D3089" s="144"/>
    </row>
    <row r="3090" spans="4:4">
      <c r="D3090" s="144"/>
    </row>
    <row r="3091" spans="4:4">
      <c r="D3091" s="144"/>
    </row>
    <row r="3092" spans="4:4">
      <c r="D3092" s="144"/>
    </row>
    <row r="3093" spans="4:4">
      <c r="D3093" s="144"/>
    </row>
    <row r="3094" spans="4:4">
      <c r="D3094" s="144"/>
    </row>
    <row r="3095" spans="4:4">
      <c r="D3095" s="144"/>
    </row>
    <row r="3096" spans="4:4">
      <c r="D3096" s="144"/>
    </row>
    <row r="3097" spans="4:4">
      <c r="D3097" s="144"/>
    </row>
    <row r="3098" spans="4:4">
      <c r="D3098" s="144"/>
    </row>
    <row r="3099" spans="4:4">
      <c r="D3099" s="144"/>
    </row>
    <row r="3100" spans="4:4">
      <c r="D3100" s="144"/>
    </row>
    <row r="3101" spans="4:4">
      <c r="D3101" s="144"/>
    </row>
    <row r="3102" spans="4:4">
      <c r="D3102" s="144"/>
    </row>
    <row r="3103" spans="4:4">
      <c r="D3103" s="144"/>
    </row>
    <row r="3104" spans="4:4">
      <c r="D3104" s="144"/>
    </row>
    <row r="3105" spans="4:4">
      <c r="D3105" s="144"/>
    </row>
    <row r="3106" spans="4:4">
      <c r="D3106" s="144"/>
    </row>
    <row r="3107" spans="4:4">
      <c r="D3107" s="144"/>
    </row>
    <row r="3108" spans="4:4">
      <c r="D3108" s="144"/>
    </row>
    <row r="3109" spans="4:4">
      <c r="D3109" s="144"/>
    </row>
    <row r="3110" spans="4:4">
      <c r="D3110" s="144"/>
    </row>
    <row r="3111" spans="4:4">
      <c r="D3111" s="144"/>
    </row>
    <row r="3112" spans="4:4">
      <c r="D3112" s="144"/>
    </row>
    <row r="3113" spans="4:4">
      <c r="D3113" s="144"/>
    </row>
    <row r="3114" spans="4:4">
      <c r="D3114" s="144"/>
    </row>
    <row r="3115" spans="4:4">
      <c r="D3115" s="144"/>
    </row>
    <row r="3116" spans="4:4">
      <c r="D3116" s="144"/>
    </row>
    <row r="3117" spans="4:4">
      <c r="D3117" s="144"/>
    </row>
    <row r="3118" spans="4:4">
      <c r="D3118" s="144"/>
    </row>
    <row r="3119" spans="4:4">
      <c r="D3119" s="144"/>
    </row>
    <row r="3120" spans="4:4">
      <c r="D3120" s="144"/>
    </row>
    <row r="3121" spans="4:4">
      <c r="D3121" s="144"/>
    </row>
    <row r="3122" spans="4:4">
      <c r="D3122" s="144"/>
    </row>
    <row r="3123" spans="4:4">
      <c r="D3123" s="144"/>
    </row>
    <row r="3124" spans="4:4">
      <c r="D3124" s="144"/>
    </row>
    <row r="3125" spans="4:4">
      <c r="D3125" s="144"/>
    </row>
    <row r="3126" spans="4:4">
      <c r="D3126" s="144"/>
    </row>
    <row r="3127" spans="4:4">
      <c r="D3127" s="144"/>
    </row>
    <row r="3128" spans="4:4">
      <c r="D3128" s="144"/>
    </row>
    <row r="3129" spans="4:4">
      <c r="D3129" s="144"/>
    </row>
    <row r="3130" spans="4:4">
      <c r="D3130" s="144"/>
    </row>
    <row r="3131" spans="4:4">
      <c r="D3131" s="144"/>
    </row>
    <row r="3132" spans="4:4">
      <c r="D3132" s="144"/>
    </row>
    <row r="3133" spans="4:4">
      <c r="D3133" s="144"/>
    </row>
    <row r="3134" spans="4:4">
      <c r="D3134" s="144"/>
    </row>
    <row r="3135" spans="4:4">
      <c r="D3135" s="144"/>
    </row>
    <row r="3136" spans="4:4">
      <c r="D3136" s="144"/>
    </row>
    <row r="3137" spans="4:4">
      <c r="D3137" s="144"/>
    </row>
    <row r="3138" spans="4:4">
      <c r="D3138" s="144"/>
    </row>
    <row r="3139" spans="4:4">
      <c r="D3139" s="144"/>
    </row>
    <row r="3140" spans="4:4">
      <c r="D3140" s="144"/>
    </row>
    <row r="3141" spans="4:4">
      <c r="D3141" s="144"/>
    </row>
    <row r="3142" spans="4:4">
      <c r="D3142" s="144"/>
    </row>
    <row r="3143" spans="4:4">
      <c r="D3143" s="144"/>
    </row>
    <row r="3144" spans="4:4">
      <c r="D3144" s="144"/>
    </row>
    <row r="3145" spans="4:4">
      <c r="D3145" s="144"/>
    </row>
    <row r="3146" spans="4:4">
      <c r="D3146" s="144"/>
    </row>
    <row r="3147" spans="4:4">
      <c r="D3147" s="144"/>
    </row>
    <row r="3148" spans="4:4">
      <c r="D3148" s="144"/>
    </row>
    <row r="3149" spans="4:4">
      <c r="D3149" s="144"/>
    </row>
    <row r="3150" spans="4:4">
      <c r="D3150" s="144"/>
    </row>
    <row r="3151" spans="4:4">
      <c r="D3151" s="144"/>
    </row>
    <row r="3152" spans="4:4">
      <c r="D3152" s="144"/>
    </row>
    <row r="3153" spans="4:4">
      <c r="D3153" s="144"/>
    </row>
    <row r="3154" spans="4:4">
      <c r="D3154" s="144"/>
    </row>
    <row r="3155" spans="4:4">
      <c r="D3155" s="144"/>
    </row>
    <row r="3156" spans="4:4">
      <c r="D3156" s="144"/>
    </row>
    <row r="3157" spans="4:4">
      <c r="D3157" s="144"/>
    </row>
    <row r="3158" spans="4:4">
      <c r="D3158" s="144"/>
    </row>
    <row r="3159" spans="4:4">
      <c r="D3159" s="144"/>
    </row>
    <row r="3160" spans="4:4">
      <c r="D3160" s="144"/>
    </row>
    <row r="3161" spans="4:4">
      <c r="D3161" s="144"/>
    </row>
    <row r="3162" spans="4:4">
      <c r="D3162" s="144"/>
    </row>
    <row r="3163" spans="4:4">
      <c r="D3163" s="144"/>
    </row>
    <row r="3164" spans="4:4">
      <c r="D3164" s="144"/>
    </row>
    <row r="3165" spans="4:4">
      <c r="D3165" s="144"/>
    </row>
    <row r="3166" spans="4:4">
      <c r="D3166" s="144"/>
    </row>
    <row r="3167" spans="4:4">
      <c r="D3167" s="144"/>
    </row>
    <row r="3168" spans="4:4">
      <c r="D3168" s="144"/>
    </row>
    <row r="3169" spans="4:4">
      <c r="D3169" s="144"/>
    </row>
    <row r="3170" spans="4:4">
      <c r="D3170" s="144"/>
    </row>
    <row r="3171" spans="4:4">
      <c r="D3171" s="144"/>
    </row>
    <row r="3172" spans="4:4">
      <c r="D3172" s="144"/>
    </row>
    <row r="3173" spans="4:4">
      <c r="D3173" s="144"/>
    </row>
    <row r="3174" spans="4:4">
      <c r="D3174" s="144"/>
    </row>
    <row r="3175" spans="4:4">
      <c r="D3175" s="144"/>
    </row>
    <row r="3176" spans="4:4">
      <c r="D3176" s="144"/>
    </row>
    <row r="3177" spans="4:4">
      <c r="D3177" s="144"/>
    </row>
    <row r="3178" spans="4:4">
      <c r="D3178" s="144"/>
    </row>
    <row r="3179" spans="4:4">
      <c r="D3179" s="144"/>
    </row>
    <row r="3180" spans="4:4">
      <c r="D3180" s="144"/>
    </row>
    <row r="3181" spans="4:4">
      <c r="D3181" s="144"/>
    </row>
    <row r="3182" spans="4:4">
      <c r="D3182" s="144"/>
    </row>
    <row r="3183" spans="4:4">
      <c r="D3183" s="144"/>
    </row>
    <row r="3184" spans="4:4">
      <c r="D3184" s="144"/>
    </row>
    <row r="3185" spans="4:4">
      <c r="D3185" s="144"/>
    </row>
    <row r="3186" spans="4:4">
      <c r="D3186" s="144"/>
    </row>
    <row r="3187" spans="4:4">
      <c r="D3187" s="144"/>
    </row>
    <row r="3188" spans="4:4">
      <c r="D3188" s="144"/>
    </row>
    <row r="3189" spans="4:4">
      <c r="D3189" s="144"/>
    </row>
    <row r="3190" spans="4:4">
      <c r="D3190" s="144"/>
    </row>
    <row r="3191" spans="4:4">
      <c r="D3191" s="144"/>
    </row>
    <row r="3192" spans="4:4">
      <c r="D3192" s="144"/>
    </row>
    <row r="3193" spans="4:4">
      <c r="D3193" s="144"/>
    </row>
    <row r="3194" spans="4:4">
      <c r="D3194" s="144"/>
    </row>
    <row r="3195" spans="4:4">
      <c r="D3195" s="144"/>
    </row>
    <row r="3196" spans="4:4">
      <c r="D3196" s="144"/>
    </row>
    <row r="3197" spans="4:4">
      <c r="D3197" s="144"/>
    </row>
    <row r="3198" spans="4:4">
      <c r="D3198" s="144"/>
    </row>
    <row r="3199" spans="4:4">
      <c r="D3199" s="144"/>
    </row>
    <row r="3200" spans="4:4">
      <c r="D3200" s="144"/>
    </row>
    <row r="3201" spans="4:4">
      <c r="D3201" s="144"/>
    </row>
    <row r="3202" spans="4:4">
      <c r="D3202" s="144"/>
    </row>
    <row r="3203" spans="4:4">
      <c r="D3203" s="144"/>
    </row>
    <row r="3204" spans="4:4">
      <c r="D3204" s="144"/>
    </row>
    <row r="3205" spans="4:4">
      <c r="D3205" s="144"/>
    </row>
    <row r="3206" spans="4:4">
      <c r="D3206" s="144"/>
    </row>
    <row r="3207" spans="4:4">
      <c r="D3207" s="144"/>
    </row>
    <row r="3208" spans="4:4">
      <c r="D3208" s="144"/>
    </row>
    <row r="3209" spans="4:4">
      <c r="D3209" s="144"/>
    </row>
    <row r="3210" spans="4:4">
      <c r="D3210" s="144"/>
    </row>
    <row r="3211" spans="4:4">
      <c r="D3211" s="144"/>
    </row>
    <row r="3212" spans="4:4">
      <c r="D3212" s="144"/>
    </row>
    <row r="3213" spans="4:4">
      <c r="D3213" s="144"/>
    </row>
    <row r="3214" spans="4:4">
      <c r="D3214" s="144"/>
    </row>
    <row r="3215" spans="4:4">
      <c r="D3215" s="144"/>
    </row>
    <row r="3216" spans="4:4">
      <c r="D3216" s="144"/>
    </row>
    <row r="3217" spans="4:4">
      <c r="D3217" s="144"/>
    </row>
    <row r="3218" spans="4:4">
      <c r="D3218" s="144"/>
    </row>
    <row r="3219" spans="4:4">
      <c r="D3219" s="144"/>
    </row>
    <row r="3220" spans="4:4">
      <c r="D3220" s="144"/>
    </row>
    <row r="3221" spans="4:4">
      <c r="D3221" s="144"/>
    </row>
    <row r="3222" spans="4:4">
      <c r="D3222" s="144"/>
    </row>
    <row r="3223" spans="4:4">
      <c r="D3223" s="144"/>
    </row>
    <row r="3224" spans="4:4">
      <c r="D3224" s="144"/>
    </row>
    <row r="3225" spans="4:4">
      <c r="D3225" s="144"/>
    </row>
    <row r="3226" spans="4:4">
      <c r="D3226" s="144"/>
    </row>
    <row r="3227" spans="4:4">
      <c r="D3227" s="144"/>
    </row>
    <row r="3228" spans="4:4">
      <c r="D3228" s="144"/>
    </row>
    <row r="3229" spans="4:4">
      <c r="D3229" s="144"/>
    </row>
    <row r="3230" spans="4:4">
      <c r="D3230" s="144"/>
    </row>
    <row r="3231" spans="4:4">
      <c r="D3231" s="144"/>
    </row>
    <row r="3232" spans="4:4">
      <c r="D3232" s="144"/>
    </row>
    <row r="3233" spans="4:4">
      <c r="D3233" s="144"/>
    </row>
    <row r="3234" spans="4:4">
      <c r="D3234" s="144"/>
    </row>
    <row r="3235" spans="4:4">
      <c r="D3235" s="144"/>
    </row>
    <row r="3236" spans="4:4">
      <c r="D3236" s="144"/>
    </row>
    <row r="3237" spans="4:4">
      <c r="D3237" s="144"/>
    </row>
    <row r="3238" spans="4:4">
      <c r="D3238" s="144"/>
    </row>
    <row r="3239" spans="4:4">
      <c r="D3239" s="144"/>
    </row>
    <row r="3240" spans="4:4">
      <c r="D3240" s="144"/>
    </row>
    <row r="3241" spans="4:4">
      <c r="D3241" s="144"/>
    </row>
    <row r="3242" spans="4:4">
      <c r="D3242" s="144"/>
    </row>
    <row r="3243" spans="4:4">
      <c r="D3243" s="144"/>
    </row>
    <row r="3244" spans="4:4">
      <c r="D3244" s="144"/>
    </row>
    <row r="3245" spans="4:4">
      <c r="D3245" s="144"/>
    </row>
    <row r="3246" spans="4:4">
      <c r="D3246" s="144"/>
    </row>
    <row r="3247" spans="4:4">
      <c r="D3247" s="144"/>
    </row>
    <row r="3248" spans="4:4">
      <c r="D3248" s="144"/>
    </row>
    <row r="3249" spans="4:4">
      <c r="D3249" s="144"/>
    </row>
    <row r="3250" spans="4:4">
      <c r="D3250" s="144"/>
    </row>
    <row r="3251" spans="4:4">
      <c r="D3251" s="144"/>
    </row>
    <row r="3252" spans="4:4">
      <c r="D3252" s="144"/>
    </row>
    <row r="3253" spans="4:4">
      <c r="D3253" s="144"/>
    </row>
    <row r="3254" spans="4:4">
      <c r="D3254" s="144"/>
    </row>
    <row r="3255" spans="4:4">
      <c r="D3255" s="144"/>
    </row>
    <row r="3256" spans="4:4">
      <c r="D3256" s="144"/>
    </row>
    <row r="3257" spans="4:4">
      <c r="D3257" s="144"/>
    </row>
    <row r="3258" spans="4:4">
      <c r="D3258" s="144"/>
    </row>
    <row r="3259" spans="4:4">
      <c r="D3259" s="144"/>
    </row>
    <row r="3260" spans="4:4">
      <c r="D3260" s="144"/>
    </row>
    <row r="3261" spans="4:4">
      <c r="D3261" s="144"/>
    </row>
    <row r="3262" spans="4:4">
      <c r="D3262" s="144"/>
    </row>
    <row r="3263" spans="4:4">
      <c r="D3263" s="144"/>
    </row>
    <row r="3264" spans="4:4">
      <c r="D3264" s="144"/>
    </row>
    <row r="3265" spans="4:4">
      <c r="D3265" s="144"/>
    </row>
    <row r="3266" spans="4:4">
      <c r="D3266" s="144"/>
    </row>
    <row r="3267" spans="4:4">
      <c r="D3267" s="144"/>
    </row>
    <row r="3268" spans="4:4">
      <c r="D3268" s="144"/>
    </row>
    <row r="3269" spans="4:4">
      <c r="D3269" s="144"/>
    </row>
    <row r="3270" spans="4:4">
      <c r="D3270" s="144"/>
    </row>
    <row r="3271" spans="4:4">
      <c r="D3271" s="144"/>
    </row>
    <row r="3272" spans="4:4">
      <c r="D3272" s="144"/>
    </row>
    <row r="3273" spans="4:4">
      <c r="D3273" s="144"/>
    </row>
    <row r="3274" spans="4:4">
      <c r="D3274" s="144"/>
    </row>
    <row r="3275" spans="4:4">
      <c r="D3275" s="144"/>
    </row>
    <row r="3276" spans="4:4">
      <c r="D3276" s="144"/>
    </row>
    <row r="3277" spans="4:4">
      <c r="D3277" s="144"/>
    </row>
    <row r="3278" spans="4:4">
      <c r="D3278" s="144"/>
    </row>
    <row r="3279" spans="4:4">
      <c r="D3279" s="144"/>
    </row>
    <row r="3280" spans="4:4">
      <c r="D3280" s="144"/>
    </row>
    <row r="3281" spans="4:4">
      <c r="D3281" s="144"/>
    </row>
    <row r="3282" spans="4:4">
      <c r="D3282" s="144"/>
    </row>
    <row r="3283" spans="4:4">
      <c r="D3283" s="144"/>
    </row>
    <row r="3284" spans="4:4">
      <c r="D3284" s="144"/>
    </row>
    <row r="3285" spans="4:4">
      <c r="D3285" s="144"/>
    </row>
    <row r="3286" spans="4:4">
      <c r="D3286" s="144"/>
    </row>
    <row r="3287" spans="4:4">
      <c r="D3287" s="144"/>
    </row>
    <row r="3288" spans="4:4">
      <c r="D3288" s="144"/>
    </row>
    <row r="3289" spans="4:4">
      <c r="D3289" s="144"/>
    </row>
    <row r="3290" spans="4:4">
      <c r="D3290" s="144"/>
    </row>
    <row r="3291" spans="4:4">
      <c r="D3291" s="144"/>
    </row>
    <row r="3292" spans="4:4">
      <c r="D3292" s="144"/>
    </row>
    <row r="3293" spans="4:4">
      <c r="D3293" s="144"/>
    </row>
    <row r="3294" spans="4:4">
      <c r="D3294" s="144"/>
    </row>
    <row r="3295" spans="4:4">
      <c r="D3295" s="144"/>
    </row>
    <row r="3296" spans="4:4">
      <c r="D3296" s="144"/>
    </row>
    <row r="3297" spans="4:4">
      <c r="D3297" s="144"/>
    </row>
    <row r="3298" spans="4:4">
      <c r="D3298" s="144"/>
    </row>
    <row r="3299" spans="4:4">
      <c r="D3299" s="144"/>
    </row>
    <row r="3300" spans="4:4">
      <c r="D3300" s="144"/>
    </row>
    <row r="3301" spans="4:4">
      <c r="D3301" s="144"/>
    </row>
    <row r="3302" spans="4:4">
      <c r="D3302" s="144"/>
    </row>
    <row r="3303" spans="4:4">
      <c r="D3303" s="144"/>
    </row>
    <row r="3304" spans="4:4">
      <c r="D3304" s="144"/>
    </row>
    <row r="3305" spans="4:4">
      <c r="D3305" s="144"/>
    </row>
    <row r="3306" spans="4:4">
      <c r="D3306" s="144"/>
    </row>
    <row r="3307" spans="4:4">
      <c r="D3307" s="144"/>
    </row>
    <row r="3308" spans="4:4">
      <c r="D3308" s="144"/>
    </row>
    <row r="3309" spans="4:4">
      <c r="D3309" s="144"/>
    </row>
    <row r="3310" spans="4:4">
      <c r="D3310" s="144"/>
    </row>
    <row r="3311" spans="4:4">
      <c r="D3311" s="144"/>
    </row>
    <row r="3312" spans="4:4">
      <c r="D3312" s="144"/>
    </row>
    <row r="3313" spans="4:4">
      <c r="D3313" s="144"/>
    </row>
    <row r="3314" spans="4:4">
      <c r="D3314" s="144"/>
    </row>
    <row r="3315" spans="4:4">
      <c r="D3315" s="144"/>
    </row>
    <row r="3316" spans="4:4">
      <c r="D3316" s="144"/>
    </row>
    <row r="3317" spans="4:4">
      <c r="D3317" s="144"/>
    </row>
    <row r="3318" spans="4:4">
      <c r="D3318" s="144"/>
    </row>
    <row r="3319" spans="4:4">
      <c r="D3319" s="144"/>
    </row>
    <row r="3320" spans="4:4">
      <c r="D3320" s="144"/>
    </row>
    <row r="3321" spans="4:4">
      <c r="D3321" s="144"/>
    </row>
    <row r="3322" spans="4:4">
      <c r="D3322" s="144"/>
    </row>
    <row r="3323" spans="4:4">
      <c r="D3323" s="144"/>
    </row>
    <row r="3324" spans="4:4">
      <c r="D3324" s="144"/>
    </row>
    <row r="3325" spans="4:4">
      <c r="D3325" s="144"/>
    </row>
    <row r="3326" spans="4:4">
      <c r="D3326" s="144"/>
    </row>
    <row r="3327" spans="4:4">
      <c r="D3327" s="144"/>
    </row>
    <row r="3328" spans="4:4">
      <c r="D3328" s="144"/>
    </row>
    <row r="3329" spans="4:4">
      <c r="D3329" s="144"/>
    </row>
    <row r="3330" spans="4:4">
      <c r="D3330" s="144"/>
    </row>
    <row r="3331" spans="4:4">
      <c r="D3331" s="144"/>
    </row>
    <row r="3332" spans="4:4">
      <c r="D3332" s="144"/>
    </row>
    <row r="3333" spans="4:4">
      <c r="D3333" s="144"/>
    </row>
    <row r="3334" spans="4:4">
      <c r="D3334" s="144"/>
    </row>
    <row r="3335" spans="4:4">
      <c r="D3335" s="144"/>
    </row>
    <row r="3336" spans="4:4">
      <c r="D3336" s="144"/>
    </row>
    <row r="3337" spans="4:4">
      <c r="D3337" s="144"/>
    </row>
    <row r="3338" spans="4:4">
      <c r="D3338" s="144"/>
    </row>
    <row r="3339" spans="4:4">
      <c r="D3339" s="144"/>
    </row>
    <row r="3340" spans="4:4">
      <c r="D3340" s="144"/>
    </row>
    <row r="3341" spans="4:4">
      <c r="D3341" s="144"/>
    </row>
    <row r="3342" spans="4:4">
      <c r="D3342" s="144"/>
    </row>
    <row r="3343" spans="4:4">
      <c r="D3343" s="144"/>
    </row>
    <row r="3344" spans="4:4">
      <c r="D3344" s="144"/>
    </row>
    <row r="3345" spans="4:4">
      <c r="D3345" s="144"/>
    </row>
    <row r="3346" spans="4:4">
      <c r="D3346" s="144"/>
    </row>
    <row r="3347" spans="4:4">
      <c r="D3347" s="144"/>
    </row>
    <row r="3348" spans="4:4">
      <c r="D3348" s="144"/>
    </row>
    <row r="3349" spans="4:4">
      <c r="D3349" s="144"/>
    </row>
    <row r="3350" spans="4:4">
      <c r="D3350" s="144"/>
    </row>
    <row r="3351" spans="4:4">
      <c r="D3351" s="144"/>
    </row>
    <row r="3352" spans="4:4">
      <c r="D3352" s="144"/>
    </row>
    <row r="3353" spans="4:4">
      <c r="D3353" s="144"/>
    </row>
    <row r="3354" spans="4:4">
      <c r="D3354" s="144"/>
    </row>
    <row r="3355" spans="4:4">
      <c r="D3355" s="144"/>
    </row>
    <row r="3356" spans="4:4">
      <c r="D3356" s="144"/>
    </row>
    <row r="3357" spans="4:4">
      <c r="D3357" s="144"/>
    </row>
    <row r="3358" spans="4:4">
      <c r="D3358" s="144"/>
    </row>
    <row r="3359" spans="4:4">
      <c r="D3359" s="144"/>
    </row>
    <row r="3360" spans="4:4">
      <c r="D3360" s="144"/>
    </row>
    <row r="3361" spans="4:4">
      <c r="D3361" s="144"/>
    </row>
    <row r="3362" spans="4:4">
      <c r="D3362" s="144"/>
    </row>
    <row r="3363" spans="4:4">
      <c r="D3363" s="144"/>
    </row>
    <row r="3364" spans="4:4">
      <c r="D3364" s="144"/>
    </row>
    <row r="3365" spans="4:4">
      <c r="D3365" s="144"/>
    </row>
    <row r="3366" spans="4:4">
      <c r="D3366" s="144"/>
    </row>
    <row r="3367" spans="4:4">
      <c r="D3367" s="144"/>
    </row>
    <row r="3368" spans="4:4">
      <c r="D3368" s="144"/>
    </row>
    <row r="3369" spans="4:4">
      <c r="D3369" s="144"/>
    </row>
    <row r="3370" spans="4:4">
      <c r="D3370" s="144"/>
    </row>
    <row r="3371" spans="4:4">
      <c r="D3371" s="144"/>
    </row>
    <row r="3372" spans="4:4">
      <c r="D3372" s="144"/>
    </row>
    <row r="3373" spans="4:4">
      <c r="D3373" s="144"/>
    </row>
    <row r="3374" spans="4:4">
      <c r="D3374" s="144"/>
    </row>
    <row r="3375" spans="4:4">
      <c r="D3375" s="144"/>
    </row>
    <row r="3376" spans="4:4">
      <c r="D3376" s="144"/>
    </row>
    <row r="3377" spans="4:4">
      <c r="D3377" s="144"/>
    </row>
    <row r="3378" spans="4:4">
      <c r="D3378" s="144"/>
    </row>
    <row r="3379" spans="4:4">
      <c r="D3379" s="144"/>
    </row>
    <row r="3380" spans="4:4">
      <c r="D3380" s="144"/>
    </row>
    <row r="3381" spans="4:4">
      <c r="D3381" s="144"/>
    </row>
    <row r="3382" spans="4:4">
      <c r="D3382" s="144"/>
    </row>
    <row r="3383" spans="4:4">
      <c r="D3383" s="144"/>
    </row>
    <row r="3384" spans="4:4">
      <c r="D3384" s="144"/>
    </row>
    <row r="3385" spans="4:4">
      <c r="D3385" s="144"/>
    </row>
    <row r="3386" spans="4:4">
      <c r="D3386" s="144"/>
    </row>
    <row r="3387" spans="4:4">
      <c r="D3387" s="144"/>
    </row>
    <row r="3388" spans="4:4">
      <c r="D3388" s="144"/>
    </row>
    <row r="3389" spans="4:4">
      <c r="D3389" s="144"/>
    </row>
    <row r="3390" spans="4:4">
      <c r="D3390" s="144"/>
    </row>
    <row r="3391" spans="4:4">
      <c r="D3391" s="144"/>
    </row>
    <row r="3392" spans="4:4">
      <c r="D3392" s="144"/>
    </row>
    <row r="3393" spans="4:4">
      <c r="D3393" s="144"/>
    </row>
    <row r="3394" spans="4:4">
      <c r="D3394" s="144"/>
    </row>
    <row r="3395" spans="4:4">
      <c r="D3395" s="144"/>
    </row>
    <row r="3396" spans="4:4">
      <c r="D3396" s="144"/>
    </row>
    <row r="3397" spans="4:4">
      <c r="D3397" s="144"/>
    </row>
    <row r="3398" spans="4:4">
      <c r="D3398" s="144"/>
    </row>
    <row r="3399" spans="4:4">
      <c r="D3399" s="144"/>
    </row>
    <row r="3400" spans="4:4">
      <c r="D3400" s="144"/>
    </row>
    <row r="3401" spans="4:4">
      <c r="D3401" s="144"/>
    </row>
    <row r="3402" spans="4:4">
      <c r="D3402" s="144"/>
    </row>
    <row r="3403" spans="4:4">
      <c r="D3403" s="144"/>
    </row>
    <row r="3404" spans="4:4">
      <c r="D3404" s="144"/>
    </row>
    <row r="3405" spans="4:4">
      <c r="D3405" s="144"/>
    </row>
    <row r="3406" spans="4:4">
      <c r="D3406" s="144"/>
    </row>
    <row r="3407" spans="4:4">
      <c r="D3407" s="144"/>
    </row>
    <row r="3408" spans="4:4">
      <c r="D3408" s="144"/>
    </row>
    <row r="3409" spans="4:4">
      <c r="D3409" s="144"/>
    </row>
    <row r="3410" spans="4:4">
      <c r="D3410" s="144"/>
    </row>
    <row r="3411" spans="4:4">
      <c r="D3411" s="144"/>
    </row>
    <row r="3412" spans="4:4">
      <c r="D3412" s="144"/>
    </row>
    <row r="3413" spans="4:4">
      <c r="D3413" s="144"/>
    </row>
    <row r="3414" spans="4:4">
      <c r="D3414" s="144"/>
    </row>
    <row r="3415" spans="4:4">
      <c r="D3415" s="144"/>
    </row>
    <row r="3416" spans="4:4">
      <c r="D3416" s="144"/>
    </row>
    <row r="3417" spans="4:4">
      <c r="D3417" s="144"/>
    </row>
    <row r="3418" spans="4:4">
      <c r="D3418" s="144"/>
    </row>
    <row r="3419" spans="4:4">
      <c r="D3419" s="144"/>
    </row>
    <row r="3420" spans="4:4">
      <c r="D3420" s="144"/>
    </row>
    <row r="3421" spans="4:4">
      <c r="D3421" s="144"/>
    </row>
    <row r="3422" spans="4:4">
      <c r="D3422" s="144"/>
    </row>
    <row r="3423" spans="4:4">
      <c r="D3423" s="144"/>
    </row>
    <row r="3424" spans="4:4">
      <c r="D3424" s="144"/>
    </row>
    <row r="3425" spans="4:4">
      <c r="D3425" s="144"/>
    </row>
    <row r="3426" spans="4:4">
      <c r="D3426" s="144"/>
    </row>
    <row r="3427" spans="4:4">
      <c r="D3427" s="144"/>
    </row>
    <row r="3428" spans="4:4">
      <c r="D3428" s="144"/>
    </row>
    <row r="3429" spans="4:4">
      <c r="D3429" s="144"/>
    </row>
    <row r="3430" spans="4:4">
      <c r="D3430" s="144"/>
    </row>
    <row r="3431" spans="4:4">
      <c r="D3431" s="144"/>
    </row>
    <row r="3432" spans="4:4">
      <c r="D3432" s="144"/>
    </row>
    <row r="3433" spans="4:4">
      <c r="D3433" s="144"/>
    </row>
    <row r="3434" spans="4:4">
      <c r="D3434" s="144"/>
    </row>
    <row r="3435" spans="4:4">
      <c r="D3435" s="144"/>
    </row>
    <row r="3436" spans="4:4">
      <c r="D3436" s="144"/>
    </row>
    <row r="3437" spans="4:4">
      <c r="D3437" s="144"/>
    </row>
    <row r="3438" spans="4:4">
      <c r="D3438" s="144"/>
    </row>
    <row r="3439" spans="4:4">
      <c r="D3439" s="144"/>
    </row>
    <row r="3440" spans="4:4">
      <c r="D3440" s="144"/>
    </row>
    <row r="3441" spans="4:4">
      <c r="D3441" s="144"/>
    </row>
    <row r="3442" spans="4:4">
      <c r="D3442" s="144"/>
    </row>
    <row r="3443" spans="4:4">
      <c r="D3443" s="144"/>
    </row>
    <row r="3444" spans="4:4">
      <c r="D3444" s="144"/>
    </row>
    <row r="3445" spans="4:4">
      <c r="D3445" s="144"/>
    </row>
    <row r="3446" spans="4:4">
      <c r="D3446" s="144"/>
    </row>
    <row r="3447" spans="4:4">
      <c r="D3447" s="144"/>
    </row>
    <row r="3448" spans="4:4">
      <c r="D3448" s="144"/>
    </row>
    <row r="3449" spans="4:4">
      <c r="D3449" s="144"/>
    </row>
    <row r="3450" spans="4:4">
      <c r="D3450" s="144"/>
    </row>
    <row r="3451" spans="4:4">
      <c r="D3451" s="144"/>
    </row>
    <row r="3452" spans="4:4">
      <c r="D3452" s="144"/>
    </row>
    <row r="3453" spans="4:4">
      <c r="D3453" s="144"/>
    </row>
    <row r="3454" spans="4:4">
      <c r="D3454" s="144"/>
    </row>
    <row r="3455" spans="4:4">
      <c r="D3455" s="144"/>
    </row>
    <row r="3456" spans="4:4">
      <c r="D3456" s="144"/>
    </row>
    <row r="3457" spans="4:4">
      <c r="D3457" s="144"/>
    </row>
    <row r="3458" spans="4:4">
      <c r="D3458" s="144"/>
    </row>
    <row r="3459" spans="4:4">
      <c r="D3459" s="144"/>
    </row>
    <row r="3460" spans="4:4">
      <c r="D3460" s="144"/>
    </row>
    <row r="3461" spans="4:4">
      <c r="D3461" s="144"/>
    </row>
    <row r="3462" spans="4:4">
      <c r="D3462" s="144"/>
    </row>
    <row r="3463" spans="4:4">
      <c r="D3463" s="144"/>
    </row>
    <row r="3464" spans="4:4">
      <c r="D3464" s="144"/>
    </row>
    <row r="3465" spans="4:4">
      <c r="D3465" s="144"/>
    </row>
    <row r="3466" spans="4:4">
      <c r="D3466" s="144"/>
    </row>
    <row r="3467" spans="4:4">
      <c r="D3467" s="144"/>
    </row>
    <row r="3468" spans="4:4">
      <c r="D3468" s="144"/>
    </row>
    <row r="3469" spans="4:4">
      <c r="D3469" s="144"/>
    </row>
    <row r="3470" spans="4:4">
      <c r="D3470" s="144"/>
    </row>
    <row r="3471" spans="4:4">
      <c r="D3471" s="144"/>
    </row>
    <row r="3472" spans="4:4">
      <c r="D3472" s="144"/>
    </row>
    <row r="3473" spans="4:4">
      <c r="D3473" s="144"/>
    </row>
    <row r="3474" spans="4:4">
      <c r="D3474" s="144"/>
    </row>
    <row r="3475" spans="4:4">
      <c r="D3475" s="144"/>
    </row>
    <row r="3476" spans="4:4">
      <c r="D3476" s="144"/>
    </row>
    <row r="3477" spans="4:4">
      <c r="D3477" s="144"/>
    </row>
    <row r="3478" spans="4:4">
      <c r="D3478" s="144"/>
    </row>
    <row r="3479" spans="4:4">
      <c r="D3479" s="144"/>
    </row>
    <row r="3480" spans="4:4">
      <c r="D3480" s="144"/>
    </row>
    <row r="3481" spans="4:4">
      <c r="D3481" s="144"/>
    </row>
    <row r="3482" spans="4:4">
      <c r="D3482" s="144"/>
    </row>
    <row r="3483" spans="4:4">
      <c r="D3483" s="144"/>
    </row>
    <row r="3484" spans="4:4">
      <c r="D3484" s="144"/>
    </row>
    <row r="3485" spans="4:4">
      <c r="D3485" s="144"/>
    </row>
    <row r="3486" spans="4:4">
      <c r="D3486" s="144"/>
    </row>
    <row r="3487" spans="4:4">
      <c r="D3487" s="144"/>
    </row>
    <row r="3488" spans="4:4">
      <c r="D3488" s="144"/>
    </row>
    <row r="3489" spans="4:4">
      <c r="D3489" s="144"/>
    </row>
    <row r="3490" spans="4:4">
      <c r="D3490" s="144"/>
    </row>
    <row r="3491" spans="4:4">
      <c r="D3491" s="144"/>
    </row>
    <row r="3492" spans="4:4">
      <c r="D3492" s="144"/>
    </row>
    <row r="3493" spans="4:4">
      <c r="D3493" s="144"/>
    </row>
    <row r="3494" spans="4:4">
      <c r="D3494" s="144"/>
    </row>
    <row r="3495" spans="4:4">
      <c r="D3495" s="144"/>
    </row>
    <row r="3496" spans="4:4">
      <c r="D3496" s="144"/>
    </row>
    <row r="3497" spans="4:4">
      <c r="D3497" s="144"/>
    </row>
    <row r="3498" spans="4:4">
      <c r="D3498" s="144"/>
    </row>
    <row r="3499" spans="4:4">
      <c r="D3499" s="144"/>
    </row>
    <row r="3500" spans="4:4">
      <c r="D3500" s="144"/>
    </row>
    <row r="3501" spans="4:4">
      <c r="D3501" s="144"/>
    </row>
    <row r="3502" spans="4:4">
      <c r="D3502" s="144"/>
    </row>
    <row r="3503" spans="4:4">
      <c r="D3503" s="144"/>
    </row>
    <row r="3504" spans="4:4">
      <c r="D3504" s="144"/>
    </row>
    <row r="3505" spans="4:4">
      <c r="D3505" s="144"/>
    </row>
    <row r="3506" spans="4:4">
      <c r="D3506" s="144"/>
    </row>
    <row r="3507" spans="4:4">
      <c r="D3507" s="144"/>
    </row>
    <row r="3508" spans="4:4">
      <c r="D3508" s="144"/>
    </row>
    <row r="3509" spans="4:4">
      <c r="D3509" s="144"/>
    </row>
    <row r="3510" spans="4:4">
      <c r="D3510" s="144"/>
    </row>
    <row r="3511" spans="4:4">
      <c r="D3511" s="144"/>
    </row>
    <row r="3512" spans="4:4">
      <c r="D3512" s="144"/>
    </row>
    <row r="3513" spans="4:4">
      <c r="D3513" s="144"/>
    </row>
    <row r="3514" spans="4:4">
      <c r="D3514" s="144"/>
    </row>
    <row r="3515" spans="4:4">
      <c r="D3515" s="144"/>
    </row>
    <row r="3516" spans="4:4">
      <c r="D3516" s="144"/>
    </row>
    <row r="3517" spans="4:4">
      <c r="D3517" s="144"/>
    </row>
    <row r="3518" spans="4:4">
      <c r="D3518" s="144"/>
    </row>
    <row r="3519" spans="4:4">
      <c r="D3519" s="144"/>
    </row>
    <row r="3520" spans="4:4">
      <c r="D3520" s="144"/>
    </row>
    <row r="3521" spans="4:4">
      <c r="D3521" s="144"/>
    </row>
    <row r="3522" spans="4:4">
      <c r="D3522" s="144"/>
    </row>
    <row r="3523" spans="4:4">
      <c r="D3523" s="144"/>
    </row>
    <row r="3524" spans="4:4">
      <c r="D3524" s="144"/>
    </row>
    <row r="3525" spans="4:4">
      <c r="D3525" s="144"/>
    </row>
    <row r="3526" spans="4:4">
      <c r="D3526" s="144"/>
    </row>
    <row r="3527" spans="4:4">
      <c r="D3527" s="144"/>
    </row>
    <row r="3528" spans="4:4">
      <c r="D3528" s="144"/>
    </row>
    <row r="3529" spans="4:4">
      <c r="D3529" s="144"/>
    </row>
    <row r="3530" spans="4:4">
      <c r="D3530" s="144"/>
    </row>
    <row r="3531" spans="4:4">
      <c r="D3531" s="144"/>
    </row>
    <row r="3532" spans="4:4">
      <c r="D3532" s="144"/>
    </row>
    <row r="3533" spans="4:4">
      <c r="D3533" s="144"/>
    </row>
    <row r="3534" spans="4:4">
      <c r="D3534" s="144"/>
    </row>
    <row r="3535" spans="4:4">
      <c r="D3535" s="144"/>
    </row>
    <row r="3536" spans="4:4">
      <c r="D3536" s="144"/>
    </row>
    <row r="3537" spans="4:4">
      <c r="D3537" s="144"/>
    </row>
    <row r="3538" spans="4:4">
      <c r="D3538" s="144"/>
    </row>
    <row r="3539" spans="4:4">
      <c r="D3539" s="144"/>
    </row>
    <row r="3540" spans="4:4">
      <c r="D3540" s="144"/>
    </row>
    <row r="3541" spans="4:4">
      <c r="D3541" s="144"/>
    </row>
    <row r="3542" spans="4:4">
      <c r="D3542" s="144"/>
    </row>
    <row r="3543" spans="4:4">
      <c r="D3543" s="144"/>
    </row>
    <row r="3544" spans="4:4">
      <c r="D3544" s="144"/>
    </row>
    <row r="3545" spans="4:4">
      <c r="D3545" s="144"/>
    </row>
    <row r="3546" spans="4:4">
      <c r="D3546" s="144"/>
    </row>
    <row r="3547" spans="4:4">
      <c r="D3547" s="144"/>
    </row>
    <row r="3548" spans="4:4">
      <c r="D3548" s="144"/>
    </row>
    <row r="3549" spans="4:4">
      <c r="D3549" s="144"/>
    </row>
    <row r="3550" spans="4:4">
      <c r="D3550" s="144"/>
    </row>
    <row r="3551" spans="4:4">
      <c r="D3551" s="144"/>
    </row>
    <row r="3552" spans="4:4">
      <c r="D3552" s="144"/>
    </row>
    <row r="3553" spans="4:4">
      <c r="D3553" s="144"/>
    </row>
    <row r="3554" spans="4:4">
      <c r="D3554" s="144"/>
    </row>
    <row r="3555" spans="4:4">
      <c r="D3555" s="144"/>
    </row>
    <row r="3556" spans="4:4">
      <c r="D3556" s="144"/>
    </row>
    <row r="3557" spans="4:4">
      <c r="D3557" s="144"/>
    </row>
    <row r="3558" spans="4:4">
      <c r="D3558" s="144"/>
    </row>
    <row r="3559" spans="4:4">
      <c r="D3559" s="144"/>
    </row>
    <row r="3560" spans="4:4">
      <c r="D3560" s="144"/>
    </row>
    <row r="3561" spans="4:4">
      <c r="D3561" s="144"/>
    </row>
    <row r="3562" spans="4:4">
      <c r="D3562" s="144"/>
    </row>
    <row r="3563" spans="4:4">
      <c r="D3563" s="144"/>
    </row>
    <row r="3564" spans="4:4">
      <c r="D3564" s="144"/>
    </row>
    <row r="3565" spans="4:4">
      <c r="D3565" s="144"/>
    </row>
    <row r="3566" spans="4:4">
      <c r="D3566" s="144"/>
    </row>
    <row r="3567" spans="4:4">
      <c r="D3567" s="144"/>
    </row>
    <row r="3568" spans="4:4">
      <c r="D3568" s="144"/>
    </row>
    <row r="3569" spans="4:4">
      <c r="D3569" s="144"/>
    </row>
    <row r="3570" spans="4:4">
      <c r="D3570" s="144"/>
    </row>
    <row r="3571" spans="4:4">
      <c r="D3571" s="144"/>
    </row>
    <row r="3572" spans="4:4">
      <c r="D3572" s="144"/>
    </row>
    <row r="3573" spans="4:4">
      <c r="D3573" s="144"/>
    </row>
    <row r="3574" spans="4:4">
      <c r="D3574" s="144"/>
    </row>
    <row r="3575" spans="4:4">
      <c r="D3575" s="144"/>
    </row>
    <row r="3576" spans="4:4">
      <c r="D3576" s="144"/>
    </row>
    <row r="3577" spans="4:4">
      <c r="D3577" s="144"/>
    </row>
    <row r="3578" spans="4:4">
      <c r="D3578" s="144"/>
    </row>
    <row r="3579" spans="4:4">
      <c r="D3579" s="144"/>
    </row>
    <row r="3580" spans="4:4">
      <c r="D3580" s="144"/>
    </row>
    <row r="3581" spans="4:4">
      <c r="D3581" s="144"/>
    </row>
    <row r="3582" spans="4:4">
      <c r="D3582" s="144"/>
    </row>
    <row r="3583" spans="4:4">
      <c r="D3583" s="144"/>
    </row>
    <row r="3584" spans="4:4">
      <c r="D3584" s="144"/>
    </row>
    <row r="3585" spans="4:4">
      <c r="D3585" s="144"/>
    </row>
    <row r="3586" spans="4:4">
      <c r="D3586" s="144"/>
    </row>
    <row r="3587" spans="4:4">
      <c r="D3587" s="144"/>
    </row>
    <row r="3588" spans="4:4">
      <c r="D3588" s="144"/>
    </row>
    <row r="3589" spans="4:4">
      <c r="D3589" s="144"/>
    </row>
    <row r="3590" spans="4:4">
      <c r="D3590" s="144"/>
    </row>
    <row r="3591" spans="4:4">
      <c r="D3591" s="144"/>
    </row>
    <row r="3592" spans="4:4">
      <c r="D3592" s="144"/>
    </row>
    <row r="3593" spans="4:4">
      <c r="D3593" s="144"/>
    </row>
    <row r="3594" spans="4:4">
      <c r="D3594" s="144"/>
    </row>
    <row r="3595" spans="4:4">
      <c r="D3595" s="144"/>
    </row>
    <row r="3596" spans="4:4">
      <c r="D3596" s="144"/>
    </row>
    <row r="3597" spans="4:4">
      <c r="D3597" s="144"/>
    </row>
    <row r="3598" spans="4:4">
      <c r="D3598" s="144"/>
    </row>
    <row r="3599" spans="4:4">
      <c r="D3599" s="144"/>
    </row>
    <row r="3600" spans="4:4">
      <c r="D3600" s="144"/>
    </row>
    <row r="3601" spans="4:4">
      <c r="D3601" s="144"/>
    </row>
    <row r="3602" spans="4:4">
      <c r="D3602" s="144"/>
    </row>
    <row r="3603" spans="4:4">
      <c r="D3603" s="144"/>
    </row>
    <row r="3604" spans="4:4">
      <c r="D3604" s="144"/>
    </row>
    <row r="3605" spans="4:4">
      <c r="D3605" s="144"/>
    </row>
    <row r="3606" spans="4:4">
      <c r="D3606" s="144"/>
    </row>
    <row r="3607" spans="4:4">
      <c r="D3607" s="144"/>
    </row>
    <row r="3608" spans="4:4">
      <c r="D3608" s="144"/>
    </row>
    <row r="3609" spans="4:4">
      <c r="D3609" s="144"/>
    </row>
    <row r="3610" spans="4:4">
      <c r="D3610" s="144"/>
    </row>
    <row r="3611" spans="4:4">
      <c r="D3611" s="144"/>
    </row>
    <row r="3612" spans="4:4">
      <c r="D3612" s="144"/>
    </row>
    <row r="3613" spans="4:4">
      <c r="D3613" s="144"/>
    </row>
    <row r="3614" spans="4:4">
      <c r="D3614" s="144"/>
    </row>
    <row r="3615" spans="4:4">
      <c r="D3615" s="144"/>
    </row>
    <row r="3616" spans="4:4">
      <c r="D3616" s="144"/>
    </row>
    <row r="3617" spans="4:4">
      <c r="D3617" s="144"/>
    </row>
    <row r="3618" spans="4:4">
      <c r="D3618" s="144"/>
    </row>
    <row r="3619" spans="4:4">
      <c r="D3619" s="144"/>
    </row>
    <row r="3620" spans="4:4">
      <c r="D3620" s="144"/>
    </row>
    <row r="3621" spans="4:4">
      <c r="D3621" s="144"/>
    </row>
    <row r="3622" spans="4:4">
      <c r="D3622" s="144"/>
    </row>
    <row r="3623" spans="4:4">
      <c r="D3623" s="144"/>
    </row>
    <row r="3624" spans="4:4">
      <c r="D3624" s="144"/>
    </row>
    <row r="3625" spans="4:4">
      <c r="D3625" s="144"/>
    </row>
    <row r="3626" spans="4:4">
      <c r="D3626" s="144"/>
    </row>
    <row r="3627" spans="4:4">
      <c r="D3627" s="144"/>
    </row>
    <row r="3628" spans="4:4">
      <c r="D3628" s="144"/>
    </row>
    <row r="3629" spans="4:4">
      <c r="D3629" s="144"/>
    </row>
    <row r="3630" spans="4:4">
      <c r="D3630" s="144"/>
    </row>
    <row r="3631" spans="4:4">
      <c r="D3631" s="144"/>
    </row>
    <row r="3632" spans="4:4">
      <c r="D3632" s="144"/>
    </row>
    <row r="3633" spans="4:4">
      <c r="D3633" s="144"/>
    </row>
    <row r="3634" spans="4:4">
      <c r="D3634" s="144"/>
    </row>
    <row r="3635" spans="4:4">
      <c r="D3635" s="144"/>
    </row>
    <row r="3636" spans="4:4">
      <c r="D3636" s="144"/>
    </row>
    <row r="3637" spans="4:4">
      <c r="D3637" s="144"/>
    </row>
    <row r="3638" spans="4:4">
      <c r="D3638" s="144"/>
    </row>
    <row r="3639" spans="4:4">
      <c r="D3639" s="144"/>
    </row>
    <row r="3640" spans="4:4">
      <c r="D3640" s="144"/>
    </row>
    <row r="3641" spans="4:4">
      <c r="D3641" s="144"/>
    </row>
    <row r="3642" spans="4:4">
      <c r="D3642" s="144"/>
    </row>
    <row r="3643" spans="4:4">
      <c r="D3643" s="144"/>
    </row>
    <row r="3644" spans="4:4">
      <c r="D3644" s="144"/>
    </row>
    <row r="3645" spans="4:4">
      <c r="D3645" s="144"/>
    </row>
    <row r="3646" spans="4:4">
      <c r="D3646" s="144"/>
    </row>
    <row r="3647" spans="4:4">
      <c r="D3647" s="144"/>
    </row>
    <row r="3648" spans="4:4">
      <c r="D3648" s="144"/>
    </row>
    <row r="3649" spans="4:4">
      <c r="D3649" s="144"/>
    </row>
    <row r="3650" spans="4:4">
      <c r="D3650" s="144"/>
    </row>
    <row r="3651" spans="4:4">
      <c r="D3651" s="144"/>
    </row>
    <row r="3652" spans="4:4">
      <c r="D3652" s="144"/>
    </row>
    <row r="3653" spans="4:4">
      <c r="D3653" s="144"/>
    </row>
    <row r="3654" spans="4:4">
      <c r="D3654" s="144"/>
    </row>
    <row r="3655" spans="4:4">
      <c r="D3655" s="144"/>
    </row>
    <row r="3656" spans="4:4">
      <c r="D3656" s="144"/>
    </row>
    <row r="3657" spans="4:4">
      <c r="D3657" s="144"/>
    </row>
    <row r="3658" spans="4:4">
      <c r="D3658" s="144"/>
    </row>
    <row r="3659" spans="4:4">
      <c r="D3659" s="144"/>
    </row>
    <row r="3660" spans="4:4">
      <c r="D3660" s="144"/>
    </row>
    <row r="3661" spans="4:4">
      <c r="D3661" s="144"/>
    </row>
    <row r="3662" spans="4:4">
      <c r="D3662" s="144"/>
    </row>
    <row r="3663" spans="4:4">
      <c r="D3663" s="144"/>
    </row>
    <row r="3664" spans="4:4">
      <c r="D3664" s="144"/>
    </row>
    <row r="3665" spans="4:4">
      <c r="D3665" s="144"/>
    </row>
    <row r="3666" spans="4:4">
      <c r="D3666" s="144"/>
    </row>
    <row r="3667" spans="4:4">
      <c r="D3667" s="144"/>
    </row>
    <row r="3668" spans="4:4">
      <c r="D3668" s="144"/>
    </row>
    <row r="3669" spans="4:4">
      <c r="D3669" s="144"/>
    </row>
    <row r="3670" spans="4:4">
      <c r="D3670" s="144"/>
    </row>
    <row r="3671" spans="4:4">
      <c r="D3671" s="144"/>
    </row>
    <row r="3672" spans="4:4">
      <c r="D3672" s="144"/>
    </row>
    <row r="3673" spans="4:4">
      <c r="D3673" s="144"/>
    </row>
    <row r="3674" spans="4:4">
      <c r="D3674" s="144"/>
    </row>
    <row r="3675" spans="4:4">
      <c r="D3675" s="144"/>
    </row>
    <row r="3676" spans="4:4">
      <c r="D3676" s="144"/>
    </row>
    <row r="3677" spans="4:4">
      <c r="D3677" s="144"/>
    </row>
    <row r="3678" spans="4:4">
      <c r="D3678" s="144"/>
    </row>
    <row r="3679" spans="4:4">
      <c r="D3679" s="144"/>
    </row>
    <row r="3680" spans="4:4">
      <c r="D3680" s="144"/>
    </row>
    <row r="3681" spans="4:4">
      <c r="D3681" s="144"/>
    </row>
    <row r="3682" spans="4:4">
      <c r="D3682" s="144"/>
    </row>
    <row r="3683" spans="4:4">
      <c r="D3683" s="144"/>
    </row>
    <row r="3684" spans="4:4">
      <c r="D3684" s="144"/>
    </row>
    <row r="3685" spans="4:4">
      <c r="D3685" s="144"/>
    </row>
    <row r="3686" spans="4:4">
      <c r="D3686" s="144"/>
    </row>
    <row r="3687" spans="4:4">
      <c r="D3687" s="144"/>
    </row>
    <row r="3688" spans="4:4">
      <c r="D3688" s="144"/>
    </row>
    <row r="3689" spans="4:4">
      <c r="D3689" s="144"/>
    </row>
    <row r="3690" spans="4:4">
      <c r="D3690" s="144"/>
    </row>
    <row r="3691" spans="4:4">
      <c r="D3691" s="144"/>
    </row>
    <row r="3692" spans="4:4">
      <c r="D3692" s="144"/>
    </row>
    <row r="3693" spans="4:4">
      <c r="D3693" s="144"/>
    </row>
    <row r="3694" spans="4:4">
      <c r="D3694" s="144"/>
    </row>
    <row r="3695" spans="4:4">
      <c r="D3695" s="144"/>
    </row>
    <row r="3696" spans="4:4">
      <c r="D3696" s="144"/>
    </row>
    <row r="3697" spans="4:4">
      <c r="D3697" s="144"/>
    </row>
    <row r="3698" spans="4:4">
      <c r="D3698" s="144"/>
    </row>
    <row r="3699" spans="4:4">
      <c r="D3699" s="144"/>
    </row>
    <row r="3700" spans="4:4">
      <c r="D3700" s="144"/>
    </row>
    <row r="3701" spans="4:4">
      <c r="D3701" s="144"/>
    </row>
    <row r="3702" spans="4:4">
      <c r="D3702" s="144"/>
    </row>
    <row r="3703" spans="4:4">
      <c r="D3703" s="144"/>
    </row>
    <row r="3704" spans="4:4">
      <c r="D3704" s="144"/>
    </row>
    <row r="3705" spans="4:4">
      <c r="D3705" s="144"/>
    </row>
    <row r="3706" spans="4:4">
      <c r="D3706" s="144"/>
    </row>
    <row r="3707" spans="4:4">
      <c r="D3707" s="144"/>
    </row>
    <row r="3708" spans="4:4">
      <c r="D3708" s="144"/>
    </row>
    <row r="3709" spans="4:4">
      <c r="D3709" s="144"/>
    </row>
    <row r="3710" spans="4:4">
      <c r="D3710" s="144"/>
    </row>
    <row r="3711" spans="4:4">
      <c r="D3711" s="144"/>
    </row>
    <row r="3712" spans="4:4">
      <c r="D3712" s="144"/>
    </row>
    <row r="3713" spans="4:4">
      <c r="D3713" s="144"/>
    </row>
    <row r="3714" spans="4:4">
      <c r="D3714" s="144"/>
    </row>
    <row r="3715" spans="4:4">
      <c r="D3715" s="144"/>
    </row>
    <row r="3716" spans="4:4">
      <c r="D3716" s="144"/>
    </row>
    <row r="3717" spans="4:4">
      <c r="D3717" s="144"/>
    </row>
    <row r="3718" spans="4:4">
      <c r="D3718" s="144"/>
    </row>
    <row r="3719" spans="4:4">
      <c r="D3719" s="144"/>
    </row>
    <row r="3720" spans="4:4">
      <c r="D3720" s="144"/>
    </row>
    <row r="3721" spans="4:4">
      <c r="D3721" s="144"/>
    </row>
    <row r="3722" spans="4:4">
      <c r="D3722" s="144"/>
    </row>
    <row r="3723" spans="4:4">
      <c r="D3723" s="144"/>
    </row>
    <row r="3724" spans="4:4">
      <c r="D3724" s="144"/>
    </row>
    <row r="3725" spans="4:4">
      <c r="D3725" s="144"/>
    </row>
    <row r="3726" spans="4:4">
      <c r="D3726" s="144"/>
    </row>
    <row r="3727" spans="4:4">
      <c r="D3727" s="144"/>
    </row>
    <row r="3728" spans="4:4">
      <c r="D3728" s="144"/>
    </row>
    <row r="3729" spans="4:4">
      <c r="D3729" s="144"/>
    </row>
    <row r="3730" spans="4:4">
      <c r="D3730" s="144"/>
    </row>
    <row r="3731" spans="4:4">
      <c r="D3731" s="144"/>
    </row>
    <row r="3732" spans="4:4">
      <c r="D3732" s="144"/>
    </row>
    <row r="3733" spans="4:4">
      <c r="D3733" s="144"/>
    </row>
    <row r="3734" spans="4:4">
      <c r="D3734" s="144"/>
    </row>
    <row r="3735" spans="4:4">
      <c r="D3735" s="144"/>
    </row>
    <row r="3736" spans="4:4">
      <c r="D3736" s="144"/>
    </row>
    <row r="3737" spans="4:4">
      <c r="D3737" s="144"/>
    </row>
    <row r="3738" spans="4:4">
      <c r="D3738" s="144"/>
    </row>
    <row r="3739" spans="4:4">
      <c r="D3739" s="144"/>
    </row>
    <row r="3740" spans="4:4">
      <c r="D3740" s="144"/>
    </row>
    <row r="3741" spans="4:4">
      <c r="D3741" s="144"/>
    </row>
    <row r="3742" spans="4:4">
      <c r="D3742" s="144"/>
    </row>
    <row r="3743" spans="4:4">
      <c r="D3743" s="144"/>
    </row>
    <row r="3744" spans="4:4">
      <c r="D3744" s="144"/>
    </row>
    <row r="3745" spans="4:4">
      <c r="D3745" s="144"/>
    </row>
    <row r="3746" spans="4:4">
      <c r="D3746" s="144"/>
    </row>
    <row r="3747" spans="4:4">
      <c r="D3747" s="144"/>
    </row>
    <row r="3748" spans="4:4">
      <c r="D3748" s="144"/>
    </row>
    <row r="3749" spans="4:4">
      <c r="D3749" s="144"/>
    </row>
    <row r="3750" spans="4:4">
      <c r="D3750" s="144"/>
    </row>
    <row r="3751" spans="4:4">
      <c r="D3751" s="144"/>
    </row>
    <row r="3752" spans="4:4">
      <c r="D3752" s="144"/>
    </row>
    <row r="3753" spans="4:4">
      <c r="D3753" s="144"/>
    </row>
    <row r="3754" spans="4:4">
      <c r="D3754" s="144"/>
    </row>
    <row r="3755" spans="4:4">
      <c r="D3755" s="144"/>
    </row>
    <row r="3756" spans="4:4">
      <c r="D3756" s="144"/>
    </row>
    <row r="3757" spans="4:4">
      <c r="D3757" s="144"/>
    </row>
    <row r="3758" spans="4:4">
      <c r="D3758" s="144"/>
    </row>
    <row r="3759" spans="4:4">
      <c r="D3759" s="144"/>
    </row>
    <row r="3760" spans="4:4">
      <c r="D3760" s="144"/>
    </row>
    <row r="3761" spans="4:4">
      <c r="D3761" s="144"/>
    </row>
    <row r="3762" spans="4:4">
      <c r="D3762" s="144"/>
    </row>
    <row r="3763" spans="4:4">
      <c r="D3763" s="144"/>
    </row>
    <row r="3764" spans="4:4">
      <c r="D3764" s="144"/>
    </row>
    <row r="3765" spans="4:4">
      <c r="D3765" s="144"/>
    </row>
    <row r="3766" spans="4:4">
      <c r="D3766" s="144"/>
    </row>
    <row r="3767" spans="4:4">
      <c r="D3767" s="144"/>
    </row>
    <row r="3768" spans="4:4">
      <c r="D3768" s="144"/>
    </row>
    <row r="3769" spans="4:4">
      <c r="D3769" s="144"/>
    </row>
    <row r="3770" spans="4:4">
      <c r="D3770" s="144"/>
    </row>
    <row r="3771" spans="4:4">
      <c r="D3771" s="144"/>
    </row>
    <row r="3772" spans="4:4">
      <c r="D3772" s="144"/>
    </row>
    <row r="3773" spans="4:4">
      <c r="D3773" s="144"/>
    </row>
    <row r="3774" spans="4:4">
      <c r="D3774" s="144"/>
    </row>
    <row r="3775" spans="4:4">
      <c r="D3775" s="144"/>
    </row>
    <row r="3776" spans="4:4">
      <c r="D3776" s="144"/>
    </row>
    <row r="3777" spans="4:4">
      <c r="D3777" s="144"/>
    </row>
    <row r="3778" spans="4:4">
      <c r="D3778" s="144"/>
    </row>
    <row r="3779" spans="4:4">
      <c r="D3779" s="144"/>
    </row>
    <row r="3780" spans="4:4">
      <c r="D3780" s="144"/>
    </row>
    <row r="3781" spans="4:4">
      <c r="D3781" s="144"/>
    </row>
    <row r="3782" spans="4:4">
      <c r="D3782" s="144"/>
    </row>
    <row r="3783" spans="4:4">
      <c r="D3783" s="144"/>
    </row>
    <row r="3784" spans="4:4">
      <c r="D3784" s="144"/>
    </row>
    <row r="3785" spans="4:4">
      <c r="D3785" s="144"/>
    </row>
    <row r="3786" spans="4:4">
      <c r="D3786" s="144"/>
    </row>
    <row r="3787" spans="4:4">
      <c r="D3787" s="144"/>
    </row>
    <row r="3788" spans="4:4">
      <c r="D3788" s="144"/>
    </row>
    <row r="3789" spans="4:4">
      <c r="D3789" s="144"/>
    </row>
    <row r="3790" spans="4:4">
      <c r="D3790" s="144"/>
    </row>
    <row r="3791" spans="4:4">
      <c r="D3791" s="144"/>
    </row>
    <row r="3792" spans="4:4">
      <c r="D3792" s="144"/>
    </row>
    <row r="3793" spans="4:4">
      <c r="D3793" s="144"/>
    </row>
    <row r="3794" spans="4:4">
      <c r="D3794" s="144"/>
    </row>
    <row r="3795" spans="4:4">
      <c r="D3795" s="144"/>
    </row>
    <row r="3796" spans="4:4">
      <c r="D3796" s="144"/>
    </row>
    <row r="3797" spans="4:4">
      <c r="D3797" s="144"/>
    </row>
    <row r="3798" spans="4:4">
      <c r="D3798" s="144"/>
    </row>
    <row r="3799" spans="4:4">
      <c r="D3799" s="144"/>
    </row>
    <row r="3800" spans="4:4">
      <c r="D3800" s="144"/>
    </row>
    <row r="3801" spans="4:4">
      <c r="D3801" s="144"/>
    </row>
    <row r="3802" spans="4:4">
      <c r="D3802" s="144"/>
    </row>
    <row r="3803" spans="4:4">
      <c r="D3803" s="144"/>
    </row>
    <row r="3804" spans="4:4">
      <c r="D3804" s="144"/>
    </row>
    <row r="3805" spans="4:4">
      <c r="D3805" s="144"/>
    </row>
    <row r="3806" spans="4:4">
      <c r="D3806" s="144"/>
    </row>
    <row r="3807" spans="4:4">
      <c r="D3807" s="144"/>
    </row>
    <row r="3808" spans="4:4">
      <c r="D3808" s="144"/>
    </row>
    <row r="3809" spans="4:4">
      <c r="D3809" s="144"/>
    </row>
    <row r="3810" spans="4:4">
      <c r="D3810" s="144"/>
    </row>
    <row r="3811" spans="4:4">
      <c r="D3811" s="144"/>
    </row>
    <row r="3812" spans="4:4">
      <c r="D3812" s="144"/>
    </row>
    <row r="3813" spans="4:4">
      <c r="D3813" s="144"/>
    </row>
    <row r="3814" spans="4:4">
      <c r="D3814" s="144"/>
    </row>
    <row r="3815" spans="4:4">
      <c r="D3815" s="144"/>
    </row>
    <row r="3816" spans="4:4">
      <c r="D3816" s="144"/>
    </row>
    <row r="3817" spans="4:4">
      <c r="D3817" s="144"/>
    </row>
    <row r="3818" spans="4:4">
      <c r="D3818" s="144"/>
    </row>
    <row r="3819" spans="4:4">
      <c r="D3819" s="144"/>
    </row>
    <row r="3820" spans="4:4">
      <c r="D3820" s="144"/>
    </row>
    <row r="3821" spans="4:4">
      <c r="D3821" s="144"/>
    </row>
    <row r="3822" spans="4:4">
      <c r="D3822" s="144"/>
    </row>
    <row r="3823" spans="4:4">
      <c r="D3823" s="144"/>
    </row>
    <row r="3824" spans="4:4">
      <c r="D3824" s="144"/>
    </row>
    <row r="3825" spans="4:4">
      <c r="D3825" s="144"/>
    </row>
    <row r="3826" spans="4:4">
      <c r="D3826" s="144"/>
    </row>
    <row r="3827" spans="4:4">
      <c r="D3827" s="144"/>
    </row>
    <row r="3828" spans="4:4">
      <c r="D3828" s="144"/>
    </row>
    <row r="3829" spans="4:4">
      <c r="D3829" s="144"/>
    </row>
    <row r="3830" spans="4:4">
      <c r="D3830" s="144"/>
    </row>
    <row r="3831" spans="4:4">
      <c r="D3831" s="144"/>
    </row>
    <row r="3832" spans="4:4">
      <c r="D3832" s="144"/>
    </row>
    <row r="3833" spans="4:4">
      <c r="D3833" s="144"/>
    </row>
    <row r="3834" spans="4:4">
      <c r="D3834" s="144"/>
    </row>
    <row r="3835" spans="4:4">
      <c r="D3835" s="144"/>
    </row>
    <row r="3836" spans="4:4">
      <c r="D3836" s="144"/>
    </row>
    <row r="3837" spans="4:4">
      <c r="D3837" s="144"/>
    </row>
    <row r="3838" spans="4:4">
      <c r="D3838" s="144"/>
    </row>
    <row r="3839" spans="4:4">
      <c r="D3839" s="144"/>
    </row>
    <row r="3840" spans="4:4">
      <c r="D3840" s="144"/>
    </row>
    <row r="3841" spans="4:4">
      <c r="D3841" s="144"/>
    </row>
    <row r="3842" spans="4:4">
      <c r="D3842" s="144"/>
    </row>
    <row r="3843" spans="4:4">
      <c r="D3843" s="144"/>
    </row>
    <row r="3844" spans="4:4">
      <c r="D3844" s="144"/>
    </row>
    <row r="3845" spans="4:4">
      <c r="D3845" s="144"/>
    </row>
    <row r="3846" spans="4:4">
      <c r="D3846" s="144"/>
    </row>
    <row r="3847" spans="4:4">
      <c r="D3847" s="144"/>
    </row>
    <row r="3848" spans="4:4">
      <c r="D3848" s="144"/>
    </row>
    <row r="3849" spans="4:4">
      <c r="D3849" s="144"/>
    </row>
    <row r="3850" spans="4:4">
      <c r="D3850" s="144"/>
    </row>
    <row r="3851" spans="4:4">
      <c r="D3851" s="144"/>
    </row>
    <row r="3852" spans="4:4">
      <c r="D3852" s="144"/>
    </row>
    <row r="3853" spans="4:4">
      <c r="D3853" s="144"/>
    </row>
    <row r="3854" spans="4:4">
      <c r="D3854" s="144"/>
    </row>
    <row r="3855" spans="4:4">
      <c r="D3855" s="144"/>
    </row>
    <row r="3856" spans="4:4">
      <c r="D3856" s="144"/>
    </row>
    <row r="3857" spans="4:4">
      <c r="D3857" s="144"/>
    </row>
    <row r="3858" spans="4:4">
      <c r="D3858" s="144"/>
    </row>
    <row r="3859" spans="4:4">
      <c r="D3859" s="144"/>
    </row>
    <row r="3860" spans="4:4">
      <c r="D3860" s="144"/>
    </row>
    <row r="3861" spans="4:4">
      <c r="D3861" s="144"/>
    </row>
    <row r="3862" spans="4:4">
      <c r="D3862" s="144"/>
    </row>
    <row r="3863" spans="4:4">
      <c r="D3863" s="144"/>
    </row>
    <row r="3864" spans="4:4">
      <c r="D3864" s="144"/>
    </row>
    <row r="3865" spans="4:4">
      <c r="D3865" s="144"/>
    </row>
    <row r="3866" spans="4:4">
      <c r="D3866" s="144"/>
    </row>
    <row r="3867" spans="4:4">
      <c r="D3867" s="144"/>
    </row>
    <row r="3868" spans="4:4">
      <c r="D3868" s="144"/>
    </row>
    <row r="3869" spans="4:4">
      <c r="D3869" s="144"/>
    </row>
    <row r="3870" spans="4:4">
      <c r="D3870" s="144"/>
    </row>
    <row r="3871" spans="4:4">
      <c r="D3871" s="144"/>
    </row>
    <row r="3872" spans="4:4">
      <c r="D3872" s="144"/>
    </row>
    <row r="3873" spans="4:4">
      <c r="D3873" s="144"/>
    </row>
    <row r="3874" spans="4:4">
      <c r="D3874" s="144"/>
    </row>
    <row r="3875" spans="4:4">
      <c r="D3875" s="144"/>
    </row>
    <row r="3876" spans="4:4">
      <c r="D3876" s="144"/>
    </row>
    <row r="3877" spans="4:4">
      <c r="D3877" s="144"/>
    </row>
    <row r="3878" spans="4:4">
      <c r="D3878" s="144"/>
    </row>
    <row r="3879" spans="4:4">
      <c r="D3879" s="144"/>
    </row>
    <row r="3880" spans="4:4">
      <c r="D3880" s="144"/>
    </row>
    <row r="3881" spans="4:4">
      <c r="D3881" s="144"/>
    </row>
    <row r="3882" spans="4:4">
      <c r="D3882" s="144"/>
    </row>
    <row r="3883" spans="4:4">
      <c r="D3883" s="144"/>
    </row>
    <row r="3884" spans="4:4">
      <c r="D3884" s="144"/>
    </row>
    <row r="3885" spans="4:4">
      <c r="D3885" s="144"/>
    </row>
    <row r="3886" spans="4:4">
      <c r="D3886" s="144"/>
    </row>
    <row r="3887" spans="4:4">
      <c r="D3887" s="144"/>
    </row>
    <row r="3888" spans="4:4">
      <c r="D3888" s="144"/>
    </row>
    <row r="3889" spans="4:4">
      <c r="D3889" s="144"/>
    </row>
    <row r="3890" spans="4:4">
      <c r="D3890" s="144"/>
    </row>
    <row r="3891" spans="4:4">
      <c r="D3891" s="144"/>
    </row>
    <row r="3892" spans="4:4">
      <c r="D3892" s="144"/>
    </row>
    <row r="3893" spans="4:4">
      <c r="D3893" s="144"/>
    </row>
    <row r="3894" spans="4:4">
      <c r="D3894" s="144"/>
    </row>
    <row r="3895" spans="4:4">
      <c r="D3895" s="144"/>
    </row>
    <row r="3896" spans="4:4">
      <c r="D3896" s="144"/>
    </row>
    <row r="3897" spans="4:4">
      <c r="D3897" s="144"/>
    </row>
    <row r="3898" spans="4:4">
      <c r="D3898" s="144"/>
    </row>
    <row r="3899" spans="4:4">
      <c r="D3899" s="144"/>
    </row>
    <row r="3900" spans="4:4">
      <c r="D3900" s="144"/>
    </row>
    <row r="3901" spans="4:4">
      <c r="D3901" s="144"/>
    </row>
    <row r="3902" spans="4:4">
      <c r="D3902" s="144"/>
    </row>
    <row r="3903" spans="4:4">
      <c r="D3903" s="144"/>
    </row>
    <row r="3904" spans="4:4">
      <c r="D3904" s="144"/>
    </row>
    <row r="3905" spans="4:4">
      <c r="D3905" s="144"/>
    </row>
    <row r="3906" spans="4:4">
      <c r="D3906" s="144"/>
    </row>
    <row r="3907" spans="4:4">
      <c r="D3907" s="144"/>
    </row>
    <row r="3908" spans="4:4">
      <c r="D3908" s="144"/>
    </row>
    <row r="3909" spans="4:4">
      <c r="D3909" s="144"/>
    </row>
    <row r="3910" spans="4:4">
      <c r="D3910" s="144"/>
    </row>
    <row r="3911" spans="4:4">
      <c r="D3911" s="144"/>
    </row>
    <row r="3912" spans="4:4">
      <c r="D3912" s="144"/>
    </row>
    <row r="3913" spans="4:4">
      <c r="D3913" s="144"/>
    </row>
    <row r="3914" spans="4:4">
      <c r="D3914" s="144"/>
    </row>
    <row r="3915" spans="4:4">
      <c r="D3915" s="144"/>
    </row>
    <row r="3916" spans="4:4">
      <c r="D3916" s="144"/>
    </row>
    <row r="3917" spans="4:4">
      <c r="D3917" s="144"/>
    </row>
    <row r="3918" spans="4:4">
      <c r="D3918" s="144"/>
    </row>
    <row r="3919" spans="4:4">
      <c r="D3919" s="144"/>
    </row>
    <row r="3920" spans="4:4">
      <c r="D3920" s="144"/>
    </row>
    <row r="3921" spans="4:4">
      <c r="D3921" s="144"/>
    </row>
    <row r="3922" spans="4:4">
      <c r="D3922" s="144"/>
    </row>
    <row r="3923" spans="4:4">
      <c r="D3923" s="144"/>
    </row>
    <row r="3924" spans="4:4">
      <c r="D3924" s="144"/>
    </row>
    <row r="3925" spans="4:4">
      <c r="D3925" s="144"/>
    </row>
    <row r="3926" spans="4:4">
      <c r="D3926" s="144"/>
    </row>
    <row r="3927" spans="4:4">
      <c r="D3927" s="144"/>
    </row>
    <row r="3928" spans="4:4">
      <c r="D3928" s="144"/>
    </row>
    <row r="3929" spans="4:4">
      <c r="D3929" s="144"/>
    </row>
    <row r="3930" spans="4:4">
      <c r="D3930" s="144"/>
    </row>
    <row r="3931" spans="4:4">
      <c r="D3931" s="144"/>
    </row>
    <row r="3932" spans="4:4">
      <c r="D3932" s="144"/>
    </row>
    <row r="3933" spans="4:4">
      <c r="D3933" s="144"/>
    </row>
    <row r="3934" spans="4:4">
      <c r="D3934" s="144"/>
    </row>
    <row r="3935" spans="4:4">
      <c r="D3935" s="144"/>
    </row>
    <row r="3936" spans="4:4">
      <c r="D3936" s="144"/>
    </row>
    <row r="3937" spans="4:4">
      <c r="D3937" s="144"/>
    </row>
    <row r="3938" spans="4:4">
      <c r="D3938" s="144"/>
    </row>
    <row r="3939" spans="4:4">
      <c r="D3939" s="144"/>
    </row>
    <row r="3940" spans="4:4">
      <c r="D3940" s="144"/>
    </row>
    <row r="3941" spans="4:4">
      <c r="D3941" s="144"/>
    </row>
    <row r="3942" spans="4:4">
      <c r="D3942" s="144"/>
    </row>
    <row r="3943" spans="4:4">
      <c r="D3943" s="144"/>
    </row>
    <row r="3944" spans="4:4">
      <c r="D3944" s="144"/>
    </row>
    <row r="3945" spans="4:4">
      <c r="D3945" s="144"/>
    </row>
    <row r="3946" spans="4:4">
      <c r="D3946" s="144"/>
    </row>
    <row r="3947" spans="4:4">
      <c r="D3947" s="144"/>
    </row>
    <row r="3948" spans="4:4">
      <c r="D3948" s="144"/>
    </row>
    <row r="3949" spans="4:4">
      <c r="D3949" s="144"/>
    </row>
    <row r="3950" spans="4:4">
      <c r="D3950" s="144"/>
    </row>
    <row r="3951" spans="4:4">
      <c r="D3951" s="144"/>
    </row>
    <row r="3952" spans="4:4">
      <c r="D3952" s="144"/>
    </row>
    <row r="3953" spans="4:4">
      <c r="D3953" s="144"/>
    </row>
    <row r="3954" spans="4:4">
      <c r="D3954" s="144"/>
    </row>
    <row r="3955" spans="4:4">
      <c r="D3955" s="144"/>
    </row>
    <row r="3956" spans="4:4">
      <c r="D3956" s="144"/>
    </row>
    <row r="3957" spans="4:4">
      <c r="D3957" s="144"/>
    </row>
    <row r="3958" spans="4:4">
      <c r="D3958" s="144"/>
    </row>
    <row r="3959" spans="4:4">
      <c r="D3959" s="144"/>
    </row>
    <row r="3960" spans="4:4">
      <c r="D3960" s="144"/>
    </row>
    <row r="3961" spans="4:4">
      <c r="D3961" s="144"/>
    </row>
    <row r="3962" spans="4:4">
      <c r="D3962" s="144"/>
    </row>
    <row r="3963" spans="4:4">
      <c r="D3963" s="144"/>
    </row>
    <row r="3964" spans="4:4">
      <c r="D3964" s="144"/>
    </row>
    <row r="3965" spans="4:4">
      <c r="D3965" s="144"/>
    </row>
    <row r="3966" spans="4:4">
      <c r="D3966" s="144"/>
    </row>
    <row r="3967" spans="4:4">
      <c r="D3967" s="144"/>
    </row>
    <row r="3968" spans="4:4">
      <c r="D3968" s="144"/>
    </row>
    <row r="3969" spans="4:4">
      <c r="D3969" s="144"/>
    </row>
    <row r="3970" spans="4:4">
      <c r="D3970" s="144"/>
    </row>
    <row r="3971" spans="4:4">
      <c r="D3971" s="144"/>
    </row>
    <row r="3972" spans="4:4">
      <c r="D3972" s="144"/>
    </row>
    <row r="3973" spans="4:4">
      <c r="D3973" s="144"/>
    </row>
    <row r="3974" spans="4:4">
      <c r="D3974" s="144"/>
    </row>
    <row r="3975" spans="4:4">
      <c r="D3975" s="144"/>
    </row>
    <row r="3976" spans="4:4">
      <c r="D3976" s="144"/>
    </row>
    <row r="3977" spans="4:4">
      <c r="D3977" s="144"/>
    </row>
    <row r="3978" spans="4:4">
      <c r="D3978" s="144"/>
    </row>
    <row r="3979" spans="4:4">
      <c r="D3979" s="144"/>
    </row>
    <row r="3980" spans="4:4">
      <c r="D3980" s="144"/>
    </row>
    <row r="3981" spans="4:4">
      <c r="D3981" s="144"/>
    </row>
    <row r="3982" spans="4:4">
      <c r="D3982" s="144"/>
    </row>
    <row r="3983" spans="4:4">
      <c r="D3983" s="144"/>
    </row>
    <row r="3984" spans="4:4">
      <c r="D3984" s="144"/>
    </row>
    <row r="3985" spans="4:4">
      <c r="D3985" s="144"/>
    </row>
    <row r="3986" spans="4:4">
      <c r="D3986" s="144"/>
    </row>
    <row r="3987" spans="4:4">
      <c r="D3987" s="144"/>
    </row>
    <row r="3988" spans="4:4">
      <c r="D3988" s="144"/>
    </row>
    <row r="3989" spans="4:4">
      <c r="D3989" s="144"/>
    </row>
    <row r="3990" spans="4:4">
      <c r="D3990" s="144"/>
    </row>
    <row r="3991" spans="4:4">
      <c r="D3991" s="144"/>
    </row>
    <row r="3992" spans="4:4">
      <c r="D3992" s="144"/>
    </row>
    <row r="3993" spans="4:4">
      <c r="D3993" s="144"/>
    </row>
    <row r="3994" spans="4:4">
      <c r="D3994" s="144"/>
    </row>
    <row r="3995" spans="4:4">
      <c r="D3995" s="144"/>
    </row>
    <row r="3996" spans="4:4">
      <c r="D3996" s="144"/>
    </row>
    <row r="3997" spans="4:4">
      <c r="D3997" s="144"/>
    </row>
    <row r="3998" spans="4:4">
      <c r="D3998" s="144"/>
    </row>
    <row r="3999" spans="4:4">
      <c r="D3999" s="144"/>
    </row>
    <row r="4000" spans="4:4">
      <c r="D4000" s="144"/>
    </row>
    <row r="4001" spans="4:4">
      <c r="D4001" s="144"/>
    </row>
    <row r="4002" spans="4:4">
      <c r="D4002" s="144"/>
    </row>
    <row r="4003" spans="4:4">
      <c r="D4003" s="144"/>
    </row>
    <row r="4004" spans="4:4">
      <c r="D4004" s="144"/>
    </row>
    <row r="4005" spans="4:4">
      <c r="D4005" s="144"/>
    </row>
    <row r="4006" spans="4:4">
      <c r="D4006" s="144"/>
    </row>
    <row r="4007" spans="4:4">
      <c r="D4007" s="144"/>
    </row>
    <row r="4008" spans="4:4">
      <c r="D4008" s="144"/>
    </row>
    <row r="4009" spans="4:4">
      <c r="D4009" s="144"/>
    </row>
    <row r="4010" spans="4:4">
      <c r="D4010" s="144"/>
    </row>
    <row r="4011" spans="4:4">
      <c r="D4011" s="144"/>
    </row>
    <row r="4012" spans="4:4">
      <c r="D4012" s="144"/>
    </row>
    <row r="4013" spans="4:4">
      <c r="D4013" s="144"/>
    </row>
    <row r="4014" spans="4:4">
      <c r="D4014" s="144"/>
    </row>
    <row r="4015" spans="4:4">
      <c r="D4015" s="144"/>
    </row>
    <row r="4016" spans="4:4">
      <c r="D4016" s="144"/>
    </row>
    <row r="4017" spans="4:4">
      <c r="D4017" s="144"/>
    </row>
    <row r="4018" spans="4:4">
      <c r="D4018" s="144"/>
    </row>
    <row r="4019" spans="4:4">
      <c r="D4019" s="144"/>
    </row>
    <row r="4020" spans="4:4">
      <c r="D4020" s="144"/>
    </row>
    <row r="4021" spans="4:4">
      <c r="D4021" s="144"/>
    </row>
    <row r="4022" spans="4:4">
      <c r="D4022" s="144"/>
    </row>
    <row r="4023" spans="4:4">
      <c r="D4023" s="144"/>
    </row>
    <row r="4024" spans="4:4">
      <c r="D4024" s="144"/>
    </row>
    <row r="4025" spans="4:4">
      <c r="D4025" s="144"/>
    </row>
    <row r="4026" spans="4:4">
      <c r="D4026" s="144"/>
    </row>
    <row r="4027" spans="4:4">
      <c r="D4027" s="144"/>
    </row>
    <row r="4028" spans="4:4">
      <c r="D4028" s="144"/>
    </row>
    <row r="4029" spans="4:4">
      <c r="D4029" s="144"/>
    </row>
    <row r="4030" spans="4:4">
      <c r="D4030" s="144"/>
    </row>
    <row r="4031" spans="4:4">
      <c r="D4031" s="144"/>
    </row>
    <row r="4032" spans="4:4">
      <c r="D4032" s="144"/>
    </row>
    <row r="4033" spans="4:4">
      <c r="D4033" s="144"/>
    </row>
    <row r="4034" spans="4:4">
      <c r="D4034" s="144"/>
    </row>
    <row r="4035" spans="4:4">
      <c r="D4035" s="144"/>
    </row>
    <row r="4036" spans="4:4">
      <c r="D4036" s="144"/>
    </row>
    <row r="4037" spans="4:4">
      <c r="D4037" s="144"/>
    </row>
    <row r="4038" spans="4:4">
      <c r="D4038" s="144"/>
    </row>
    <row r="4039" spans="4:4">
      <c r="D4039" s="144"/>
    </row>
    <row r="4040" spans="4:4">
      <c r="D4040" s="144"/>
    </row>
    <row r="4041" spans="4:4">
      <c r="D4041" s="144"/>
    </row>
    <row r="4042" spans="4:4">
      <c r="D4042" s="144"/>
    </row>
    <row r="4043" spans="4:4">
      <c r="D4043" s="144"/>
    </row>
    <row r="4044" spans="4:4">
      <c r="D4044" s="144"/>
    </row>
    <row r="4045" spans="4:4">
      <c r="D4045" s="144"/>
    </row>
    <row r="4046" spans="4:4">
      <c r="D4046" s="144"/>
    </row>
    <row r="4047" spans="4:4">
      <c r="D4047" s="144"/>
    </row>
    <row r="4048" spans="4:4">
      <c r="D4048" s="144"/>
    </row>
    <row r="4049" spans="4:4">
      <c r="D4049" s="144"/>
    </row>
    <row r="4050" spans="4:4">
      <c r="D4050" s="144"/>
    </row>
    <row r="4051" spans="4:4">
      <c r="D4051" s="144"/>
    </row>
    <row r="4052" spans="4:4">
      <c r="D4052" s="144"/>
    </row>
    <row r="4053" spans="4:4">
      <c r="D4053" s="144"/>
    </row>
    <row r="4054" spans="4:4">
      <c r="D4054" s="144"/>
    </row>
    <row r="4055" spans="4:4">
      <c r="D4055" s="144"/>
    </row>
    <row r="4056" spans="4:4">
      <c r="D4056" s="144"/>
    </row>
    <row r="4057" spans="4:4">
      <c r="D4057" s="144"/>
    </row>
    <row r="4058" spans="4:4">
      <c r="D4058" s="144"/>
    </row>
    <row r="4059" spans="4:4">
      <c r="D4059" s="144"/>
    </row>
    <row r="4060" spans="4:4">
      <c r="D4060" s="144"/>
    </row>
    <row r="4061" spans="4:4">
      <c r="D4061" s="144"/>
    </row>
    <row r="4062" spans="4:4">
      <c r="D4062" s="144"/>
    </row>
    <row r="4063" spans="4:4">
      <c r="D4063" s="144"/>
    </row>
    <row r="4064" spans="4:4">
      <c r="D4064" s="144"/>
    </row>
    <row r="4065" spans="4:4">
      <c r="D4065" s="144"/>
    </row>
    <row r="4066" spans="4:4">
      <c r="D4066" s="144"/>
    </row>
    <row r="4067" spans="4:4">
      <c r="D4067" s="144"/>
    </row>
    <row r="4068" spans="4:4">
      <c r="D4068" s="144"/>
    </row>
    <row r="4069" spans="4:4">
      <c r="D4069" s="144"/>
    </row>
    <row r="4070" spans="4:4">
      <c r="D4070" s="144"/>
    </row>
    <row r="4071" spans="4:4">
      <c r="D4071" s="144"/>
    </row>
    <row r="4072" spans="4:4">
      <c r="D4072" s="144"/>
    </row>
    <row r="4073" spans="4:4">
      <c r="D4073" s="144"/>
    </row>
    <row r="4074" spans="4:4">
      <c r="D4074" s="144"/>
    </row>
    <row r="4075" spans="4:4">
      <c r="D4075" s="144"/>
    </row>
    <row r="4076" spans="4:4">
      <c r="D4076" s="144"/>
    </row>
    <row r="4077" spans="4:4">
      <c r="D4077" s="144"/>
    </row>
    <row r="4078" spans="4:4">
      <c r="D4078" s="144"/>
    </row>
    <row r="4079" spans="4:4">
      <c r="D4079" s="144"/>
    </row>
    <row r="4080" spans="4:4">
      <c r="D4080" s="144"/>
    </row>
    <row r="4081" spans="4:4">
      <c r="D4081" s="144"/>
    </row>
    <row r="4082" spans="4:4">
      <c r="D4082" s="144"/>
    </row>
    <row r="4083" spans="4:4">
      <c r="D4083" s="144"/>
    </row>
    <row r="4084" spans="4:4">
      <c r="D4084" s="144"/>
    </row>
    <row r="4085" spans="4:4">
      <c r="D4085" s="144"/>
    </row>
    <row r="4086" spans="4:4">
      <c r="D4086" s="144"/>
    </row>
    <row r="4087" spans="4:4">
      <c r="D4087" s="144"/>
    </row>
    <row r="4088" spans="4:4">
      <c r="D4088" s="144"/>
    </row>
    <row r="4089" spans="4:4">
      <c r="D4089" s="144"/>
    </row>
    <row r="4090" spans="4:4">
      <c r="D4090" s="144"/>
    </row>
    <row r="4091" spans="4:4">
      <c r="D4091" s="144"/>
    </row>
    <row r="4092" spans="4:4">
      <c r="D4092" s="144"/>
    </row>
    <row r="4093" spans="4:4">
      <c r="D4093" s="144"/>
    </row>
    <row r="4094" spans="4:4">
      <c r="D4094" s="144"/>
    </row>
    <row r="4095" spans="4:4">
      <c r="D4095" s="144"/>
    </row>
    <row r="4096" spans="4:4">
      <c r="D4096" s="144"/>
    </row>
    <row r="4097" spans="4:4">
      <c r="D4097" s="144"/>
    </row>
    <row r="4098" spans="4:4">
      <c r="D4098" s="144"/>
    </row>
    <row r="4099" spans="4:4">
      <c r="D4099" s="144"/>
    </row>
    <row r="4100" spans="4:4">
      <c r="D4100" s="144"/>
    </row>
    <row r="4101" spans="4:4">
      <c r="D4101" s="144"/>
    </row>
    <row r="4102" spans="4:4">
      <c r="D4102" s="144"/>
    </row>
    <row r="4103" spans="4:4">
      <c r="D4103" s="144"/>
    </row>
    <row r="4104" spans="4:4">
      <c r="D4104" s="144"/>
    </row>
    <row r="4105" spans="4:4">
      <c r="D4105" s="144"/>
    </row>
    <row r="4106" spans="4:4">
      <c r="D4106" s="144"/>
    </row>
    <row r="4107" spans="4:4">
      <c r="D4107" s="144"/>
    </row>
    <row r="4108" spans="4:4">
      <c r="D4108" s="144"/>
    </row>
    <row r="4109" spans="4:4">
      <c r="D4109" s="144"/>
    </row>
    <row r="4110" spans="4:4">
      <c r="D4110" s="144"/>
    </row>
    <row r="4111" spans="4:4">
      <c r="D4111" s="144"/>
    </row>
    <row r="4112" spans="4:4">
      <c r="D4112" s="144"/>
    </row>
    <row r="4113" spans="4:4">
      <c r="D4113" s="144"/>
    </row>
    <row r="4114" spans="4:4">
      <c r="D4114" s="144"/>
    </row>
    <row r="4115" spans="4:4">
      <c r="D4115" s="144"/>
    </row>
    <row r="4116" spans="4:4">
      <c r="D4116" s="144"/>
    </row>
    <row r="4117" spans="4:4">
      <c r="D4117" s="144"/>
    </row>
    <row r="4118" spans="4:4">
      <c r="D4118" s="144"/>
    </row>
    <row r="4119" spans="4:4">
      <c r="D4119" s="144"/>
    </row>
    <row r="4120" spans="4:4">
      <c r="D4120" s="144"/>
    </row>
    <row r="4121" spans="4:4">
      <c r="D4121" s="144"/>
    </row>
    <row r="4122" spans="4:4">
      <c r="D4122" s="144"/>
    </row>
    <row r="4123" spans="4:4">
      <c r="D4123" s="144"/>
    </row>
    <row r="4124" spans="4:4">
      <c r="D4124" s="144"/>
    </row>
    <row r="4125" spans="4:4">
      <c r="D4125" s="144"/>
    </row>
    <row r="4126" spans="4:4">
      <c r="D4126" s="144"/>
    </row>
    <row r="4127" spans="4:4">
      <c r="D4127" s="144"/>
    </row>
    <row r="4128" spans="4:4">
      <c r="D4128" s="144"/>
    </row>
    <row r="4129" spans="4:4">
      <c r="D4129" s="144"/>
    </row>
    <row r="4130" spans="4:4">
      <c r="D4130" s="144"/>
    </row>
    <row r="4131" spans="4:4">
      <c r="D4131" s="144"/>
    </row>
    <row r="4132" spans="4:4">
      <c r="D4132" s="144"/>
    </row>
    <row r="4133" spans="4:4">
      <c r="D4133" s="144"/>
    </row>
    <row r="4134" spans="4:4">
      <c r="D4134" s="144"/>
    </row>
    <row r="4135" spans="4:4">
      <c r="D4135" s="144"/>
    </row>
    <row r="4136" spans="4:4">
      <c r="D4136" s="144"/>
    </row>
    <row r="4137" spans="4:4">
      <c r="D4137" s="144"/>
    </row>
    <row r="4138" spans="4:4">
      <c r="D4138" s="144"/>
    </row>
    <row r="4139" spans="4:4">
      <c r="D4139" s="144"/>
    </row>
    <row r="4140" spans="4:4">
      <c r="D4140" s="144"/>
    </row>
    <row r="4141" spans="4:4">
      <c r="D4141" s="144"/>
    </row>
    <row r="4142" spans="4:4">
      <c r="D4142" s="144"/>
    </row>
    <row r="4143" spans="4:4">
      <c r="D4143" s="144"/>
    </row>
    <row r="4144" spans="4:4">
      <c r="D4144" s="144"/>
    </row>
    <row r="4145" spans="4:4">
      <c r="D4145" s="144"/>
    </row>
    <row r="4146" spans="4:4">
      <c r="D4146" s="144"/>
    </row>
    <row r="4147" spans="4:4">
      <c r="D4147" s="144"/>
    </row>
    <row r="4148" spans="4:4">
      <c r="D4148" s="144"/>
    </row>
    <row r="4149" spans="4:4">
      <c r="D4149" s="144"/>
    </row>
    <row r="4150" spans="4:4">
      <c r="D4150" s="144"/>
    </row>
    <row r="4151" spans="4:4">
      <c r="D4151" s="144"/>
    </row>
    <row r="4152" spans="4:4">
      <c r="D4152" s="144"/>
    </row>
    <row r="4153" spans="4:4">
      <c r="D4153" s="144"/>
    </row>
    <row r="4154" spans="4:4">
      <c r="D4154" s="144"/>
    </row>
    <row r="4155" spans="4:4">
      <c r="D4155" s="144"/>
    </row>
    <row r="4156" spans="4:4">
      <c r="D4156" s="144"/>
    </row>
    <row r="4157" spans="4:4">
      <c r="D4157" s="144"/>
    </row>
    <row r="4158" spans="4:4">
      <c r="D4158" s="144"/>
    </row>
    <row r="4159" spans="4:4">
      <c r="D4159" s="144"/>
    </row>
    <row r="4160" spans="4:4">
      <c r="D4160" s="144"/>
    </row>
    <row r="4161" spans="4:4">
      <c r="D4161" s="144"/>
    </row>
    <row r="4162" spans="4:4">
      <c r="D4162" s="144"/>
    </row>
    <row r="4163" spans="4:4">
      <c r="D4163" s="144"/>
    </row>
    <row r="4164" spans="4:4">
      <c r="D4164" s="144"/>
    </row>
    <row r="4165" spans="4:4">
      <c r="D4165" s="144"/>
    </row>
    <row r="4166" spans="4:4">
      <c r="D4166" s="144"/>
    </row>
    <row r="4167" spans="4:4">
      <c r="D4167" s="144"/>
    </row>
    <row r="4168" spans="4:4">
      <c r="D4168" s="144"/>
    </row>
    <row r="4169" spans="4:4">
      <c r="D4169" s="144"/>
    </row>
    <row r="4170" spans="4:4">
      <c r="D4170" s="144"/>
    </row>
    <row r="4171" spans="4:4">
      <c r="D4171" s="144"/>
    </row>
    <row r="4172" spans="4:4">
      <c r="D4172" s="144"/>
    </row>
    <row r="4173" spans="4:4">
      <c r="D4173" s="144"/>
    </row>
    <row r="4174" spans="4:4">
      <c r="D4174" s="144"/>
    </row>
    <row r="4175" spans="4:4">
      <c r="D4175" s="144"/>
    </row>
    <row r="4176" spans="4:4">
      <c r="D4176" s="144"/>
    </row>
    <row r="4177" spans="4:4">
      <c r="D4177" s="144"/>
    </row>
    <row r="4178" spans="4:4">
      <c r="D4178" s="144"/>
    </row>
    <row r="4179" spans="4:4">
      <c r="D4179" s="144"/>
    </row>
    <row r="4180" spans="4:4">
      <c r="D4180" s="144"/>
    </row>
    <row r="4181" spans="4:4">
      <c r="D4181" s="144"/>
    </row>
    <row r="4182" spans="4:4">
      <c r="D4182" s="144"/>
    </row>
    <row r="4183" spans="4:4">
      <c r="D4183" s="144"/>
    </row>
    <row r="4184" spans="4:4">
      <c r="D4184" s="144"/>
    </row>
    <row r="4185" spans="4:4">
      <c r="D4185" s="144"/>
    </row>
    <row r="4186" spans="4:4">
      <c r="D4186" s="144"/>
    </row>
    <row r="4187" spans="4:4">
      <c r="D4187" s="144"/>
    </row>
    <row r="4188" spans="4:4">
      <c r="D4188" s="144"/>
    </row>
    <row r="4189" spans="4:4">
      <c r="D4189" s="144"/>
    </row>
    <row r="4190" spans="4:4">
      <c r="D4190" s="144"/>
    </row>
    <row r="4191" spans="4:4">
      <c r="D4191" s="144"/>
    </row>
    <row r="4192" spans="4:4">
      <c r="D4192" s="144"/>
    </row>
    <row r="4193" spans="4:4">
      <c r="D4193" s="144"/>
    </row>
    <row r="4194" spans="4:4">
      <c r="D4194" s="144"/>
    </row>
    <row r="4195" spans="4:4">
      <c r="D4195" s="144"/>
    </row>
    <row r="4196" spans="4:4">
      <c r="D4196" s="144"/>
    </row>
    <row r="4197" spans="4:4">
      <c r="D4197" s="144"/>
    </row>
    <row r="4198" spans="4:4">
      <c r="D4198" s="144"/>
    </row>
    <row r="4199" spans="4:4">
      <c r="D4199" s="144"/>
    </row>
    <row r="4200" spans="4:4">
      <c r="D4200" s="144"/>
    </row>
    <row r="4201" spans="4:4">
      <c r="D4201" s="144"/>
    </row>
    <row r="4202" spans="4:4">
      <c r="D4202" s="144"/>
    </row>
    <row r="4203" spans="4:4">
      <c r="D4203" s="144"/>
    </row>
    <row r="4204" spans="4:4">
      <c r="D4204" s="144"/>
    </row>
    <row r="4205" spans="4:4">
      <c r="D4205" s="144"/>
    </row>
    <row r="4206" spans="4:4">
      <c r="D4206" s="144"/>
    </row>
    <row r="4207" spans="4:4">
      <c r="D4207" s="144"/>
    </row>
    <row r="4208" spans="4:4">
      <c r="D4208" s="144"/>
    </row>
    <row r="4209" spans="4:4">
      <c r="D4209" s="144"/>
    </row>
    <row r="4210" spans="4:4">
      <c r="D4210" s="144"/>
    </row>
    <row r="4211" spans="4:4">
      <c r="D4211" s="144"/>
    </row>
    <row r="4212" spans="4:4">
      <c r="D4212" s="144"/>
    </row>
    <row r="4213" spans="4:4">
      <c r="D4213" s="144"/>
    </row>
    <row r="4214" spans="4:4">
      <c r="D4214" s="144"/>
    </row>
    <row r="4215" spans="4:4">
      <c r="D4215" s="144"/>
    </row>
    <row r="4216" spans="4:4">
      <c r="D4216" s="144"/>
    </row>
    <row r="4217" spans="4:4">
      <c r="D4217" s="144"/>
    </row>
    <row r="4218" spans="4:4">
      <c r="D4218" s="144"/>
    </row>
    <row r="4219" spans="4:4">
      <c r="D4219" s="144"/>
    </row>
    <row r="4220" spans="4:4">
      <c r="D4220" s="144"/>
    </row>
    <row r="4221" spans="4:4">
      <c r="D4221" s="144"/>
    </row>
    <row r="4222" spans="4:4">
      <c r="D4222" s="144"/>
    </row>
    <row r="4223" spans="4:4">
      <c r="D4223" s="144"/>
    </row>
    <row r="4224" spans="4:4">
      <c r="D4224" s="144"/>
    </row>
    <row r="4225" spans="4:4">
      <c r="D4225" s="144"/>
    </row>
    <row r="4226" spans="4:4">
      <c r="D4226" s="144"/>
    </row>
    <row r="4227" spans="4:4">
      <c r="D4227" s="144"/>
    </row>
    <row r="4228" spans="4:4">
      <c r="D4228" s="144"/>
    </row>
    <row r="4229" spans="4:4">
      <c r="D4229" s="144"/>
    </row>
    <row r="4230" spans="4:4">
      <c r="D4230" s="144"/>
    </row>
    <row r="4231" spans="4:4">
      <c r="D4231" s="144"/>
    </row>
    <row r="4232" spans="4:4">
      <c r="D4232" s="144"/>
    </row>
    <row r="4233" spans="4:4">
      <c r="D4233" s="144"/>
    </row>
    <row r="4234" spans="4:4">
      <c r="D4234" s="144"/>
    </row>
    <row r="4235" spans="4:4">
      <c r="D4235" s="144"/>
    </row>
    <row r="4236" spans="4:4">
      <c r="D4236" s="144"/>
    </row>
    <row r="4237" spans="4:4">
      <c r="D4237" s="144"/>
    </row>
    <row r="4238" spans="4:4">
      <c r="D4238" s="144"/>
    </row>
    <row r="4239" spans="4:4">
      <c r="D4239" s="144"/>
    </row>
    <row r="4240" spans="4:4">
      <c r="D4240" s="144"/>
    </row>
    <row r="4241" spans="4:4">
      <c r="D4241" s="144"/>
    </row>
    <row r="4242" spans="4:4">
      <c r="D4242" s="144"/>
    </row>
    <row r="4243" spans="4:4">
      <c r="D4243" s="144"/>
    </row>
    <row r="4244" spans="4:4">
      <c r="D4244" s="144"/>
    </row>
    <row r="4245" spans="4:4">
      <c r="D4245" s="144"/>
    </row>
    <row r="4246" spans="4:4">
      <c r="D4246" s="144"/>
    </row>
    <row r="4247" spans="4:4">
      <c r="D4247" s="144"/>
    </row>
    <row r="4248" spans="4:4">
      <c r="D4248" s="144"/>
    </row>
    <row r="4249" spans="4:4">
      <c r="D4249" s="144"/>
    </row>
    <row r="4250" spans="4:4">
      <c r="D4250" s="144"/>
    </row>
    <row r="4251" spans="4:4">
      <c r="D4251" s="144"/>
    </row>
    <row r="4252" spans="4:4">
      <c r="D4252" s="144"/>
    </row>
    <row r="4253" spans="4:4">
      <c r="D4253" s="144"/>
    </row>
    <row r="4254" spans="4:4">
      <c r="D4254" s="144"/>
    </row>
    <row r="4255" spans="4:4">
      <c r="D4255" s="144"/>
    </row>
    <row r="4256" spans="4:4">
      <c r="D4256" s="144"/>
    </row>
    <row r="4257" spans="4:4">
      <c r="D4257" s="144"/>
    </row>
    <row r="4258" spans="4:4">
      <c r="D4258" s="144"/>
    </row>
    <row r="4259" spans="4:4">
      <c r="D4259" s="144"/>
    </row>
    <row r="4260" spans="4:4">
      <c r="D4260" s="144"/>
    </row>
    <row r="4261" spans="4:4">
      <c r="D4261" s="144"/>
    </row>
    <row r="4262" spans="4:4">
      <c r="D4262" s="144"/>
    </row>
    <row r="4263" spans="4:4">
      <c r="D4263" s="144"/>
    </row>
    <row r="4264" spans="4:4">
      <c r="D4264" s="144"/>
    </row>
    <row r="4265" spans="4:4">
      <c r="D4265" s="144"/>
    </row>
    <row r="4266" spans="4:4">
      <c r="D4266" s="144"/>
    </row>
    <row r="4267" spans="4:4">
      <c r="D4267" s="144"/>
    </row>
    <row r="4268" spans="4:4">
      <c r="D4268" s="144"/>
    </row>
    <row r="4269" spans="4:4">
      <c r="D4269" s="144"/>
    </row>
    <row r="4270" spans="4:4">
      <c r="D4270" s="144"/>
    </row>
    <row r="4271" spans="4:4">
      <c r="D4271" s="144"/>
    </row>
    <row r="4272" spans="4:4">
      <c r="D4272" s="144"/>
    </row>
    <row r="4273" spans="4:4">
      <c r="D4273" s="144"/>
    </row>
    <row r="4274" spans="4:4">
      <c r="D4274" s="144"/>
    </row>
    <row r="4275" spans="4:4">
      <c r="D4275" s="144"/>
    </row>
    <row r="4276" spans="4:4">
      <c r="D4276" s="144"/>
    </row>
    <row r="4277" spans="4:4">
      <c r="D4277" s="144"/>
    </row>
    <row r="4278" spans="4:4">
      <c r="D4278" s="144"/>
    </row>
    <row r="4279" spans="4:4">
      <c r="D4279" s="144"/>
    </row>
    <row r="4280" spans="4:4">
      <c r="D4280" s="144"/>
    </row>
    <row r="4281" spans="4:4">
      <c r="D4281" s="144"/>
    </row>
    <row r="4282" spans="4:4">
      <c r="D4282" s="144"/>
    </row>
    <row r="4283" spans="4:4">
      <c r="D4283" s="144"/>
    </row>
    <row r="4284" spans="4:4">
      <c r="D4284" s="144"/>
    </row>
    <row r="4285" spans="4:4">
      <c r="D4285" s="144"/>
    </row>
    <row r="4286" spans="4:4">
      <c r="D4286" s="144"/>
    </row>
    <row r="4287" spans="4:4">
      <c r="D4287" s="144"/>
    </row>
    <row r="4288" spans="4:4">
      <c r="D4288" s="144"/>
    </row>
    <row r="4289" spans="4:4">
      <c r="D4289" s="144"/>
    </row>
    <row r="4290" spans="4:4">
      <c r="D4290" s="144"/>
    </row>
    <row r="4291" spans="4:4">
      <c r="D4291" s="144"/>
    </row>
    <row r="4292" spans="4:4">
      <c r="D4292" s="144"/>
    </row>
    <row r="4293" spans="4:4">
      <c r="D4293" s="144"/>
    </row>
    <row r="4294" spans="4:4">
      <c r="D4294" s="144"/>
    </row>
    <row r="4295" spans="4:4">
      <c r="D4295" s="144"/>
    </row>
    <row r="4296" spans="4:4">
      <c r="D4296" s="144"/>
    </row>
    <row r="4297" spans="4:4">
      <c r="D4297" s="144"/>
    </row>
    <row r="4298" spans="4:4">
      <c r="D4298" s="144"/>
    </row>
    <row r="4299" spans="4:4">
      <c r="D4299" s="144"/>
    </row>
    <row r="4300" spans="4:4">
      <c r="D4300" s="144"/>
    </row>
    <row r="4301" spans="4:4">
      <c r="D4301" s="144"/>
    </row>
    <row r="4302" spans="4:4">
      <c r="D4302" s="144"/>
    </row>
    <row r="4303" spans="4:4">
      <c r="D4303" s="144"/>
    </row>
    <row r="4304" spans="4:4">
      <c r="D4304" s="144"/>
    </row>
    <row r="4305" spans="4:4">
      <c r="D4305" s="144"/>
    </row>
    <row r="4306" spans="4:4">
      <c r="D4306" s="144"/>
    </row>
    <row r="4307" spans="4:4">
      <c r="D4307" s="144"/>
    </row>
    <row r="4308" spans="4:4">
      <c r="D4308" s="144"/>
    </row>
    <row r="4309" spans="4:4">
      <c r="D4309" s="144"/>
    </row>
    <row r="4310" spans="4:4">
      <c r="D4310" s="144"/>
    </row>
    <row r="4311" spans="4:4">
      <c r="D4311" s="144"/>
    </row>
    <row r="4312" spans="4:4">
      <c r="D4312" s="144"/>
    </row>
    <row r="4313" spans="4:4">
      <c r="D4313" s="144"/>
    </row>
    <row r="4314" spans="4:4">
      <c r="D4314" s="144"/>
    </row>
    <row r="4315" spans="4:4">
      <c r="D4315" s="144"/>
    </row>
    <row r="4316" spans="4:4">
      <c r="D4316" s="144"/>
    </row>
    <row r="4317" spans="4:4">
      <c r="D4317" s="144"/>
    </row>
    <row r="4318" spans="4:4">
      <c r="D4318" s="144"/>
    </row>
    <row r="4319" spans="4:4">
      <c r="D4319" s="144"/>
    </row>
    <row r="4320" spans="4:4">
      <c r="D4320" s="144"/>
    </row>
    <row r="4321" spans="4:4">
      <c r="D4321" s="144"/>
    </row>
    <row r="4322" spans="4:4">
      <c r="D4322" s="144"/>
    </row>
    <row r="4323" spans="4:4">
      <c r="D4323" s="144"/>
    </row>
    <row r="4324" spans="4:4">
      <c r="D4324" s="144"/>
    </row>
    <row r="4325" spans="4:4">
      <c r="D4325" s="144"/>
    </row>
    <row r="4326" spans="4:4">
      <c r="D4326" s="144"/>
    </row>
    <row r="4327" spans="4:4">
      <c r="D4327" s="144"/>
    </row>
    <row r="4328" spans="4:4">
      <c r="D4328" s="144"/>
    </row>
    <row r="4329" spans="4:4">
      <c r="D4329" s="144"/>
    </row>
    <row r="4330" spans="4:4">
      <c r="D4330" s="144"/>
    </row>
    <row r="4331" spans="4:4">
      <c r="D4331" s="144"/>
    </row>
    <row r="4332" spans="4:4">
      <c r="D4332" s="144"/>
    </row>
    <row r="4333" spans="4:4">
      <c r="D4333" s="144"/>
    </row>
    <row r="4334" spans="4:4">
      <c r="D4334" s="144"/>
    </row>
    <row r="4335" spans="4:4">
      <c r="D4335" s="144"/>
    </row>
    <row r="4336" spans="4:4">
      <c r="D4336" s="144"/>
    </row>
    <row r="4337" spans="4:4">
      <c r="D4337" s="144"/>
    </row>
    <row r="4338" spans="4:4">
      <c r="D4338" s="144"/>
    </row>
    <row r="4339" spans="4:4">
      <c r="D4339" s="144"/>
    </row>
    <row r="4340" spans="4:4">
      <c r="D4340" s="144"/>
    </row>
    <row r="4341" spans="4:4">
      <c r="D4341" s="144"/>
    </row>
    <row r="4342" spans="4:4">
      <c r="D4342" s="144"/>
    </row>
    <row r="4343" spans="4:4">
      <c r="D4343" s="144"/>
    </row>
    <row r="4344" spans="4:4">
      <c r="D4344" s="144"/>
    </row>
    <row r="4345" spans="4:4">
      <c r="D4345" s="144"/>
    </row>
    <row r="4346" spans="4:4">
      <c r="D4346" s="144"/>
    </row>
    <row r="4347" spans="4:4">
      <c r="D4347" s="144"/>
    </row>
    <row r="4348" spans="4:4">
      <c r="D4348" s="144"/>
    </row>
    <row r="4349" spans="4:4">
      <c r="D4349" s="144"/>
    </row>
    <row r="4350" spans="4:4">
      <c r="D4350" s="144"/>
    </row>
    <row r="4351" spans="4:4">
      <c r="D4351" s="144"/>
    </row>
    <row r="4352" spans="4:4">
      <c r="D4352" s="144"/>
    </row>
    <row r="4353" spans="4:4">
      <c r="D4353" s="144"/>
    </row>
    <row r="4354" spans="4:4">
      <c r="D4354" s="144"/>
    </row>
    <row r="4355" spans="4:4">
      <c r="D4355" s="144"/>
    </row>
    <row r="4356" spans="4:4">
      <c r="D4356" s="144"/>
    </row>
    <row r="4357" spans="4:4">
      <c r="D4357" s="144"/>
    </row>
    <row r="4358" spans="4:4">
      <c r="D4358" s="144"/>
    </row>
    <row r="4359" spans="4:4">
      <c r="D4359" s="144"/>
    </row>
    <row r="4360" spans="4:4">
      <c r="D4360" s="144"/>
    </row>
    <row r="4361" spans="4:4">
      <c r="D4361" s="144"/>
    </row>
    <row r="4362" spans="4:4">
      <c r="D4362" s="144"/>
    </row>
    <row r="4363" spans="4:4">
      <c r="D4363" s="144"/>
    </row>
    <row r="4364" spans="4:4">
      <c r="D4364" s="144"/>
    </row>
    <row r="4365" spans="4:4">
      <c r="D4365" s="144"/>
    </row>
    <row r="4366" spans="4:4">
      <c r="D4366" s="144"/>
    </row>
    <row r="4367" spans="4:4">
      <c r="D4367" s="144"/>
    </row>
    <row r="4368" spans="4:4">
      <c r="D4368" s="144"/>
    </row>
    <row r="4369" spans="4:4">
      <c r="D4369" s="144"/>
    </row>
    <row r="4370" spans="4:4">
      <c r="D4370" s="144"/>
    </row>
    <row r="4371" spans="4:4">
      <c r="D4371" s="144"/>
    </row>
    <row r="4372" spans="4:4">
      <c r="D4372" s="144"/>
    </row>
    <row r="4373" spans="4:4">
      <c r="D4373" s="144"/>
    </row>
    <row r="4374" spans="4:4">
      <c r="D4374" s="144"/>
    </row>
    <row r="4375" spans="4:4">
      <c r="D4375" s="144"/>
    </row>
    <row r="4376" spans="4:4">
      <c r="D4376" s="144"/>
    </row>
    <row r="4377" spans="4:4">
      <c r="D4377" s="144"/>
    </row>
    <row r="4378" spans="4:4">
      <c r="D4378" s="144"/>
    </row>
    <row r="4379" spans="4:4">
      <c r="D4379" s="144"/>
    </row>
    <row r="4380" spans="4:4">
      <c r="D4380" s="144"/>
    </row>
    <row r="4381" spans="4:4">
      <c r="D4381" s="144"/>
    </row>
    <row r="4382" spans="4:4">
      <c r="D4382" s="144"/>
    </row>
    <row r="4383" spans="4:4">
      <c r="D4383" s="144"/>
    </row>
    <row r="4384" spans="4:4">
      <c r="D4384" s="144"/>
    </row>
    <row r="4385" spans="4:4">
      <c r="D4385" s="144"/>
    </row>
    <row r="4386" spans="4:4">
      <c r="D4386" s="144"/>
    </row>
    <row r="4387" spans="4:4">
      <c r="D4387" s="144"/>
    </row>
    <row r="4388" spans="4:4">
      <c r="D4388" s="144"/>
    </row>
    <row r="4389" spans="4:4">
      <c r="D4389" s="144"/>
    </row>
    <row r="4390" spans="4:4">
      <c r="D4390" s="144"/>
    </row>
    <row r="4391" spans="4:4">
      <c r="D4391" s="144"/>
    </row>
    <row r="4392" spans="4:4">
      <c r="D4392" s="144"/>
    </row>
    <row r="4393" spans="4:4">
      <c r="D4393" s="144"/>
    </row>
    <row r="4394" spans="4:4">
      <c r="D4394" s="144"/>
    </row>
    <row r="4395" spans="4:4">
      <c r="D4395" s="144"/>
    </row>
    <row r="4396" spans="4:4">
      <c r="D4396" s="144"/>
    </row>
    <row r="4397" spans="4:4">
      <c r="D4397" s="144"/>
    </row>
    <row r="4398" spans="4:4">
      <c r="D4398" s="144"/>
    </row>
    <row r="4399" spans="4:4">
      <c r="D4399" s="144"/>
    </row>
    <row r="4400" spans="4:4">
      <c r="D4400" s="144"/>
    </row>
    <row r="4401" spans="4:4">
      <c r="D4401" s="144"/>
    </row>
    <row r="4402" spans="4:4">
      <c r="D4402" s="144"/>
    </row>
    <row r="4403" spans="4:4">
      <c r="D4403" s="144"/>
    </row>
    <row r="4404" spans="4:4">
      <c r="D4404" s="144"/>
    </row>
    <row r="4405" spans="4:4">
      <c r="D4405" s="144"/>
    </row>
    <row r="4406" spans="4:4">
      <c r="D4406" s="144"/>
    </row>
    <row r="4407" spans="4:4">
      <c r="D4407" s="144"/>
    </row>
    <row r="4408" spans="4:4">
      <c r="D4408" s="144"/>
    </row>
    <row r="4409" spans="4:4">
      <c r="D4409" s="144"/>
    </row>
    <row r="4410" spans="4:4">
      <c r="D4410" s="144"/>
    </row>
    <row r="4411" spans="4:4">
      <c r="D4411" s="144"/>
    </row>
    <row r="4412" spans="4:4">
      <c r="D4412" s="144"/>
    </row>
    <row r="4413" spans="4:4">
      <c r="D4413" s="144"/>
    </row>
    <row r="4414" spans="4:4">
      <c r="D4414" s="144"/>
    </row>
    <row r="4415" spans="4:4">
      <c r="D4415" s="144"/>
    </row>
    <row r="4416" spans="4:4">
      <c r="D4416" s="144"/>
    </row>
    <row r="4417" spans="4:4">
      <c r="D4417" s="144"/>
    </row>
    <row r="4418" spans="4:4">
      <c r="D4418" s="144"/>
    </row>
    <row r="4419" spans="4:4">
      <c r="D4419" s="144"/>
    </row>
    <row r="4420" spans="4:4">
      <c r="D4420" s="144"/>
    </row>
    <row r="4421" spans="4:4">
      <c r="D4421" s="144"/>
    </row>
    <row r="4422" spans="4:4">
      <c r="D4422" s="144"/>
    </row>
    <row r="4423" spans="4:4">
      <c r="D4423" s="144"/>
    </row>
    <row r="4424" spans="4:4">
      <c r="D4424" s="144"/>
    </row>
    <row r="4425" spans="4:4">
      <c r="D4425" s="144"/>
    </row>
    <row r="4426" spans="4:4">
      <c r="D4426" s="144"/>
    </row>
    <row r="4427" spans="4:4">
      <c r="D4427" s="144"/>
    </row>
    <row r="4428" spans="4:4">
      <c r="D4428" s="144"/>
    </row>
    <row r="4429" spans="4:4">
      <c r="D4429" s="144"/>
    </row>
    <row r="4430" spans="4:4">
      <c r="D4430" s="144"/>
    </row>
    <row r="4431" spans="4:4">
      <c r="D4431" s="144"/>
    </row>
    <row r="4432" spans="4:4">
      <c r="D4432" s="144"/>
    </row>
    <row r="4433" spans="4:4">
      <c r="D4433" s="144"/>
    </row>
    <row r="4434" spans="4:4">
      <c r="D4434" s="144"/>
    </row>
    <row r="4435" spans="4:4">
      <c r="D4435" s="144"/>
    </row>
    <row r="4436" spans="4:4">
      <c r="D4436" s="144"/>
    </row>
    <row r="4437" spans="4:4">
      <c r="D4437" s="144"/>
    </row>
    <row r="4438" spans="4:4">
      <c r="D4438" s="144"/>
    </row>
    <row r="4439" spans="4:4">
      <c r="D4439" s="144"/>
    </row>
    <row r="4440" spans="4:4">
      <c r="D4440" s="144"/>
    </row>
    <row r="4441" spans="4:4">
      <c r="D4441" s="144"/>
    </row>
    <row r="4442" spans="4:4">
      <c r="D4442" s="144"/>
    </row>
    <row r="4443" spans="4:4">
      <c r="D4443" s="144"/>
    </row>
    <row r="4444" spans="4:4">
      <c r="D4444" s="144"/>
    </row>
    <row r="4445" spans="4:4">
      <c r="D4445" s="144"/>
    </row>
    <row r="4446" spans="4:4">
      <c r="D4446" s="144"/>
    </row>
    <row r="4447" spans="4:4">
      <c r="D4447" s="144"/>
    </row>
    <row r="4448" spans="4:4">
      <c r="D4448" s="144"/>
    </row>
    <row r="4449" spans="4:4">
      <c r="D4449" s="144"/>
    </row>
    <row r="4450" spans="4:4">
      <c r="D4450" s="144"/>
    </row>
    <row r="4451" spans="4:4">
      <c r="D4451" s="144"/>
    </row>
    <row r="4452" spans="4:4">
      <c r="D4452" s="144"/>
    </row>
    <row r="4453" spans="4:4">
      <c r="D4453" s="144"/>
    </row>
    <row r="4454" spans="4:4">
      <c r="D4454" s="144"/>
    </row>
    <row r="4455" spans="4:4">
      <c r="D4455" s="144"/>
    </row>
    <row r="4456" spans="4:4">
      <c r="D4456" s="144"/>
    </row>
    <row r="4457" spans="4:4">
      <c r="D4457" s="144"/>
    </row>
    <row r="4458" spans="4:4">
      <c r="D4458" s="144"/>
    </row>
    <row r="4459" spans="4:4">
      <c r="D4459" s="144"/>
    </row>
    <row r="4460" spans="4:4">
      <c r="D4460" s="144"/>
    </row>
    <row r="4461" spans="4:4">
      <c r="D4461" s="144"/>
    </row>
    <row r="4462" spans="4:4">
      <c r="D4462" s="144"/>
    </row>
    <row r="4463" spans="4:4">
      <c r="D4463" s="144"/>
    </row>
    <row r="4464" spans="4:4">
      <c r="D4464" s="144"/>
    </row>
    <row r="4465" spans="4:4">
      <c r="D4465" s="144"/>
    </row>
    <row r="4466" spans="4:4">
      <c r="D4466" s="144"/>
    </row>
    <row r="4467" spans="4:4">
      <c r="D4467" s="144"/>
    </row>
    <row r="4468" spans="4:4">
      <c r="D4468" s="144"/>
    </row>
    <row r="4469" spans="4:4">
      <c r="D4469" s="144"/>
    </row>
    <row r="4470" spans="4:4">
      <c r="D4470" s="144"/>
    </row>
    <row r="4471" spans="4:4">
      <c r="D4471" s="144"/>
    </row>
    <row r="4472" spans="4:4">
      <c r="D4472" s="144"/>
    </row>
    <row r="4473" spans="4:4">
      <c r="D4473" s="144"/>
    </row>
    <row r="4474" spans="4:4">
      <c r="D4474" s="144"/>
    </row>
    <row r="4475" spans="4:4">
      <c r="D4475" s="144"/>
    </row>
    <row r="4476" spans="4:4">
      <c r="D4476" s="144"/>
    </row>
    <row r="4477" spans="4:4">
      <c r="D4477" s="144"/>
    </row>
    <row r="4478" spans="4:4">
      <c r="D4478" s="144"/>
    </row>
    <row r="4479" spans="4:4">
      <c r="D4479" s="144"/>
    </row>
    <row r="4480" spans="4:4">
      <c r="D4480" s="144"/>
    </row>
    <row r="4481" spans="4:4">
      <c r="D4481" s="144"/>
    </row>
    <row r="4482" spans="4:4">
      <c r="D4482" s="144"/>
    </row>
    <row r="4483" spans="4:4">
      <c r="D4483" s="144"/>
    </row>
    <row r="4484" spans="4:4">
      <c r="D4484" s="144"/>
    </row>
    <row r="4485" spans="4:4">
      <c r="D4485" s="144"/>
    </row>
    <row r="4486" spans="4:4">
      <c r="D4486" s="144"/>
    </row>
    <row r="4487" spans="4:4">
      <c r="D4487" s="144"/>
    </row>
    <row r="4488" spans="4:4">
      <c r="D4488" s="144"/>
    </row>
    <row r="4489" spans="4:4">
      <c r="D4489" s="144"/>
    </row>
    <row r="4490" spans="4:4">
      <c r="D4490" s="144"/>
    </row>
    <row r="4491" spans="4:4">
      <c r="D4491" s="144"/>
    </row>
    <row r="4492" spans="4:4">
      <c r="D4492" s="144"/>
    </row>
    <row r="4493" spans="4:4">
      <c r="D4493" s="144"/>
    </row>
    <row r="4494" spans="4:4">
      <c r="D4494" s="144"/>
    </row>
    <row r="4495" spans="4:4">
      <c r="D4495" s="144"/>
    </row>
    <row r="4496" spans="4:4">
      <c r="D4496" s="144"/>
    </row>
    <row r="4497" spans="4:4">
      <c r="D4497" s="144"/>
    </row>
    <row r="4498" spans="4:4">
      <c r="D4498" s="144"/>
    </row>
    <row r="4499" spans="4:4">
      <c r="D4499" s="144"/>
    </row>
    <row r="4500" spans="4:4">
      <c r="D4500" s="144"/>
    </row>
    <row r="4501" spans="4:4">
      <c r="D4501" s="144"/>
    </row>
    <row r="4502" spans="4:4">
      <c r="D4502" s="144"/>
    </row>
    <row r="4503" spans="4:4">
      <c r="D4503" s="144"/>
    </row>
    <row r="4504" spans="4:4">
      <c r="D4504" s="144"/>
    </row>
    <row r="4505" spans="4:4">
      <c r="D4505" s="144"/>
    </row>
    <row r="4506" spans="4:4">
      <c r="D4506" s="144"/>
    </row>
    <row r="4507" spans="4:4">
      <c r="D4507" s="144"/>
    </row>
    <row r="4508" spans="4:4">
      <c r="D4508" s="144"/>
    </row>
    <row r="4509" spans="4:4">
      <c r="D4509" s="144"/>
    </row>
    <row r="4510" spans="4:4">
      <c r="D4510" s="144"/>
    </row>
    <row r="4511" spans="4:4">
      <c r="D4511" s="144"/>
    </row>
    <row r="4512" spans="4:4">
      <c r="D4512" s="144"/>
    </row>
    <row r="4513" spans="4:4">
      <c r="D4513" s="144"/>
    </row>
    <row r="4514" spans="4:4">
      <c r="D4514" s="144"/>
    </row>
    <row r="4515" spans="4:4">
      <c r="D4515" s="144"/>
    </row>
    <row r="4516" spans="4:4">
      <c r="D4516" s="144"/>
    </row>
    <row r="4517" spans="4:4">
      <c r="D4517" s="144"/>
    </row>
    <row r="4518" spans="4:4">
      <c r="D4518" s="144"/>
    </row>
    <row r="4519" spans="4:4">
      <c r="D4519" s="144"/>
    </row>
    <row r="4520" spans="4:4">
      <c r="D4520" s="144"/>
    </row>
    <row r="4521" spans="4:4">
      <c r="D4521" s="144"/>
    </row>
    <row r="4522" spans="4:4">
      <c r="D4522" s="144"/>
    </row>
    <row r="4523" spans="4:4">
      <c r="D4523" s="144"/>
    </row>
    <row r="4524" spans="4:4">
      <c r="D4524" s="144"/>
    </row>
    <row r="4525" spans="4:4">
      <c r="D4525" s="144"/>
    </row>
    <row r="4526" spans="4:4">
      <c r="D4526" s="144"/>
    </row>
    <row r="4527" spans="4:4">
      <c r="D4527" s="144"/>
    </row>
    <row r="4528" spans="4:4">
      <c r="D4528" s="144"/>
    </row>
    <row r="4529" spans="4:4">
      <c r="D4529" s="144"/>
    </row>
    <row r="4530" spans="4:4">
      <c r="D4530" s="144"/>
    </row>
    <row r="4531" spans="4:4">
      <c r="D4531" s="144"/>
    </row>
    <row r="4532" spans="4:4">
      <c r="D4532" s="144"/>
    </row>
    <row r="4533" spans="4:4">
      <c r="D4533" s="144"/>
    </row>
    <row r="4534" spans="4:4">
      <c r="D4534" s="144"/>
    </row>
    <row r="4535" spans="4:4">
      <c r="D4535" s="144"/>
    </row>
    <row r="4536" spans="4:4">
      <c r="D4536" s="144"/>
    </row>
    <row r="4537" spans="4:4">
      <c r="D4537" s="144"/>
    </row>
    <row r="4538" spans="4:4">
      <c r="D4538" s="144"/>
    </row>
    <row r="4539" spans="4:4">
      <c r="D4539" s="144"/>
    </row>
    <row r="4540" spans="4:4">
      <c r="D4540" s="144"/>
    </row>
    <row r="4541" spans="4:4">
      <c r="D4541" s="144"/>
    </row>
    <row r="4542" spans="4:4">
      <c r="D4542" s="144"/>
    </row>
    <row r="4543" spans="4:4">
      <c r="D4543" s="144"/>
    </row>
    <row r="4544" spans="4:4">
      <c r="D4544" s="144"/>
    </row>
    <row r="4545" spans="4:4">
      <c r="D4545" s="144"/>
    </row>
    <row r="4546" spans="4:4">
      <c r="D4546" s="144"/>
    </row>
    <row r="4547" spans="4:4">
      <c r="D4547" s="144"/>
    </row>
    <row r="4548" spans="4:4">
      <c r="D4548" s="144"/>
    </row>
    <row r="4549" spans="4:4">
      <c r="D4549" s="144"/>
    </row>
    <row r="4550" spans="4:4">
      <c r="D4550" s="144"/>
    </row>
    <row r="4551" spans="4:4">
      <c r="D4551" s="144"/>
    </row>
    <row r="4552" spans="4:4">
      <c r="D4552" s="144"/>
    </row>
    <row r="4553" spans="4:4">
      <c r="D4553" s="144"/>
    </row>
    <row r="4554" spans="4:4">
      <c r="D4554" s="144"/>
    </row>
    <row r="4555" spans="4:4">
      <c r="D4555" s="144"/>
    </row>
    <row r="4556" spans="4:4">
      <c r="D4556" s="144"/>
    </row>
    <row r="4557" spans="4:4">
      <c r="D4557" s="144"/>
    </row>
    <row r="4558" spans="4:4">
      <c r="D4558" s="144"/>
    </row>
    <row r="4559" spans="4:4">
      <c r="D4559" s="144"/>
    </row>
    <row r="4560" spans="4:4">
      <c r="D4560" s="144"/>
    </row>
    <row r="4561" spans="4:4">
      <c r="D4561" s="144"/>
    </row>
    <row r="4562" spans="4:4">
      <c r="D4562" s="144"/>
    </row>
    <row r="4563" spans="4:4">
      <c r="D4563" s="144"/>
    </row>
    <row r="4564" spans="4:4">
      <c r="D4564" s="144"/>
    </row>
    <row r="4565" spans="4:4">
      <c r="D4565" s="144"/>
    </row>
    <row r="4566" spans="4:4">
      <c r="D4566" s="144"/>
    </row>
    <row r="4567" spans="4:4">
      <c r="D4567" s="144"/>
    </row>
    <row r="4568" spans="4:4">
      <c r="D4568" s="144"/>
    </row>
    <row r="4569" spans="4:4">
      <c r="D4569" s="144"/>
    </row>
    <row r="4570" spans="4:4">
      <c r="D4570" s="144"/>
    </row>
    <row r="4571" spans="4:4">
      <c r="D4571" s="144"/>
    </row>
    <row r="4572" spans="4:4">
      <c r="D4572" s="144"/>
    </row>
    <row r="4573" spans="4:4">
      <c r="D4573" s="144"/>
    </row>
    <row r="4574" spans="4:4">
      <c r="D4574" s="144"/>
    </row>
    <row r="4575" spans="4:4">
      <c r="D4575" s="144"/>
    </row>
    <row r="4576" spans="4:4">
      <c r="D4576" s="144"/>
    </row>
    <row r="4577" spans="4:4">
      <c r="D4577" s="144"/>
    </row>
    <row r="4578" spans="4:4">
      <c r="D4578" s="144"/>
    </row>
    <row r="4579" spans="4:4">
      <c r="D4579" s="144"/>
    </row>
    <row r="4580" spans="4:4">
      <c r="D4580" s="144"/>
    </row>
    <row r="4581" spans="4:4">
      <c r="D4581" s="144"/>
    </row>
    <row r="4582" spans="4:4">
      <c r="D4582" s="144"/>
    </row>
    <row r="4583" spans="4:4">
      <c r="D4583" s="144"/>
    </row>
    <row r="4584" spans="4:4">
      <c r="D4584" s="144"/>
    </row>
    <row r="4585" spans="4:4">
      <c r="D4585" s="144"/>
    </row>
    <row r="4586" spans="4:4">
      <c r="D4586" s="144"/>
    </row>
    <row r="4587" spans="4:4">
      <c r="D4587" s="144"/>
    </row>
    <row r="4588" spans="4:4">
      <c r="D4588" s="144"/>
    </row>
    <row r="4589" spans="4:4">
      <c r="D4589" s="144"/>
    </row>
    <row r="4590" spans="4:4">
      <c r="D4590" s="144"/>
    </row>
    <row r="4591" spans="4:4">
      <c r="D4591" s="144"/>
    </row>
    <row r="4592" spans="4:4">
      <c r="D4592" s="144"/>
    </row>
    <row r="4593" spans="4:4">
      <c r="D4593" s="144"/>
    </row>
    <row r="4594" spans="4:4">
      <c r="D4594" s="144"/>
    </row>
    <row r="4595" spans="4:4">
      <c r="D4595" s="144"/>
    </row>
    <row r="4596" spans="4:4">
      <c r="D4596" s="144"/>
    </row>
    <row r="4597" spans="4:4">
      <c r="D4597" s="144"/>
    </row>
    <row r="4598" spans="4:4">
      <c r="D4598" s="144"/>
    </row>
    <row r="4599" spans="4:4">
      <c r="D4599" s="144"/>
    </row>
    <row r="4600" spans="4:4">
      <c r="D4600" s="144"/>
    </row>
    <row r="4601" spans="4:4">
      <c r="D4601" s="144"/>
    </row>
    <row r="4602" spans="4:4">
      <c r="D4602" s="144"/>
    </row>
    <row r="4603" spans="4:4">
      <c r="D4603" s="144"/>
    </row>
    <row r="4604" spans="4:4">
      <c r="D4604" s="144"/>
    </row>
    <row r="4605" spans="4:4">
      <c r="D4605" s="144"/>
    </row>
    <row r="4606" spans="4:4">
      <c r="D4606" s="144"/>
    </row>
    <row r="4607" spans="4:4">
      <c r="D4607" s="144"/>
    </row>
    <row r="4608" spans="4:4">
      <c r="D4608" s="144"/>
    </row>
    <row r="4609" spans="4:4">
      <c r="D4609" s="144"/>
    </row>
    <row r="4610" spans="4:4">
      <c r="D4610" s="144"/>
    </row>
    <row r="4611" spans="4:4">
      <c r="D4611" s="144"/>
    </row>
    <row r="4612" spans="4:4">
      <c r="D4612" s="144"/>
    </row>
    <row r="4613" spans="4:4">
      <c r="D4613" s="144"/>
    </row>
    <row r="4614" spans="4:4">
      <c r="D4614" s="144"/>
    </row>
    <row r="4615" spans="4:4">
      <c r="D4615" s="144"/>
    </row>
    <row r="4616" spans="4:4">
      <c r="D4616" s="144"/>
    </row>
    <row r="4617" spans="4:4">
      <c r="D4617" s="144"/>
    </row>
    <row r="4618" spans="4:4">
      <c r="D4618" s="144"/>
    </row>
    <row r="4619" spans="4:4">
      <c r="D4619" s="144"/>
    </row>
    <row r="4620" spans="4:4">
      <c r="D4620" s="144"/>
    </row>
    <row r="4621" spans="4:4">
      <c r="D4621" s="144"/>
    </row>
    <row r="4622" spans="4:4">
      <c r="D4622" s="144"/>
    </row>
    <row r="4623" spans="4:4">
      <c r="D4623" s="144"/>
    </row>
    <row r="4624" spans="4:4">
      <c r="D4624" s="144"/>
    </row>
    <row r="4625" spans="4:4">
      <c r="D4625" s="144"/>
    </row>
    <row r="4626" spans="4:4">
      <c r="D4626" s="144"/>
    </row>
    <row r="4627" spans="4:4">
      <c r="D4627" s="144"/>
    </row>
    <row r="4628" spans="4:4">
      <c r="D4628" s="144"/>
    </row>
    <row r="4629" spans="4:4">
      <c r="D4629" s="144"/>
    </row>
    <row r="4630" spans="4:4">
      <c r="D4630" s="144"/>
    </row>
    <row r="4631" spans="4:4">
      <c r="D4631" s="144"/>
    </row>
    <row r="4632" spans="4:4">
      <c r="D4632" s="144"/>
    </row>
    <row r="4633" spans="4:4">
      <c r="D4633" s="144"/>
    </row>
    <row r="4634" spans="4:4">
      <c r="D4634" s="144"/>
    </row>
    <row r="4635" spans="4:4">
      <c r="D4635" s="144"/>
    </row>
    <row r="4636" spans="4:4">
      <c r="D4636" s="144"/>
    </row>
    <row r="4637" spans="4:4">
      <c r="D4637" s="144"/>
    </row>
    <row r="4638" spans="4:4">
      <c r="D4638" s="144"/>
    </row>
    <row r="4639" spans="4:4">
      <c r="D4639" s="144"/>
    </row>
    <row r="4640" spans="4:4">
      <c r="D4640" s="144"/>
    </row>
    <row r="4641" spans="4:4">
      <c r="D4641" s="144"/>
    </row>
    <row r="4642" spans="4:4">
      <c r="D4642" s="144"/>
    </row>
    <row r="4643" spans="4:4">
      <c r="D4643" s="144"/>
    </row>
    <row r="4644" spans="4:4">
      <c r="D4644" s="144"/>
    </row>
    <row r="4645" spans="4:4">
      <c r="D4645" s="144"/>
    </row>
    <row r="4646" spans="4:4">
      <c r="D4646" s="144"/>
    </row>
    <row r="4647" spans="4:4">
      <c r="D4647" s="144"/>
    </row>
    <row r="4648" spans="4:4">
      <c r="D4648" s="144"/>
    </row>
    <row r="4649" spans="4:4">
      <c r="D4649" s="144"/>
    </row>
    <row r="4650" spans="4:4">
      <c r="D4650" s="144"/>
    </row>
    <row r="4651" spans="4:4">
      <c r="D4651" s="144"/>
    </row>
    <row r="4652" spans="4:4">
      <c r="D4652" s="144"/>
    </row>
    <row r="4653" spans="4:4">
      <c r="D4653" s="144"/>
    </row>
    <row r="4654" spans="4:4">
      <c r="D4654" s="144"/>
    </row>
    <row r="4655" spans="4:4">
      <c r="D4655" s="144"/>
    </row>
    <row r="4656" spans="4:4">
      <c r="D4656" s="144"/>
    </row>
    <row r="4657" spans="4:4">
      <c r="D4657" s="144"/>
    </row>
    <row r="4658" spans="4:4">
      <c r="D4658" s="144"/>
    </row>
    <row r="4659" spans="4:4">
      <c r="D4659" s="144"/>
    </row>
    <row r="4660" spans="4:4">
      <c r="D4660" s="144"/>
    </row>
    <row r="4661" spans="4:4">
      <c r="D4661" s="144"/>
    </row>
    <row r="4662" spans="4:4">
      <c r="D4662" s="144"/>
    </row>
    <row r="4663" spans="4:4">
      <c r="D4663" s="144"/>
    </row>
    <row r="4664" spans="4:4">
      <c r="D4664" s="144"/>
    </row>
    <row r="4665" spans="4:4">
      <c r="D4665" s="144"/>
    </row>
    <row r="4666" spans="4:4">
      <c r="D4666" s="144"/>
    </row>
    <row r="4667" spans="4:4">
      <c r="D4667" s="144"/>
    </row>
    <row r="4668" spans="4:4">
      <c r="D4668" s="144"/>
    </row>
    <row r="4669" spans="4:4">
      <c r="D4669" s="144"/>
    </row>
    <row r="4670" spans="4:4">
      <c r="D4670" s="144"/>
    </row>
    <row r="4671" spans="4:4">
      <c r="D4671" s="144"/>
    </row>
    <row r="4672" spans="4:4">
      <c r="D4672" s="144"/>
    </row>
    <row r="4673" spans="4:4">
      <c r="D4673" s="144"/>
    </row>
    <row r="4674" spans="4:4">
      <c r="D4674" s="144"/>
    </row>
    <row r="4675" spans="4:4">
      <c r="D4675" s="144"/>
    </row>
    <row r="4676" spans="4:4">
      <c r="D4676" s="144"/>
    </row>
    <row r="4677" spans="4:4">
      <c r="D4677" s="144"/>
    </row>
    <row r="4678" spans="4:4">
      <c r="D4678" s="144"/>
    </row>
    <row r="4679" spans="4:4">
      <c r="D4679" s="144"/>
    </row>
    <row r="4680" spans="4:4">
      <c r="D4680" s="144"/>
    </row>
    <row r="4681" spans="4:4">
      <c r="D4681" s="144"/>
    </row>
    <row r="4682" spans="4:4">
      <c r="D4682" s="144"/>
    </row>
    <row r="4683" spans="4:4">
      <c r="D4683" s="144"/>
    </row>
    <row r="4684" spans="4:4">
      <c r="D4684" s="144"/>
    </row>
    <row r="4685" spans="4:4">
      <c r="D4685" s="144"/>
    </row>
    <row r="4686" spans="4:4">
      <c r="D4686" s="144"/>
    </row>
    <row r="4687" spans="4:4">
      <c r="D4687" s="144"/>
    </row>
    <row r="4688" spans="4:4">
      <c r="D4688" s="144"/>
    </row>
    <row r="4689" spans="4:4">
      <c r="D4689" s="144"/>
    </row>
    <row r="4690" spans="4:4">
      <c r="D4690" s="144"/>
    </row>
    <row r="4691" spans="4:4">
      <c r="D4691" s="144"/>
    </row>
    <row r="4692" spans="4:4">
      <c r="D4692" s="144"/>
    </row>
    <row r="4693" spans="4:4">
      <c r="D4693" s="144"/>
    </row>
    <row r="4694" spans="4:4">
      <c r="D4694" s="144"/>
    </row>
    <row r="4695" spans="4:4">
      <c r="D4695" s="144"/>
    </row>
    <row r="4696" spans="4:4">
      <c r="D4696" s="144"/>
    </row>
    <row r="4697" spans="4:4">
      <c r="D4697" s="144"/>
    </row>
    <row r="4698" spans="4:4">
      <c r="D4698" s="144"/>
    </row>
    <row r="4699" spans="4:4">
      <c r="D4699" s="144"/>
    </row>
    <row r="4700" spans="4:4">
      <c r="D4700" s="144"/>
    </row>
    <row r="4701" spans="4:4">
      <c r="D4701" s="144"/>
    </row>
    <row r="4702" spans="4:4">
      <c r="D4702" s="144"/>
    </row>
    <row r="4703" spans="4:4">
      <c r="D4703" s="144"/>
    </row>
    <row r="4704" spans="4:4">
      <c r="D4704" s="144"/>
    </row>
    <row r="4705" spans="4:4">
      <c r="D4705" s="144"/>
    </row>
    <row r="4706" spans="4:4">
      <c r="D4706" s="144"/>
    </row>
    <row r="4707" spans="4:4">
      <c r="D4707" s="144"/>
    </row>
    <row r="4708" spans="4:4">
      <c r="D4708" s="144"/>
    </row>
    <row r="4709" spans="4:4">
      <c r="D4709" s="144"/>
    </row>
    <row r="4710" spans="4:4">
      <c r="D4710" s="144"/>
    </row>
    <row r="4711" spans="4:4">
      <c r="D4711" s="144"/>
    </row>
    <row r="4712" spans="4:4">
      <c r="D4712" s="144"/>
    </row>
    <row r="4713" spans="4:4">
      <c r="D4713" s="144"/>
    </row>
    <row r="4714" spans="4:4">
      <c r="D4714" s="144"/>
    </row>
    <row r="4715" spans="4:4">
      <c r="D4715" s="144"/>
    </row>
    <row r="4716" spans="4:4">
      <c r="D4716" s="144"/>
    </row>
    <row r="4717" spans="4:4">
      <c r="D4717" s="144"/>
    </row>
    <row r="4718" spans="4:4">
      <c r="D4718" s="144"/>
    </row>
    <row r="4719" spans="4:4">
      <c r="D4719" s="144"/>
    </row>
    <row r="4720" spans="4:4">
      <c r="D4720" s="144"/>
    </row>
    <row r="4721" spans="4:4">
      <c r="D4721" s="144"/>
    </row>
    <row r="4722" spans="4:4">
      <c r="D4722" s="144"/>
    </row>
    <row r="4723" spans="4:4">
      <c r="D4723" s="144"/>
    </row>
    <row r="4724" spans="4:4">
      <c r="D4724" s="144"/>
    </row>
    <row r="4725" spans="4:4">
      <c r="D4725" s="144"/>
    </row>
    <row r="4726" spans="4:4">
      <c r="D4726" s="144"/>
    </row>
    <row r="4727" spans="4:4">
      <c r="D4727" s="144"/>
    </row>
    <row r="4728" spans="4:4">
      <c r="D4728" s="144"/>
    </row>
    <row r="4729" spans="4:4">
      <c r="D4729" s="144"/>
    </row>
    <row r="4730" spans="4:4">
      <c r="D4730" s="144"/>
    </row>
    <row r="4731" spans="4:4">
      <c r="D4731" s="144"/>
    </row>
    <row r="4732" spans="4:4">
      <c r="D4732" s="144"/>
    </row>
    <row r="4733" spans="4:4">
      <c r="D4733" s="144"/>
    </row>
    <row r="4734" spans="4:4">
      <c r="D4734" s="144"/>
    </row>
    <row r="4735" spans="4:4">
      <c r="D4735" s="144"/>
    </row>
    <row r="4736" spans="4:4">
      <c r="D4736" s="144"/>
    </row>
    <row r="4737" spans="4:4">
      <c r="D4737" s="144"/>
    </row>
    <row r="4738" spans="4:4">
      <c r="D4738" s="144"/>
    </row>
    <row r="4739" spans="4:4">
      <c r="D4739" s="144"/>
    </row>
    <row r="4740" spans="4:4">
      <c r="D4740" s="144"/>
    </row>
    <row r="4741" spans="4:4">
      <c r="D4741" s="144"/>
    </row>
    <row r="4742" spans="4:4">
      <c r="D4742" s="144"/>
    </row>
    <row r="4743" spans="4:4">
      <c r="D4743" s="144"/>
    </row>
    <row r="4744" spans="4:4">
      <c r="D4744" s="144"/>
    </row>
    <row r="4745" spans="4:4">
      <c r="D4745" s="144"/>
    </row>
    <row r="4746" spans="4:4">
      <c r="D4746" s="144"/>
    </row>
    <row r="4747" spans="4:4">
      <c r="D4747" s="144"/>
    </row>
    <row r="4748" spans="4:4">
      <c r="D4748" s="144"/>
    </row>
    <row r="4749" spans="4:4">
      <c r="D4749" s="144"/>
    </row>
    <row r="4750" spans="4:4">
      <c r="D4750" s="144"/>
    </row>
    <row r="4751" spans="4:4">
      <c r="D4751" s="144"/>
    </row>
    <row r="4752" spans="4:4">
      <c r="D4752" s="144"/>
    </row>
    <row r="4753" spans="4:4">
      <c r="D4753" s="144"/>
    </row>
    <row r="4754" spans="4:4">
      <c r="D4754" s="144"/>
    </row>
    <row r="4755" spans="4:4">
      <c r="D4755" s="144"/>
    </row>
    <row r="4756" spans="4:4">
      <c r="D4756" s="144"/>
    </row>
    <row r="4757" spans="4:4">
      <c r="D4757" s="144"/>
    </row>
    <row r="4758" spans="4:4">
      <c r="D4758" s="144"/>
    </row>
    <row r="4759" spans="4:4">
      <c r="D4759" s="144"/>
    </row>
    <row r="4760" spans="4:4">
      <c r="D4760" s="144"/>
    </row>
    <row r="4761" spans="4:4">
      <c r="D4761" s="144"/>
    </row>
    <row r="4762" spans="4:4">
      <c r="D4762" s="144"/>
    </row>
    <row r="4763" spans="4:4">
      <c r="D4763" s="144"/>
    </row>
    <row r="4764" spans="4:4">
      <c r="D4764" s="144"/>
    </row>
    <row r="4765" spans="4:4">
      <c r="D4765" s="144"/>
    </row>
    <row r="4766" spans="4:4">
      <c r="D4766" s="144"/>
    </row>
    <row r="4767" spans="4:4">
      <c r="D4767" s="144"/>
    </row>
    <row r="4768" spans="4:4">
      <c r="D4768" s="144"/>
    </row>
    <row r="4769" spans="4:4">
      <c r="D4769" s="144"/>
    </row>
    <row r="4770" spans="4:4">
      <c r="D4770" s="144"/>
    </row>
    <row r="4771" spans="4:4">
      <c r="D4771" s="144"/>
    </row>
    <row r="4772" spans="4:4">
      <c r="D4772" s="144"/>
    </row>
    <row r="4773" spans="4:4">
      <c r="D4773" s="144"/>
    </row>
    <row r="4774" spans="4:4">
      <c r="D4774" s="144"/>
    </row>
    <row r="4775" spans="4:4">
      <c r="D4775" s="144"/>
    </row>
    <row r="4776" spans="4:4">
      <c r="D4776" s="144"/>
    </row>
    <row r="4777" spans="4:4">
      <c r="D4777" s="144"/>
    </row>
    <row r="4778" spans="4:4">
      <c r="D4778" s="144"/>
    </row>
    <row r="4779" spans="4:4">
      <c r="D4779" s="144"/>
    </row>
    <row r="4780" spans="4:4">
      <c r="D4780" s="144"/>
    </row>
    <row r="4781" spans="4:4">
      <c r="D4781" s="144"/>
    </row>
    <row r="4782" spans="4:4">
      <c r="D4782" s="144"/>
    </row>
    <row r="4783" spans="4:4">
      <c r="D4783" s="144"/>
    </row>
    <row r="4784" spans="4:4">
      <c r="D4784" s="144"/>
    </row>
    <row r="4785" spans="4:4">
      <c r="D4785" s="144"/>
    </row>
    <row r="4786" spans="4:4">
      <c r="D4786" s="144"/>
    </row>
    <row r="4787" spans="4:4">
      <c r="D4787" s="144"/>
    </row>
    <row r="4788" spans="4:4">
      <c r="D4788" s="144"/>
    </row>
    <row r="4789" spans="4:4">
      <c r="D4789" s="144"/>
    </row>
    <row r="4790" spans="4:4">
      <c r="D4790" s="144"/>
    </row>
    <row r="4791" spans="4:4">
      <c r="D4791" s="144"/>
    </row>
    <row r="4792" spans="4:4">
      <c r="D4792" s="144"/>
    </row>
    <row r="4793" spans="4:4">
      <c r="D4793" s="144"/>
    </row>
    <row r="4794" spans="4:4">
      <c r="D4794" s="144"/>
    </row>
    <row r="4795" spans="4:4">
      <c r="D4795" s="144"/>
    </row>
    <row r="4796" spans="4:4">
      <c r="D4796" s="144"/>
    </row>
    <row r="4797" spans="4:4">
      <c r="D4797" s="144"/>
    </row>
    <row r="4798" spans="4:4">
      <c r="D4798" s="144"/>
    </row>
    <row r="4799" spans="4:4">
      <c r="D4799" s="144"/>
    </row>
    <row r="4800" spans="4:4">
      <c r="D4800" s="144"/>
    </row>
    <row r="4801" spans="4:4">
      <c r="D4801" s="144"/>
    </row>
    <row r="4802" spans="4:4">
      <c r="D4802" s="144"/>
    </row>
    <row r="4803" spans="4:4">
      <c r="D4803" s="144"/>
    </row>
    <row r="4804" spans="4:4">
      <c r="D4804" s="144"/>
    </row>
    <row r="4805" spans="4:4">
      <c r="D4805" s="144"/>
    </row>
    <row r="4806" spans="4:4">
      <c r="D4806" s="144"/>
    </row>
    <row r="4807" spans="4:4">
      <c r="D4807" s="144"/>
    </row>
    <row r="4808" spans="4:4">
      <c r="D4808" s="144"/>
    </row>
    <row r="4809" spans="4:4">
      <c r="D4809" s="144"/>
    </row>
    <row r="4810" spans="4:4">
      <c r="D4810" s="144"/>
    </row>
    <row r="4811" spans="4:4">
      <c r="D4811" s="144"/>
    </row>
    <row r="4812" spans="4:4">
      <c r="D4812" s="144"/>
    </row>
    <row r="4813" spans="4:4">
      <c r="D4813" s="144"/>
    </row>
    <row r="4814" spans="4:4">
      <c r="D4814" s="144"/>
    </row>
    <row r="4815" spans="4:4">
      <c r="D4815" s="144"/>
    </row>
    <row r="4816" spans="4:4">
      <c r="D4816" s="144"/>
    </row>
    <row r="4817" spans="4:4">
      <c r="D4817" s="144"/>
    </row>
    <row r="4818" spans="4:4">
      <c r="D4818" s="144"/>
    </row>
    <row r="4819" spans="4:4">
      <c r="D4819" s="144"/>
    </row>
    <row r="4820" spans="4:4">
      <c r="D4820" s="144"/>
    </row>
    <row r="4821" spans="4:4">
      <c r="D4821" s="144"/>
    </row>
    <row r="4822" spans="4:4">
      <c r="D4822" s="144"/>
    </row>
    <row r="4823" spans="4:4">
      <c r="D4823" s="144"/>
    </row>
    <row r="4824" spans="4:4">
      <c r="D4824" s="144"/>
    </row>
    <row r="4825" spans="4:4">
      <c r="D4825" s="144"/>
    </row>
    <row r="4826" spans="4:4">
      <c r="D4826" s="144"/>
    </row>
    <row r="4827" spans="4:4">
      <c r="D4827" s="144"/>
    </row>
    <row r="4828" spans="4:4">
      <c r="D4828" s="144"/>
    </row>
    <row r="4829" spans="4:4">
      <c r="D4829" s="144"/>
    </row>
    <row r="4830" spans="4:4">
      <c r="D4830" s="144"/>
    </row>
    <row r="4831" spans="4:4">
      <c r="D4831" s="144"/>
    </row>
    <row r="4832" spans="4:4">
      <c r="D4832" s="144"/>
    </row>
    <row r="4833" spans="4:4">
      <c r="D4833" s="144"/>
    </row>
    <row r="4834" spans="4:4">
      <c r="D4834" s="144"/>
    </row>
    <row r="4835" spans="4:4">
      <c r="D4835" s="144"/>
    </row>
    <row r="4836" spans="4:4">
      <c r="D4836" s="144"/>
    </row>
    <row r="4837" spans="4:4">
      <c r="D4837" s="144"/>
    </row>
    <row r="4838" spans="4:4">
      <c r="D4838" s="144"/>
    </row>
    <row r="4839" spans="4:4">
      <c r="D4839" s="144"/>
    </row>
    <row r="4840" spans="4:4">
      <c r="D4840" s="144"/>
    </row>
    <row r="4841" spans="4:4">
      <c r="D4841" s="144"/>
    </row>
    <row r="4842" spans="4:4">
      <c r="D4842" s="144"/>
    </row>
    <row r="4843" spans="4:4">
      <c r="D4843" s="144"/>
    </row>
    <row r="4844" spans="4:4">
      <c r="D4844" s="144"/>
    </row>
    <row r="4845" spans="4:4">
      <c r="D4845" s="144"/>
    </row>
    <row r="4846" spans="4:4">
      <c r="D4846" s="144"/>
    </row>
    <row r="4847" spans="4:4">
      <c r="D4847" s="144"/>
    </row>
    <row r="4848" spans="4:4">
      <c r="D4848" s="144"/>
    </row>
    <row r="4849" spans="4:4">
      <c r="D4849" s="144"/>
    </row>
    <row r="4850" spans="4:4">
      <c r="D4850" s="144"/>
    </row>
    <row r="4851" spans="4:4">
      <c r="D4851" s="144"/>
    </row>
    <row r="4852" spans="4:4">
      <c r="D4852" s="144"/>
    </row>
    <row r="4853" spans="4:4">
      <c r="D4853" s="144"/>
    </row>
    <row r="4854" spans="4:4">
      <c r="D4854" s="144"/>
    </row>
    <row r="4855" spans="4:4">
      <c r="D4855" s="144"/>
    </row>
    <row r="4856" spans="4:4">
      <c r="D4856" s="144"/>
    </row>
    <row r="4857" spans="4:4">
      <c r="D4857" s="144"/>
    </row>
    <row r="4858" spans="4:4">
      <c r="D4858" s="144"/>
    </row>
    <row r="4859" spans="4:4">
      <c r="D4859" s="144"/>
    </row>
    <row r="4860" spans="4:4">
      <c r="D4860" s="144"/>
    </row>
    <row r="4861" spans="4:4">
      <c r="D4861" s="144"/>
    </row>
    <row r="4862" spans="4:4">
      <c r="D4862" s="144"/>
    </row>
    <row r="4863" spans="4:4">
      <c r="D4863" s="144"/>
    </row>
    <row r="4864" spans="4:4">
      <c r="D4864" s="144"/>
    </row>
    <row r="4865" spans="4:4">
      <c r="D4865" s="144"/>
    </row>
    <row r="4866" spans="4:4">
      <c r="D4866" s="144"/>
    </row>
    <row r="4867" spans="4:4">
      <c r="D4867" s="144"/>
    </row>
    <row r="4868" spans="4:4">
      <c r="D4868" s="144"/>
    </row>
    <row r="4869" spans="4:4">
      <c r="D4869" s="144"/>
    </row>
    <row r="4870" spans="4:4">
      <c r="D4870" s="144"/>
    </row>
    <row r="4871" spans="4:4">
      <c r="D4871" s="144"/>
    </row>
    <row r="4872" spans="4:4">
      <c r="D4872" s="144"/>
    </row>
    <row r="4873" spans="4:4">
      <c r="D4873" s="144"/>
    </row>
    <row r="4874" spans="4:4">
      <c r="D4874" s="144"/>
    </row>
    <row r="4875" spans="4:4">
      <c r="D4875" s="144"/>
    </row>
    <row r="4876" spans="4:4">
      <c r="D4876" s="144"/>
    </row>
    <row r="4877" spans="4:4">
      <c r="D4877" s="144"/>
    </row>
    <row r="4878" spans="4:4">
      <c r="D4878" s="144"/>
    </row>
    <row r="4879" spans="4:4">
      <c r="D4879" s="144"/>
    </row>
    <row r="4880" spans="4:4">
      <c r="D4880" s="144"/>
    </row>
    <row r="4881" spans="4:4">
      <c r="D4881" s="144"/>
    </row>
    <row r="4882" spans="4:4">
      <c r="D4882" s="144"/>
    </row>
    <row r="4883" spans="4:4">
      <c r="D4883" s="144"/>
    </row>
    <row r="4884" spans="4:4">
      <c r="D4884" s="144"/>
    </row>
    <row r="4885" spans="4:4">
      <c r="D4885" s="144"/>
    </row>
    <row r="4886" spans="4:4">
      <c r="D4886" s="144"/>
    </row>
    <row r="4887" spans="4:4">
      <c r="D4887" s="144"/>
    </row>
    <row r="4888" spans="4:4">
      <c r="D4888" s="144"/>
    </row>
    <row r="4889" spans="4:4">
      <c r="D4889" s="144"/>
    </row>
    <row r="4890" spans="4:4">
      <c r="D4890" s="144"/>
    </row>
    <row r="4891" spans="4:4">
      <c r="D4891" s="144"/>
    </row>
    <row r="4892" spans="4:4">
      <c r="D4892" s="144"/>
    </row>
    <row r="4893" spans="4:4">
      <c r="D4893" s="144"/>
    </row>
    <row r="4894" spans="4:4">
      <c r="D4894" s="144"/>
    </row>
    <row r="4895" spans="4:4">
      <c r="D4895" s="144"/>
    </row>
    <row r="4896" spans="4:4">
      <c r="D4896" s="144"/>
    </row>
    <row r="4897" spans="4:4">
      <c r="D4897" s="144"/>
    </row>
    <row r="4898" spans="4:4">
      <c r="D4898" s="144"/>
    </row>
    <row r="4899" spans="4:4">
      <c r="D4899" s="144"/>
    </row>
    <row r="4900" spans="4:4">
      <c r="D4900" s="144"/>
    </row>
    <row r="4901" spans="4:4">
      <c r="D4901" s="144"/>
    </row>
    <row r="4902" spans="4:4">
      <c r="D4902" s="144"/>
    </row>
    <row r="4903" spans="4:4">
      <c r="D4903" s="144"/>
    </row>
    <row r="4904" spans="4:4">
      <c r="D4904" s="144"/>
    </row>
    <row r="4905" spans="4:4">
      <c r="D4905" s="144"/>
    </row>
    <row r="4906" spans="4:4">
      <c r="D4906" s="144"/>
    </row>
    <row r="4907" spans="4:4">
      <c r="D4907" s="144"/>
    </row>
    <row r="4908" spans="4:4">
      <c r="D4908" s="144"/>
    </row>
    <row r="4909" spans="4:4">
      <c r="D4909" s="144"/>
    </row>
    <row r="4910" spans="4:4">
      <c r="D4910" s="144"/>
    </row>
    <row r="4911" spans="4:4">
      <c r="D4911" s="144"/>
    </row>
    <row r="4912" spans="4:4">
      <c r="D4912" s="144"/>
    </row>
    <row r="4913" spans="4:4">
      <c r="D4913" s="144"/>
    </row>
    <row r="4914" spans="4:4">
      <c r="D4914" s="144"/>
    </row>
    <row r="4915" spans="4:4">
      <c r="D4915" s="144"/>
    </row>
    <row r="4916" spans="4:4">
      <c r="D4916" s="144"/>
    </row>
    <row r="4917" spans="4:4">
      <c r="D4917" s="144"/>
    </row>
    <row r="4918" spans="4:4">
      <c r="D4918" s="144"/>
    </row>
    <row r="4919" spans="4:4">
      <c r="D4919" s="144"/>
    </row>
    <row r="4920" spans="4:4">
      <c r="D4920" s="144"/>
    </row>
    <row r="4921" spans="4:4">
      <c r="D4921" s="144"/>
    </row>
    <row r="4922" spans="4:4">
      <c r="D4922" s="144"/>
    </row>
    <row r="4923" spans="4:4">
      <c r="D4923" s="144"/>
    </row>
    <row r="4924" spans="4:4">
      <c r="D4924" s="144"/>
    </row>
    <row r="4925" spans="4:4">
      <c r="D4925" s="144"/>
    </row>
    <row r="4926" spans="4:4">
      <c r="D4926" s="144"/>
    </row>
    <row r="4927" spans="4:4">
      <c r="D4927" s="144"/>
    </row>
    <row r="4928" spans="4:4">
      <c r="D4928" s="144"/>
    </row>
    <row r="4929" spans="4:4">
      <c r="D4929" s="144"/>
    </row>
    <row r="4930" spans="4:4">
      <c r="D4930" s="144"/>
    </row>
    <row r="4931" spans="4:4">
      <c r="D4931" s="144"/>
    </row>
    <row r="4932" spans="4:4">
      <c r="D4932" s="144"/>
    </row>
    <row r="4933" spans="4:4">
      <c r="D4933" s="144"/>
    </row>
    <row r="4934" spans="4:4">
      <c r="D4934" s="144"/>
    </row>
    <row r="4935" spans="4:4">
      <c r="D4935" s="144"/>
    </row>
    <row r="4936" spans="4:4">
      <c r="D4936" s="144"/>
    </row>
    <row r="4937" spans="4:4">
      <c r="D4937" s="144"/>
    </row>
    <row r="4938" spans="4:4">
      <c r="D4938" s="144"/>
    </row>
    <row r="4939" spans="4:4">
      <c r="D4939" s="144"/>
    </row>
    <row r="4940" spans="4:4">
      <c r="D4940" s="144"/>
    </row>
    <row r="4941" spans="4:4">
      <c r="D4941" s="144"/>
    </row>
    <row r="4942" spans="4:4">
      <c r="D4942" s="144"/>
    </row>
    <row r="4943" spans="4:4">
      <c r="D4943" s="144"/>
    </row>
    <row r="4944" spans="4:4">
      <c r="D4944" s="144"/>
    </row>
    <row r="4945" spans="4:4">
      <c r="D4945" s="144"/>
    </row>
    <row r="4946" spans="4:4">
      <c r="D4946" s="144"/>
    </row>
    <row r="4947" spans="4:4">
      <c r="D4947" s="144"/>
    </row>
    <row r="4948" spans="4:4">
      <c r="D4948" s="144"/>
    </row>
    <row r="4949" spans="4:4">
      <c r="D4949" s="144"/>
    </row>
    <row r="4950" spans="4:4">
      <c r="D4950" s="144"/>
    </row>
    <row r="4951" spans="4:4">
      <c r="D4951" s="144"/>
    </row>
    <row r="4952" spans="4:4">
      <c r="D4952" s="144"/>
    </row>
    <row r="4953" spans="4:4">
      <c r="D4953" s="144"/>
    </row>
    <row r="4954" spans="4:4">
      <c r="D4954" s="144"/>
    </row>
    <row r="4955" spans="4:4">
      <c r="D4955" s="144"/>
    </row>
    <row r="4956" spans="4:4">
      <c r="D4956" s="144"/>
    </row>
    <row r="4957" spans="4:4">
      <c r="D4957" s="144"/>
    </row>
    <row r="4958" spans="4:4">
      <c r="D4958" s="144"/>
    </row>
    <row r="4959" spans="4:4">
      <c r="D4959" s="144"/>
    </row>
    <row r="4960" spans="4:4">
      <c r="D4960" s="144"/>
    </row>
    <row r="4961" spans="4:4">
      <c r="D4961" s="144"/>
    </row>
    <row r="4962" spans="4:4">
      <c r="D4962" s="144"/>
    </row>
    <row r="4963" spans="4:4">
      <c r="D4963" s="144"/>
    </row>
    <row r="4964" spans="4:4">
      <c r="D4964" s="144"/>
    </row>
    <row r="4965" spans="4:4">
      <c r="D4965" s="144"/>
    </row>
    <row r="4966" spans="4:4">
      <c r="D4966" s="144"/>
    </row>
    <row r="4967" spans="4:4">
      <c r="D4967" s="144"/>
    </row>
    <row r="4968" spans="4:4">
      <c r="D4968" s="144"/>
    </row>
    <row r="4969" spans="4:4">
      <c r="D4969" s="144"/>
    </row>
    <row r="4970" spans="4:4">
      <c r="D4970" s="144"/>
    </row>
    <row r="4971" spans="4:4">
      <c r="D4971" s="144"/>
    </row>
    <row r="4972" spans="4:4">
      <c r="D4972" s="144"/>
    </row>
    <row r="4973" spans="4:4">
      <c r="D4973" s="144"/>
    </row>
    <row r="4974" spans="4:4">
      <c r="D4974" s="144"/>
    </row>
    <row r="4975" spans="4:4">
      <c r="D4975" s="144"/>
    </row>
    <row r="4976" spans="4:4">
      <c r="D4976" s="144"/>
    </row>
    <row r="4977" spans="4:4">
      <c r="D4977" s="144"/>
    </row>
    <row r="4978" spans="4:4">
      <c r="D4978" s="144"/>
    </row>
    <row r="4979" spans="4:4">
      <c r="D4979" s="144"/>
    </row>
    <row r="4980" spans="4:4">
      <c r="D4980" s="144"/>
    </row>
    <row r="4981" spans="4:4">
      <c r="D4981" s="144"/>
    </row>
    <row r="4982" spans="4:4">
      <c r="D4982" s="144"/>
    </row>
    <row r="4983" spans="4:4">
      <c r="D4983" s="144"/>
    </row>
    <row r="4984" spans="4:4">
      <c r="D4984" s="144"/>
    </row>
    <row r="4985" spans="4:4">
      <c r="D4985" s="144"/>
    </row>
    <row r="4986" spans="4:4">
      <c r="D4986" s="144"/>
    </row>
    <row r="4987" spans="4:4">
      <c r="D4987" s="144"/>
    </row>
    <row r="4988" spans="4:4">
      <c r="D4988" s="144"/>
    </row>
    <row r="4989" spans="4:4">
      <c r="D4989" s="144"/>
    </row>
    <row r="4990" spans="4:4">
      <c r="D4990" s="144"/>
    </row>
    <row r="4991" spans="4:4">
      <c r="D4991" s="144"/>
    </row>
    <row r="4992" spans="4:4">
      <c r="D4992" s="144"/>
    </row>
    <row r="4993" spans="4:4">
      <c r="D4993" s="144"/>
    </row>
    <row r="4994" spans="4:4">
      <c r="D4994" s="144"/>
    </row>
    <row r="4995" spans="4:4">
      <c r="D4995" s="144"/>
    </row>
    <row r="4996" spans="4:4">
      <c r="D4996" s="144"/>
    </row>
    <row r="4997" spans="4:4">
      <c r="D4997" s="144"/>
    </row>
    <row r="4998" spans="4:4">
      <c r="D4998" s="144"/>
    </row>
    <row r="4999" spans="4:4">
      <c r="D4999" s="144"/>
    </row>
  </sheetData>
  <sheetProtection sheet="1" objects="1" scenarios="1" selectLockedCells="1"/>
  <mergeCells count="7">
    <mergeCell ref="A67:K78"/>
    <mergeCell ref="A1:G1"/>
    <mergeCell ref="C2:K2"/>
    <mergeCell ref="C3:K3"/>
    <mergeCell ref="C4:K4"/>
    <mergeCell ref="A64:F64"/>
    <mergeCell ref="A66:C66"/>
  </mergeCell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1413"/>
  <sheetViews>
    <sheetView showGridLines="0" topLeftCell="A2" zoomScaleNormal="100" workbookViewId="0">
      <selection activeCell="E20" sqref="E20:H20"/>
    </sheetView>
  </sheetViews>
  <sheetFormatPr defaultColWidth="8.85546875" defaultRowHeight="10.199999999999999"/>
  <cols>
    <col min="1" max="1" width="8.28515625" style="515" customWidth="1"/>
    <col min="2" max="2" width="1.28515625" style="515" customWidth="1"/>
    <col min="3" max="3" width="4.140625" style="515" customWidth="1"/>
    <col min="4" max="4" width="4.28515625" style="515" customWidth="1"/>
    <col min="5" max="5" width="17.140625" style="515" customWidth="1"/>
    <col min="6" max="6" width="50.7109375" style="515" customWidth="1"/>
    <col min="7" max="7" width="7.42578125" style="515" customWidth="1"/>
    <col min="8" max="8" width="14" style="515" customWidth="1"/>
    <col min="9" max="9" width="15.7109375" style="515" customWidth="1"/>
    <col min="10" max="10" width="22.28515625" style="515" customWidth="1"/>
    <col min="11" max="11" width="22.28515625" style="515" hidden="1" customWidth="1"/>
    <col min="12" max="12" width="9.28515625" style="515" customWidth="1"/>
    <col min="13" max="13" width="10.7109375" style="515" hidden="1" customWidth="1"/>
    <col min="14" max="14" width="9.28515625" style="515" hidden="1"/>
    <col min="15" max="20" width="14.140625" style="515" hidden="1" customWidth="1"/>
    <col min="21" max="21" width="16.28515625" style="515" hidden="1" customWidth="1"/>
    <col min="22" max="22" width="12.28515625" style="515" customWidth="1"/>
    <col min="23" max="23" width="16.28515625" style="515" customWidth="1"/>
    <col min="24" max="24" width="12.28515625" style="515" customWidth="1"/>
    <col min="25" max="25" width="15" style="515" customWidth="1"/>
    <col min="26" max="26" width="11" style="515" customWidth="1"/>
    <col min="27" max="27" width="15" style="515" customWidth="1"/>
    <col min="28" max="28" width="16.28515625" style="515" customWidth="1"/>
    <col min="29" max="29" width="11" style="515" customWidth="1"/>
    <col min="30" max="30" width="15" style="515" customWidth="1"/>
    <col min="31" max="31" width="16.28515625" style="515" customWidth="1"/>
    <col min="32" max="43" width="8.85546875" style="515"/>
    <col min="44" max="65" width="9.28515625" style="515" hidden="1"/>
    <col min="66" max="16384" width="8.85546875" style="515"/>
  </cols>
  <sheetData>
    <row r="2" spans="2:46" ht="37.049999999999997" customHeight="1">
      <c r="L2" s="884"/>
      <c r="M2" s="884"/>
      <c r="N2" s="884"/>
      <c r="O2" s="884"/>
      <c r="P2" s="884"/>
      <c r="Q2" s="884"/>
      <c r="R2" s="884"/>
      <c r="S2" s="884"/>
      <c r="T2" s="884"/>
      <c r="U2" s="884"/>
      <c r="V2" s="884"/>
      <c r="AT2" s="516" t="s">
        <v>98</v>
      </c>
    </row>
    <row r="3" spans="2:46" ht="7.05" customHeight="1">
      <c r="B3" s="517"/>
      <c r="C3" s="518"/>
      <c r="D3" s="518"/>
      <c r="E3" s="518"/>
      <c r="F3" s="518"/>
      <c r="G3" s="518"/>
      <c r="H3" s="518"/>
      <c r="I3" s="518"/>
      <c r="J3" s="518"/>
      <c r="K3" s="518"/>
      <c r="L3" s="519"/>
      <c r="AT3" s="516" t="s">
        <v>83</v>
      </c>
    </row>
    <row r="4" spans="2:46" ht="25.05" customHeight="1">
      <c r="B4" s="519"/>
      <c r="D4" s="520" t="s">
        <v>148</v>
      </c>
      <c r="L4" s="519"/>
      <c r="M4" s="521" t="s">
        <v>9</v>
      </c>
      <c r="AT4" s="516" t="s">
        <v>4</v>
      </c>
    </row>
    <row r="5" spans="2:46" ht="7.05" customHeight="1">
      <c r="B5" s="519"/>
      <c r="L5" s="519"/>
    </row>
    <row r="6" spans="2:46" ht="12" customHeight="1">
      <c r="B6" s="519"/>
      <c r="D6" s="522" t="s">
        <v>14</v>
      </c>
      <c r="L6" s="519"/>
    </row>
    <row r="7" spans="2:46" ht="16.5" customHeight="1">
      <c r="B7" s="519"/>
      <c r="E7" s="885" t="str">
        <f>'Rekapitulace stavby'!K6</f>
        <v xml:space="preserve">Rekonstrukce a modernizace fotbalového hřiště SK Union Břevnov </v>
      </c>
      <c r="F7" s="886"/>
      <c r="G7" s="886"/>
      <c r="H7" s="886"/>
      <c r="L7" s="519"/>
    </row>
    <row r="8" spans="2:46" ht="12" customHeight="1">
      <c r="B8" s="519"/>
      <c r="D8" s="522" t="s">
        <v>149</v>
      </c>
      <c r="L8" s="519"/>
    </row>
    <row r="9" spans="2:46" s="524" customFormat="1" ht="16.5" customHeight="1">
      <c r="B9" s="523"/>
      <c r="E9" s="885" t="s">
        <v>644</v>
      </c>
      <c r="F9" s="883"/>
      <c r="G9" s="883"/>
      <c r="H9" s="883"/>
      <c r="L9" s="523"/>
    </row>
    <row r="10" spans="2:46" s="524" customFormat="1" ht="12" customHeight="1">
      <c r="B10" s="523"/>
      <c r="D10" s="522" t="s">
        <v>439</v>
      </c>
      <c r="L10" s="523"/>
    </row>
    <row r="11" spans="2:46" s="524" customFormat="1" ht="16.5" customHeight="1">
      <c r="B11" s="523"/>
      <c r="E11" s="887" t="s">
        <v>4818</v>
      </c>
      <c r="F11" s="883"/>
      <c r="G11" s="883"/>
      <c r="H11" s="883"/>
      <c r="L11" s="523"/>
    </row>
    <row r="12" spans="2:46" s="524" customFormat="1">
      <c r="B12" s="523"/>
      <c r="L12" s="523"/>
    </row>
    <row r="13" spans="2:46" s="524" customFormat="1" ht="12" customHeight="1">
      <c r="B13" s="523"/>
      <c r="D13" s="522" t="s">
        <v>15</v>
      </c>
      <c r="F13" s="525" t="s">
        <v>1</v>
      </c>
      <c r="I13" s="522" t="s">
        <v>16</v>
      </c>
      <c r="J13" s="525" t="s">
        <v>1</v>
      </c>
      <c r="L13" s="523"/>
    </row>
    <row r="14" spans="2:46" s="524" customFormat="1" ht="12" customHeight="1">
      <c r="B14" s="523"/>
      <c r="D14" s="522" t="s">
        <v>17</v>
      </c>
      <c r="F14" s="525" t="s">
        <v>18</v>
      </c>
      <c r="I14" s="522" t="s">
        <v>19</v>
      </c>
      <c r="J14" s="526">
        <f>'Rekapitulace stavby'!AN8</f>
        <v>46065</v>
      </c>
      <c r="L14" s="523"/>
    </row>
    <row r="15" spans="2:46" s="524" customFormat="1" ht="10.8" customHeight="1">
      <c r="B15" s="523"/>
      <c r="L15" s="523"/>
    </row>
    <row r="16" spans="2:46" s="524" customFormat="1" ht="12" customHeight="1">
      <c r="B16" s="523"/>
      <c r="D16" s="522" t="s">
        <v>20</v>
      </c>
      <c r="I16" s="522" t="s">
        <v>21</v>
      </c>
      <c r="J16" s="525" t="s">
        <v>1</v>
      </c>
      <c r="L16" s="523"/>
    </row>
    <row r="17" spans="2:12" s="524" customFormat="1" ht="18" customHeight="1">
      <c r="B17" s="523"/>
      <c r="E17" s="527" t="s">
        <v>4819</v>
      </c>
      <c r="I17" s="522" t="s">
        <v>23</v>
      </c>
      <c r="J17" s="525" t="s">
        <v>1</v>
      </c>
      <c r="L17" s="523"/>
    </row>
    <row r="18" spans="2:12" s="524" customFormat="1" ht="7.05" customHeight="1">
      <c r="B18" s="523"/>
      <c r="L18" s="523"/>
    </row>
    <row r="19" spans="2:12" s="524" customFormat="1" ht="12" customHeight="1">
      <c r="B19" s="523"/>
      <c r="D19" s="522" t="s">
        <v>24</v>
      </c>
      <c r="I19" s="522" t="s">
        <v>21</v>
      </c>
      <c r="J19" s="17" t="str">
        <f>'Rekapitulace stavby'!AN13</f>
        <v>Vyplň údaj</v>
      </c>
      <c r="L19" s="523"/>
    </row>
    <row r="20" spans="2:12" s="524" customFormat="1" ht="18" customHeight="1">
      <c r="B20" s="523"/>
      <c r="E20" s="868" t="str">
        <f>'Rekapitulace stavby'!E14</f>
        <v xml:space="preserve">Vyplň údaj </v>
      </c>
      <c r="F20" s="888"/>
      <c r="G20" s="888"/>
      <c r="H20" s="888"/>
      <c r="I20" s="522" t="s">
        <v>23</v>
      </c>
      <c r="J20" s="17" t="str">
        <f>'Rekapitulace stavby'!AN14</f>
        <v>Vyplň údaj</v>
      </c>
      <c r="L20" s="523"/>
    </row>
    <row r="21" spans="2:12" s="524" customFormat="1" ht="7.05" customHeight="1">
      <c r="B21" s="523"/>
      <c r="L21" s="523"/>
    </row>
    <row r="22" spans="2:12" s="524" customFormat="1" ht="12" customHeight="1">
      <c r="B22" s="523"/>
      <c r="D22" s="522" t="s">
        <v>26</v>
      </c>
      <c r="I22" s="522" t="s">
        <v>21</v>
      </c>
      <c r="J22" s="525" t="s">
        <v>1</v>
      </c>
      <c r="L22" s="523"/>
    </row>
    <row r="23" spans="2:12" s="524" customFormat="1" ht="18" customHeight="1">
      <c r="B23" s="523"/>
      <c r="E23" s="527" t="s">
        <v>4820</v>
      </c>
      <c r="I23" s="522" t="s">
        <v>23</v>
      </c>
      <c r="J23" s="525" t="s">
        <v>1</v>
      </c>
      <c r="L23" s="523"/>
    </row>
    <row r="24" spans="2:12" s="524" customFormat="1" ht="7.05" customHeight="1">
      <c r="B24" s="523"/>
      <c r="L24" s="523"/>
    </row>
    <row r="25" spans="2:12" s="524" customFormat="1" ht="12" customHeight="1">
      <c r="B25" s="523"/>
      <c r="D25" s="522" t="s">
        <v>29</v>
      </c>
      <c r="I25" s="522" t="s">
        <v>21</v>
      </c>
      <c r="J25" s="525" t="s">
        <v>1</v>
      </c>
      <c r="L25" s="523"/>
    </row>
    <row r="26" spans="2:12" s="524" customFormat="1" ht="18" customHeight="1">
      <c r="B26" s="523"/>
      <c r="E26" s="525" t="s">
        <v>30</v>
      </c>
      <c r="I26" s="522" t="s">
        <v>23</v>
      </c>
      <c r="J26" s="525" t="s">
        <v>1</v>
      </c>
      <c r="L26" s="523"/>
    </row>
    <row r="27" spans="2:12" s="524" customFormat="1" ht="7.05" customHeight="1">
      <c r="B27" s="523"/>
      <c r="L27" s="523"/>
    </row>
    <row r="28" spans="2:12" s="524" customFormat="1" ht="12" customHeight="1">
      <c r="B28" s="523"/>
      <c r="D28" s="522" t="s">
        <v>31</v>
      </c>
      <c r="L28" s="523"/>
    </row>
    <row r="29" spans="2:12" s="529" customFormat="1" ht="16.5" customHeight="1">
      <c r="B29" s="528"/>
      <c r="E29" s="827" t="s">
        <v>1</v>
      </c>
      <c r="F29" s="827"/>
      <c r="G29" s="827"/>
      <c r="H29" s="827"/>
      <c r="L29" s="528"/>
    </row>
    <row r="30" spans="2:12" s="524" customFormat="1" ht="7.05" customHeight="1">
      <c r="B30" s="523"/>
      <c r="L30" s="523"/>
    </row>
    <row r="31" spans="2:12" s="524" customFormat="1" ht="7.05" customHeight="1">
      <c r="B31" s="523"/>
      <c r="D31" s="530"/>
      <c r="E31" s="530"/>
      <c r="F31" s="530"/>
      <c r="G31" s="530"/>
      <c r="H31" s="530"/>
      <c r="I31" s="530"/>
      <c r="J31" s="530"/>
      <c r="K31" s="530"/>
      <c r="L31" s="523"/>
    </row>
    <row r="32" spans="2:12" s="524" customFormat="1" ht="25.35" customHeight="1">
      <c r="B32" s="523"/>
      <c r="D32" s="531" t="s">
        <v>33</v>
      </c>
      <c r="J32" s="532">
        <f>ROUND(J151, 2)</f>
        <v>0</v>
      </c>
      <c r="L32" s="523"/>
    </row>
    <row r="33" spans="2:12" s="524" customFormat="1" ht="7.05" customHeight="1">
      <c r="B33" s="523"/>
      <c r="D33" s="530"/>
      <c r="E33" s="530"/>
      <c r="F33" s="530"/>
      <c r="G33" s="530"/>
      <c r="H33" s="530"/>
      <c r="I33" s="530"/>
      <c r="J33" s="530"/>
      <c r="K33" s="530"/>
      <c r="L33" s="523"/>
    </row>
    <row r="34" spans="2:12" s="524" customFormat="1" ht="14.4" customHeight="1">
      <c r="B34" s="523"/>
      <c r="F34" s="533" t="s">
        <v>35</v>
      </c>
      <c r="I34" s="533" t="s">
        <v>34</v>
      </c>
      <c r="J34" s="533" t="s">
        <v>36</v>
      </c>
      <c r="L34" s="523"/>
    </row>
    <row r="35" spans="2:12" s="524" customFormat="1" ht="14.4" customHeight="1">
      <c r="B35" s="523"/>
      <c r="D35" s="534" t="s">
        <v>37</v>
      </c>
      <c r="E35" s="522" t="s">
        <v>38</v>
      </c>
      <c r="F35" s="535">
        <f>ROUND((SUM(BE151:BE1412)),  2)</f>
        <v>0</v>
      </c>
      <c r="I35" s="536">
        <v>0.21</v>
      </c>
      <c r="J35" s="535">
        <f>ROUND(((SUM(BE151:BE1412))*I35),  2)</f>
        <v>0</v>
      </c>
      <c r="L35" s="523"/>
    </row>
    <row r="36" spans="2:12" s="524" customFormat="1" ht="14.4" customHeight="1">
      <c r="B36" s="523"/>
      <c r="E36" s="522" t="s">
        <v>39</v>
      </c>
      <c r="F36" s="535">
        <f>ROUND((SUM(BF151:BF1412)),  2)</f>
        <v>0</v>
      </c>
      <c r="I36" s="536">
        <v>0.12</v>
      </c>
      <c r="J36" s="535">
        <f>ROUND(((SUM(BF151:BF1412))*I36),  2)</f>
        <v>0</v>
      </c>
      <c r="L36" s="523"/>
    </row>
    <row r="37" spans="2:12" s="524" customFormat="1" ht="14.4" hidden="1" customHeight="1">
      <c r="B37" s="523"/>
      <c r="E37" s="522" t="s">
        <v>40</v>
      </c>
      <c r="F37" s="535">
        <f>ROUND((SUM(BG151:BG1412)),  2)</f>
        <v>0</v>
      </c>
      <c r="I37" s="536">
        <v>0.21</v>
      </c>
      <c r="J37" s="535">
        <f>0</f>
        <v>0</v>
      </c>
      <c r="L37" s="523"/>
    </row>
    <row r="38" spans="2:12" s="524" customFormat="1" ht="14.4" hidden="1" customHeight="1">
      <c r="B38" s="523"/>
      <c r="E38" s="522" t="s">
        <v>41</v>
      </c>
      <c r="F38" s="535">
        <f>ROUND((SUM(BH151:BH1412)),  2)</f>
        <v>0</v>
      </c>
      <c r="I38" s="536">
        <v>0.12</v>
      </c>
      <c r="J38" s="535">
        <f>0</f>
        <v>0</v>
      </c>
      <c r="L38" s="523"/>
    </row>
    <row r="39" spans="2:12" s="524" customFormat="1" ht="14.4" hidden="1" customHeight="1">
      <c r="B39" s="523"/>
      <c r="E39" s="522" t="s">
        <v>42</v>
      </c>
      <c r="F39" s="535">
        <f>ROUND((SUM(BI151:BI1412)),  2)</f>
        <v>0</v>
      </c>
      <c r="I39" s="536">
        <v>0</v>
      </c>
      <c r="J39" s="535">
        <f>0</f>
        <v>0</v>
      </c>
      <c r="L39" s="523"/>
    </row>
    <row r="40" spans="2:12" s="524" customFormat="1" ht="7.05" customHeight="1">
      <c r="B40" s="523"/>
      <c r="L40" s="523"/>
    </row>
    <row r="41" spans="2:12" s="524" customFormat="1" ht="25.35" customHeight="1">
      <c r="B41" s="523"/>
      <c r="C41" s="537"/>
      <c r="D41" s="538" t="s">
        <v>43</v>
      </c>
      <c r="E41" s="539"/>
      <c r="F41" s="539"/>
      <c r="G41" s="540" t="s">
        <v>44</v>
      </c>
      <c r="H41" s="541" t="s">
        <v>45</v>
      </c>
      <c r="I41" s="539"/>
      <c r="J41" s="542">
        <f>SUM(J32:J39)</f>
        <v>0</v>
      </c>
      <c r="K41" s="543"/>
      <c r="L41" s="523"/>
    </row>
    <row r="42" spans="2:12" s="524" customFormat="1" ht="14.4" customHeight="1">
      <c r="B42" s="523"/>
      <c r="L42" s="523"/>
    </row>
    <row r="43" spans="2:12" ht="14.4" customHeight="1">
      <c r="B43" s="519"/>
      <c r="L43" s="519"/>
    </row>
    <row r="44" spans="2:12" ht="14.4" customHeight="1">
      <c r="B44" s="519"/>
      <c r="L44" s="519"/>
    </row>
    <row r="45" spans="2:12" ht="14.4" customHeight="1">
      <c r="B45" s="519"/>
      <c r="L45" s="519"/>
    </row>
    <row r="46" spans="2:12" ht="14.4" customHeight="1">
      <c r="B46" s="519"/>
      <c r="L46" s="519"/>
    </row>
    <row r="47" spans="2:12" ht="14.4" customHeight="1">
      <c r="B47" s="519"/>
      <c r="L47" s="519"/>
    </row>
    <row r="48" spans="2:12" ht="14.4" customHeight="1">
      <c r="B48" s="519"/>
      <c r="L48" s="519"/>
    </row>
    <row r="49" spans="2:12" ht="14.4" customHeight="1">
      <c r="B49" s="519"/>
      <c r="L49" s="519"/>
    </row>
    <row r="50" spans="2:12" s="524" customFormat="1" ht="14.4" customHeight="1">
      <c r="B50" s="523"/>
      <c r="D50" s="544" t="s">
        <v>46</v>
      </c>
      <c r="E50" s="545"/>
      <c r="F50" s="545"/>
      <c r="G50" s="544" t="s">
        <v>47</v>
      </c>
      <c r="H50" s="545"/>
      <c r="I50" s="545"/>
      <c r="J50" s="545"/>
      <c r="K50" s="545"/>
      <c r="L50" s="523"/>
    </row>
    <row r="51" spans="2:12">
      <c r="B51" s="519"/>
      <c r="L51" s="519"/>
    </row>
    <row r="52" spans="2:12">
      <c r="B52" s="519"/>
      <c r="L52" s="519"/>
    </row>
    <row r="53" spans="2:12">
      <c r="B53" s="519"/>
      <c r="L53" s="519"/>
    </row>
    <row r="54" spans="2:12">
      <c r="B54" s="519"/>
      <c r="L54" s="519"/>
    </row>
    <row r="55" spans="2:12">
      <c r="B55" s="519"/>
      <c r="L55" s="519"/>
    </row>
    <row r="56" spans="2:12">
      <c r="B56" s="519"/>
      <c r="L56" s="519"/>
    </row>
    <row r="57" spans="2:12">
      <c r="B57" s="519"/>
      <c r="L57" s="519"/>
    </row>
    <row r="58" spans="2:12">
      <c r="B58" s="519"/>
      <c r="L58" s="519"/>
    </row>
    <row r="59" spans="2:12">
      <c r="B59" s="519"/>
      <c r="L59" s="519"/>
    </row>
    <row r="60" spans="2:12">
      <c r="B60" s="519"/>
      <c r="L60" s="519"/>
    </row>
    <row r="61" spans="2:12" s="524" customFormat="1" ht="13.2">
      <c r="B61" s="523"/>
      <c r="D61" s="546" t="s">
        <v>48</v>
      </c>
      <c r="E61" s="547"/>
      <c r="F61" s="548" t="s">
        <v>49</v>
      </c>
      <c r="G61" s="546" t="s">
        <v>48</v>
      </c>
      <c r="H61" s="547"/>
      <c r="I61" s="547"/>
      <c r="J61" s="549" t="s">
        <v>49</v>
      </c>
      <c r="K61" s="547"/>
      <c r="L61" s="523"/>
    </row>
    <row r="62" spans="2:12">
      <c r="B62" s="519"/>
      <c r="L62" s="519"/>
    </row>
    <row r="63" spans="2:12">
      <c r="B63" s="519"/>
      <c r="L63" s="519"/>
    </row>
    <row r="64" spans="2:12">
      <c r="B64" s="519"/>
      <c r="L64" s="519"/>
    </row>
    <row r="65" spans="2:12" s="524" customFormat="1" ht="13.2">
      <c r="B65" s="523"/>
      <c r="D65" s="544" t="s">
        <v>50</v>
      </c>
      <c r="E65" s="545"/>
      <c r="F65" s="545"/>
      <c r="G65" s="544" t="s">
        <v>51</v>
      </c>
      <c r="H65" s="545"/>
      <c r="I65" s="545"/>
      <c r="J65" s="545"/>
      <c r="K65" s="545"/>
      <c r="L65" s="523"/>
    </row>
    <row r="66" spans="2:12">
      <c r="B66" s="519"/>
      <c r="L66" s="519"/>
    </row>
    <row r="67" spans="2:12">
      <c r="B67" s="519"/>
      <c r="L67" s="519"/>
    </row>
    <row r="68" spans="2:12">
      <c r="B68" s="519"/>
      <c r="L68" s="519"/>
    </row>
    <row r="69" spans="2:12">
      <c r="B69" s="519"/>
      <c r="L69" s="519"/>
    </row>
    <row r="70" spans="2:12">
      <c r="B70" s="519"/>
      <c r="L70" s="519"/>
    </row>
    <row r="71" spans="2:12">
      <c r="B71" s="519"/>
      <c r="L71" s="519"/>
    </row>
    <row r="72" spans="2:12">
      <c r="B72" s="519"/>
      <c r="L72" s="519"/>
    </row>
    <row r="73" spans="2:12">
      <c r="B73" s="519"/>
      <c r="L73" s="519"/>
    </row>
    <row r="74" spans="2:12">
      <c r="B74" s="519"/>
      <c r="L74" s="519"/>
    </row>
    <row r="75" spans="2:12">
      <c r="B75" s="519"/>
      <c r="L75" s="519"/>
    </row>
    <row r="76" spans="2:12" s="524" customFormat="1" ht="13.2">
      <c r="B76" s="523"/>
      <c r="D76" s="546" t="s">
        <v>48</v>
      </c>
      <c r="E76" s="547"/>
      <c r="F76" s="548" t="s">
        <v>49</v>
      </c>
      <c r="G76" s="546" t="s">
        <v>48</v>
      </c>
      <c r="H76" s="547"/>
      <c r="I76" s="547"/>
      <c r="J76" s="549" t="s">
        <v>49</v>
      </c>
      <c r="K76" s="547"/>
      <c r="L76" s="523"/>
    </row>
    <row r="77" spans="2:12" s="524" customFormat="1" ht="14.4" customHeight="1">
      <c r="B77" s="550"/>
      <c r="C77" s="551"/>
      <c r="D77" s="551"/>
      <c r="E77" s="551"/>
      <c r="F77" s="551"/>
      <c r="G77" s="551"/>
      <c r="H77" s="551"/>
      <c r="I77" s="551"/>
      <c r="J77" s="551"/>
      <c r="K77" s="551"/>
      <c r="L77" s="523"/>
    </row>
    <row r="81" spans="2:12" s="524" customFormat="1" ht="7.05" customHeight="1">
      <c r="B81" s="552"/>
      <c r="C81" s="553"/>
      <c r="D81" s="553"/>
      <c r="E81" s="553"/>
      <c r="F81" s="553"/>
      <c r="G81" s="553"/>
      <c r="H81" s="553"/>
      <c r="I81" s="553"/>
      <c r="J81" s="553"/>
      <c r="K81" s="553"/>
      <c r="L81" s="523"/>
    </row>
    <row r="82" spans="2:12" s="524" customFormat="1" ht="25.05" customHeight="1">
      <c r="B82" s="523"/>
      <c r="C82" s="520" t="s">
        <v>151</v>
      </c>
      <c r="L82" s="523"/>
    </row>
    <row r="83" spans="2:12" s="524" customFormat="1" ht="7.05" customHeight="1">
      <c r="B83" s="523"/>
      <c r="L83" s="523"/>
    </row>
    <row r="84" spans="2:12" s="524" customFormat="1" ht="12" customHeight="1">
      <c r="B84" s="523"/>
      <c r="C84" s="522" t="s">
        <v>14</v>
      </c>
      <c r="L84" s="523"/>
    </row>
    <row r="85" spans="2:12" s="524" customFormat="1" ht="16.5" customHeight="1">
      <c r="B85" s="523"/>
      <c r="E85" s="885" t="str">
        <f>E7</f>
        <v xml:space="preserve">Rekonstrukce a modernizace fotbalového hřiště SK Union Břevnov </v>
      </c>
      <c r="F85" s="886"/>
      <c r="G85" s="886"/>
      <c r="H85" s="886"/>
      <c r="L85" s="523"/>
    </row>
    <row r="86" spans="2:12" ht="12" customHeight="1">
      <c r="B86" s="519"/>
      <c r="C86" s="522" t="s">
        <v>149</v>
      </c>
      <c r="L86" s="519"/>
    </row>
    <row r="87" spans="2:12" s="524" customFormat="1" ht="16.5" customHeight="1">
      <c r="B87" s="523"/>
      <c r="E87" s="885" t="s">
        <v>644</v>
      </c>
      <c r="F87" s="883"/>
      <c r="G87" s="883"/>
      <c r="H87" s="883"/>
      <c r="L87" s="523"/>
    </row>
    <row r="88" spans="2:12" s="524" customFormat="1" ht="12" customHeight="1">
      <c r="B88" s="523"/>
      <c r="C88" s="522" t="s">
        <v>439</v>
      </c>
      <c r="L88" s="523"/>
    </row>
    <row r="89" spans="2:12" s="524" customFormat="1" ht="16.5" customHeight="1">
      <c r="B89" s="523"/>
      <c r="E89" s="859" t="str">
        <f>E11</f>
        <v xml:space="preserve">SO-03.1 - Stavební řešení </v>
      </c>
      <c r="F89" s="883"/>
      <c r="G89" s="883"/>
      <c r="H89" s="883"/>
      <c r="L89" s="523"/>
    </row>
    <row r="90" spans="2:12" s="524" customFormat="1" ht="7.05" customHeight="1">
      <c r="B90" s="523"/>
      <c r="L90" s="523"/>
    </row>
    <row r="91" spans="2:12" s="524" customFormat="1" ht="12" customHeight="1">
      <c r="B91" s="523"/>
      <c r="C91" s="522" t="s">
        <v>17</v>
      </c>
      <c r="F91" s="525" t="str">
        <f>F14</f>
        <v>Praha 6</v>
      </c>
      <c r="I91" s="522" t="s">
        <v>19</v>
      </c>
      <c r="J91" s="526">
        <f>IF(J14="","",J14)</f>
        <v>46065</v>
      </c>
      <c r="L91" s="523"/>
    </row>
    <row r="92" spans="2:12" s="524" customFormat="1" ht="7.05" customHeight="1">
      <c r="B92" s="523"/>
      <c r="L92" s="523"/>
    </row>
    <row r="93" spans="2:12" s="524" customFormat="1" ht="25.65" customHeight="1">
      <c r="B93" s="523"/>
      <c r="C93" s="522" t="s">
        <v>20</v>
      </c>
      <c r="F93" s="525" t="str">
        <f>E17</f>
        <v xml:space="preserve">Městská část Praha 6 </v>
      </c>
      <c r="I93" s="522" t="s">
        <v>26</v>
      </c>
      <c r="J93" s="554" t="str">
        <f>E23</f>
        <v xml:space="preserve">Sportovní projekty s.r.o. </v>
      </c>
      <c r="L93" s="523"/>
    </row>
    <row r="94" spans="2:12" s="524" customFormat="1" ht="15.15" customHeight="1">
      <c r="B94" s="523"/>
      <c r="C94" s="522" t="s">
        <v>24</v>
      </c>
      <c r="F94" s="525" t="str">
        <f>IF(E20="","",E20)</f>
        <v xml:space="preserve">Vyplň údaj </v>
      </c>
      <c r="I94" s="522" t="s">
        <v>29</v>
      </c>
      <c r="J94" s="554" t="str">
        <f>E26</f>
        <v>F.Pecka</v>
      </c>
      <c r="L94" s="523"/>
    </row>
    <row r="95" spans="2:12" s="524" customFormat="1" ht="10.199999999999999" customHeight="1">
      <c r="B95" s="523"/>
      <c r="L95" s="523"/>
    </row>
    <row r="96" spans="2:12" s="524" customFormat="1" ht="29.25" customHeight="1">
      <c r="B96" s="523"/>
      <c r="C96" s="555" t="s">
        <v>152</v>
      </c>
      <c r="D96" s="537"/>
      <c r="E96" s="537"/>
      <c r="F96" s="537"/>
      <c r="G96" s="537"/>
      <c r="H96" s="537"/>
      <c r="I96" s="537"/>
      <c r="J96" s="556" t="s">
        <v>153</v>
      </c>
      <c r="K96" s="537"/>
      <c r="L96" s="523"/>
    </row>
    <row r="97" spans="2:47" s="524" customFormat="1" ht="10.199999999999999" customHeight="1">
      <c r="B97" s="523"/>
      <c r="L97" s="523"/>
    </row>
    <row r="98" spans="2:47" s="524" customFormat="1" ht="22.8" customHeight="1">
      <c r="B98" s="523"/>
      <c r="C98" s="557" t="s">
        <v>154</v>
      </c>
      <c r="J98" s="532">
        <f>J151</f>
        <v>0</v>
      </c>
      <c r="L98" s="523"/>
      <c r="AU98" s="516" t="s">
        <v>155</v>
      </c>
    </row>
    <row r="99" spans="2:47" s="559" customFormat="1" ht="25.05" customHeight="1">
      <c r="B99" s="558"/>
      <c r="D99" s="560" t="s">
        <v>156</v>
      </c>
      <c r="E99" s="561"/>
      <c r="F99" s="561"/>
      <c r="G99" s="561"/>
      <c r="H99" s="561"/>
      <c r="I99" s="561"/>
      <c r="J99" s="562">
        <f>J152</f>
        <v>0</v>
      </c>
      <c r="L99" s="558"/>
    </row>
    <row r="100" spans="2:47" s="564" customFormat="1" ht="19.95" customHeight="1">
      <c r="B100" s="563"/>
      <c r="D100" s="565" t="s">
        <v>157</v>
      </c>
      <c r="E100" s="566"/>
      <c r="F100" s="566"/>
      <c r="G100" s="566"/>
      <c r="H100" s="566"/>
      <c r="I100" s="566"/>
      <c r="J100" s="567">
        <f>J153</f>
        <v>0</v>
      </c>
      <c r="L100" s="563"/>
    </row>
    <row r="101" spans="2:47" s="564" customFormat="1" ht="19.95" customHeight="1">
      <c r="B101" s="563"/>
      <c r="D101" s="565" t="s">
        <v>441</v>
      </c>
      <c r="E101" s="566"/>
      <c r="F101" s="566"/>
      <c r="G101" s="566"/>
      <c r="H101" s="566"/>
      <c r="I101" s="566"/>
      <c r="J101" s="567">
        <f>J211</f>
        <v>0</v>
      </c>
      <c r="L101" s="563"/>
    </row>
    <row r="102" spans="2:47" s="564" customFormat="1" ht="19.95" customHeight="1">
      <c r="B102" s="563"/>
      <c r="D102" s="565" t="s">
        <v>158</v>
      </c>
      <c r="E102" s="566"/>
      <c r="F102" s="566"/>
      <c r="G102" s="566"/>
      <c r="H102" s="566"/>
      <c r="I102" s="566"/>
      <c r="J102" s="567">
        <f>J284</f>
        <v>0</v>
      </c>
      <c r="L102" s="563"/>
    </row>
    <row r="103" spans="2:47" s="564" customFormat="1" ht="19.95" customHeight="1">
      <c r="B103" s="563"/>
      <c r="D103" s="565" t="s">
        <v>645</v>
      </c>
      <c r="E103" s="566"/>
      <c r="F103" s="566"/>
      <c r="G103" s="566"/>
      <c r="H103" s="566"/>
      <c r="I103" s="566"/>
      <c r="J103" s="567">
        <f>J414</f>
        <v>0</v>
      </c>
      <c r="L103" s="563"/>
    </row>
    <row r="104" spans="2:47" s="564" customFormat="1" ht="19.95" customHeight="1">
      <c r="B104" s="563"/>
      <c r="D104" s="565" t="s">
        <v>442</v>
      </c>
      <c r="E104" s="566"/>
      <c r="F104" s="566"/>
      <c r="G104" s="566"/>
      <c r="H104" s="566"/>
      <c r="I104" s="566"/>
      <c r="J104" s="567">
        <f>J465</f>
        <v>0</v>
      </c>
      <c r="L104" s="563"/>
    </row>
    <row r="105" spans="2:47" s="564" customFormat="1" ht="19.95" customHeight="1">
      <c r="B105" s="563"/>
      <c r="D105" s="565" t="s">
        <v>646</v>
      </c>
      <c r="E105" s="566"/>
      <c r="F105" s="566"/>
      <c r="G105" s="566"/>
      <c r="H105" s="566"/>
      <c r="I105" s="566"/>
      <c r="J105" s="567">
        <f>J480</f>
        <v>0</v>
      </c>
      <c r="L105" s="563"/>
    </row>
    <row r="106" spans="2:47" s="564" customFormat="1" ht="19.95" customHeight="1">
      <c r="B106" s="563"/>
      <c r="D106" s="565" t="s">
        <v>159</v>
      </c>
      <c r="E106" s="566"/>
      <c r="F106" s="566"/>
      <c r="G106" s="566"/>
      <c r="H106" s="566"/>
      <c r="I106" s="566"/>
      <c r="J106" s="567">
        <f>J813</f>
        <v>0</v>
      </c>
      <c r="L106" s="563"/>
    </row>
    <row r="107" spans="2:47" s="564" customFormat="1" ht="19.95" customHeight="1">
      <c r="B107" s="563"/>
      <c r="D107" s="565" t="s">
        <v>161</v>
      </c>
      <c r="E107" s="566"/>
      <c r="F107" s="566"/>
      <c r="G107" s="566"/>
      <c r="H107" s="566"/>
      <c r="I107" s="566"/>
      <c r="J107" s="567">
        <f>J849</f>
        <v>0</v>
      </c>
      <c r="L107" s="563"/>
    </row>
    <row r="108" spans="2:47" s="559" customFormat="1" ht="25.05" customHeight="1">
      <c r="B108" s="558"/>
      <c r="D108" s="560" t="s">
        <v>162</v>
      </c>
      <c r="E108" s="561"/>
      <c r="F108" s="561"/>
      <c r="G108" s="561"/>
      <c r="H108" s="561"/>
      <c r="I108" s="561"/>
      <c r="J108" s="562">
        <f>J851</f>
        <v>0</v>
      </c>
      <c r="L108" s="558"/>
    </row>
    <row r="109" spans="2:47" s="564" customFormat="1" ht="19.95" customHeight="1">
      <c r="B109" s="563"/>
      <c r="D109" s="565" t="s">
        <v>647</v>
      </c>
      <c r="E109" s="566"/>
      <c r="F109" s="566"/>
      <c r="G109" s="566"/>
      <c r="H109" s="566"/>
      <c r="I109" s="566"/>
      <c r="J109" s="567">
        <f>J852</f>
        <v>0</v>
      </c>
      <c r="L109" s="563"/>
    </row>
    <row r="110" spans="2:47" s="564" customFormat="1" ht="19.95" customHeight="1">
      <c r="B110" s="563"/>
      <c r="D110" s="565" t="s">
        <v>648</v>
      </c>
      <c r="E110" s="566"/>
      <c r="F110" s="566"/>
      <c r="G110" s="566"/>
      <c r="H110" s="566"/>
      <c r="I110" s="566"/>
      <c r="J110" s="567">
        <f>J879</f>
        <v>0</v>
      </c>
      <c r="L110" s="563"/>
    </row>
    <row r="111" spans="2:47" s="564" customFormat="1" ht="19.95" customHeight="1">
      <c r="B111" s="563"/>
      <c r="D111" s="565" t="s">
        <v>649</v>
      </c>
      <c r="E111" s="566"/>
      <c r="F111" s="566"/>
      <c r="G111" s="566"/>
      <c r="H111" s="566"/>
      <c r="I111" s="566"/>
      <c r="J111" s="567">
        <f>J908</f>
        <v>0</v>
      </c>
      <c r="L111" s="563"/>
    </row>
    <row r="112" spans="2:47" s="564" customFormat="1" ht="19.95" customHeight="1">
      <c r="B112" s="563"/>
      <c r="D112" s="565" t="s">
        <v>650</v>
      </c>
      <c r="E112" s="566"/>
      <c r="F112" s="566"/>
      <c r="G112" s="566"/>
      <c r="H112" s="566"/>
      <c r="I112" s="566"/>
      <c r="J112" s="567">
        <f>J984</f>
        <v>0</v>
      </c>
      <c r="L112" s="563"/>
    </row>
    <row r="113" spans="2:12" s="564" customFormat="1" ht="19.95" customHeight="1">
      <c r="B113" s="563"/>
      <c r="D113" s="565" t="s">
        <v>651</v>
      </c>
      <c r="E113" s="566"/>
      <c r="F113" s="566"/>
      <c r="G113" s="566"/>
      <c r="H113" s="566"/>
      <c r="I113" s="566"/>
      <c r="J113" s="567">
        <f>J1005</f>
        <v>0</v>
      </c>
      <c r="L113" s="563"/>
    </row>
    <row r="114" spans="2:12" s="564" customFormat="1" ht="19.95" customHeight="1">
      <c r="B114" s="563"/>
      <c r="D114" s="565" t="s">
        <v>652</v>
      </c>
      <c r="E114" s="566"/>
      <c r="F114" s="566"/>
      <c r="G114" s="566"/>
      <c r="H114" s="566"/>
      <c r="I114" s="566"/>
      <c r="J114" s="567">
        <f>J1029</f>
        <v>0</v>
      </c>
      <c r="L114" s="563"/>
    </row>
    <row r="115" spans="2:12" s="564" customFormat="1" ht="19.95" customHeight="1">
      <c r="B115" s="563"/>
      <c r="D115" s="565" t="s">
        <v>653</v>
      </c>
      <c r="E115" s="566"/>
      <c r="F115" s="566"/>
      <c r="G115" s="566"/>
      <c r="H115" s="566"/>
      <c r="I115" s="566"/>
      <c r="J115" s="567">
        <f>J1037</f>
        <v>0</v>
      </c>
      <c r="L115" s="563"/>
    </row>
    <row r="116" spans="2:12" s="564" customFormat="1" ht="19.95" customHeight="1">
      <c r="B116" s="563"/>
      <c r="D116" s="565" t="s">
        <v>163</v>
      </c>
      <c r="E116" s="566"/>
      <c r="F116" s="566"/>
      <c r="G116" s="566"/>
      <c r="H116" s="566"/>
      <c r="I116" s="566"/>
      <c r="J116" s="567">
        <f>J1107</f>
        <v>0</v>
      </c>
      <c r="L116" s="563"/>
    </row>
    <row r="117" spans="2:12" s="564" customFormat="1" ht="19.95" customHeight="1">
      <c r="B117" s="563"/>
      <c r="D117" s="565" t="s">
        <v>654</v>
      </c>
      <c r="E117" s="566"/>
      <c r="F117" s="566"/>
      <c r="G117" s="566"/>
      <c r="H117" s="566"/>
      <c r="I117" s="566"/>
      <c r="J117" s="567">
        <f>J1111</f>
        <v>0</v>
      </c>
      <c r="L117" s="563"/>
    </row>
    <row r="118" spans="2:12" s="564" customFormat="1" ht="19.95" customHeight="1">
      <c r="B118" s="563"/>
      <c r="D118" s="565" t="s">
        <v>655</v>
      </c>
      <c r="E118" s="566"/>
      <c r="F118" s="566"/>
      <c r="G118" s="566"/>
      <c r="H118" s="566"/>
      <c r="I118" s="566"/>
      <c r="J118" s="567">
        <f>J1155</f>
        <v>0</v>
      </c>
      <c r="L118" s="563"/>
    </row>
    <row r="119" spans="2:12" s="564" customFormat="1" ht="19.95" customHeight="1">
      <c r="B119" s="563"/>
      <c r="D119" s="565" t="s">
        <v>656</v>
      </c>
      <c r="E119" s="566"/>
      <c r="F119" s="566"/>
      <c r="G119" s="566"/>
      <c r="H119" s="566"/>
      <c r="I119" s="566"/>
      <c r="J119" s="567">
        <f>J1210</f>
        <v>0</v>
      </c>
      <c r="L119" s="563"/>
    </row>
    <row r="120" spans="2:12" s="564" customFormat="1" ht="19.95" customHeight="1">
      <c r="B120" s="563"/>
      <c r="D120" s="565" t="s">
        <v>657</v>
      </c>
      <c r="E120" s="566"/>
      <c r="F120" s="566"/>
      <c r="G120" s="566"/>
      <c r="H120" s="566"/>
      <c r="I120" s="566"/>
      <c r="J120" s="567">
        <f>J1262</f>
        <v>0</v>
      </c>
      <c r="L120" s="563"/>
    </row>
    <row r="121" spans="2:12" s="564" customFormat="1" ht="19.95" customHeight="1">
      <c r="B121" s="563"/>
      <c r="D121" s="565" t="s">
        <v>658</v>
      </c>
      <c r="E121" s="566"/>
      <c r="F121" s="566"/>
      <c r="G121" s="566"/>
      <c r="H121" s="566"/>
      <c r="I121" s="566"/>
      <c r="J121" s="567">
        <f>J1277</f>
        <v>0</v>
      </c>
      <c r="L121" s="563"/>
    </row>
    <row r="122" spans="2:12" s="564" customFormat="1" ht="19.95" customHeight="1">
      <c r="B122" s="563"/>
      <c r="D122" s="565" t="s">
        <v>659</v>
      </c>
      <c r="E122" s="566"/>
      <c r="F122" s="566"/>
      <c r="G122" s="566"/>
      <c r="H122" s="566"/>
      <c r="I122" s="566"/>
      <c r="J122" s="567">
        <f>J1296</f>
        <v>0</v>
      </c>
      <c r="L122" s="563"/>
    </row>
    <row r="123" spans="2:12" s="559" customFormat="1" ht="25.05" customHeight="1">
      <c r="B123" s="558"/>
      <c r="D123" s="560" t="s">
        <v>660</v>
      </c>
      <c r="E123" s="561"/>
      <c r="F123" s="561"/>
      <c r="G123" s="561"/>
      <c r="H123" s="561"/>
      <c r="I123" s="561"/>
      <c r="J123" s="562">
        <f>J1392</f>
        <v>0</v>
      </c>
      <c r="L123" s="558"/>
    </row>
    <row r="124" spans="2:12" s="564" customFormat="1" ht="19.95" customHeight="1">
      <c r="B124" s="563"/>
      <c r="D124" s="565" t="s">
        <v>661</v>
      </c>
      <c r="E124" s="566"/>
      <c r="F124" s="566"/>
      <c r="G124" s="566"/>
      <c r="H124" s="566"/>
      <c r="I124" s="566"/>
      <c r="J124" s="567">
        <f>J1393</f>
        <v>0</v>
      </c>
      <c r="L124" s="563"/>
    </row>
    <row r="125" spans="2:12" s="559" customFormat="1" ht="25.05" customHeight="1">
      <c r="B125" s="558"/>
      <c r="D125" s="560" t="s">
        <v>164</v>
      </c>
      <c r="E125" s="561"/>
      <c r="F125" s="561"/>
      <c r="G125" s="561"/>
      <c r="H125" s="561"/>
      <c r="I125" s="561"/>
      <c r="J125" s="562">
        <f>J1404</f>
        <v>0</v>
      </c>
      <c r="L125" s="558"/>
    </row>
    <row r="126" spans="2:12" s="564" customFormat="1" ht="19.95" customHeight="1">
      <c r="B126" s="563"/>
      <c r="D126" s="565" t="s">
        <v>165</v>
      </c>
      <c r="E126" s="566"/>
      <c r="F126" s="566"/>
      <c r="G126" s="566"/>
      <c r="H126" s="566"/>
      <c r="I126" s="566"/>
      <c r="J126" s="567">
        <f>J1405</f>
        <v>0</v>
      </c>
      <c r="L126" s="563"/>
    </row>
    <row r="127" spans="2:12" s="564" customFormat="1" ht="19.95" customHeight="1">
      <c r="B127" s="563"/>
      <c r="D127" s="565" t="s">
        <v>166</v>
      </c>
      <c r="E127" s="566"/>
      <c r="F127" s="566"/>
      <c r="G127" s="566"/>
      <c r="H127" s="566"/>
      <c r="I127" s="566"/>
      <c r="J127" s="567">
        <f>J1407</f>
        <v>0</v>
      </c>
      <c r="L127" s="563"/>
    </row>
    <row r="128" spans="2:12" s="564" customFormat="1" ht="19.95" customHeight="1">
      <c r="B128" s="563"/>
      <c r="D128" s="565" t="s">
        <v>167</v>
      </c>
      <c r="E128" s="566"/>
      <c r="F128" s="566"/>
      <c r="G128" s="566"/>
      <c r="H128" s="566"/>
      <c r="I128" s="566"/>
      <c r="J128" s="567">
        <f>J1409</f>
        <v>0</v>
      </c>
      <c r="L128" s="563"/>
    </row>
    <row r="129" spans="2:12" s="564" customFormat="1" ht="19.95" customHeight="1">
      <c r="B129" s="563"/>
      <c r="D129" s="565" t="s">
        <v>168</v>
      </c>
      <c r="E129" s="566"/>
      <c r="F129" s="566"/>
      <c r="G129" s="566"/>
      <c r="H129" s="566"/>
      <c r="I129" s="566"/>
      <c r="J129" s="567">
        <f>J1411</f>
        <v>0</v>
      </c>
      <c r="L129" s="563"/>
    </row>
    <row r="130" spans="2:12" s="524" customFormat="1" ht="21.75" customHeight="1">
      <c r="B130" s="523"/>
      <c r="L130" s="523"/>
    </row>
    <row r="131" spans="2:12" s="524" customFormat="1" ht="7.05" customHeight="1">
      <c r="B131" s="550"/>
      <c r="C131" s="551"/>
      <c r="D131" s="551"/>
      <c r="E131" s="551"/>
      <c r="F131" s="551"/>
      <c r="G131" s="551"/>
      <c r="H131" s="551"/>
      <c r="I131" s="551"/>
      <c r="J131" s="551"/>
      <c r="K131" s="551"/>
      <c r="L131" s="523"/>
    </row>
    <row r="135" spans="2:12" s="524" customFormat="1" ht="7.05" customHeight="1">
      <c r="B135" s="552"/>
      <c r="C135" s="553"/>
      <c r="D135" s="553"/>
      <c r="E135" s="553"/>
      <c r="F135" s="553"/>
      <c r="G135" s="553"/>
      <c r="H135" s="553"/>
      <c r="I135" s="553"/>
      <c r="J135" s="553"/>
      <c r="K135" s="553"/>
      <c r="L135" s="523"/>
    </row>
    <row r="136" spans="2:12" s="524" customFormat="1" ht="25.05" customHeight="1">
      <c r="B136" s="523"/>
      <c r="C136" s="520" t="s">
        <v>169</v>
      </c>
      <c r="L136" s="523"/>
    </row>
    <row r="137" spans="2:12" s="524" customFormat="1" ht="7.05" customHeight="1">
      <c r="B137" s="523"/>
      <c r="L137" s="523"/>
    </row>
    <row r="138" spans="2:12" s="524" customFormat="1" ht="12" customHeight="1">
      <c r="B138" s="523"/>
      <c r="C138" s="522" t="s">
        <v>14</v>
      </c>
      <c r="L138" s="523"/>
    </row>
    <row r="139" spans="2:12" s="524" customFormat="1" ht="16.5" customHeight="1">
      <c r="B139" s="523"/>
      <c r="E139" s="885" t="str">
        <f>E7</f>
        <v xml:space="preserve">Rekonstrukce a modernizace fotbalového hřiště SK Union Břevnov </v>
      </c>
      <c r="F139" s="886"/>
      <c r="G139" s="886"/>
      <c r="H139" s="886"/>
      <c r="L139" s="523"/>
    </row>
    <row r="140" spans="2:12" ht="12" customHeight="1">
      <c r="B140" s="519"/>
      <c r="C140" s="522" t="s">
        <v>149</v>
      </c>
      <c r="L140" s="519"/>
    </row>
    <row r="141" spans="2:12" s="524" customFormat="1" ht="16.5" customHeight="1">
      <c r="B141" s="523"/>
      <c r="E141" s="885" t="s">
        <v>644</v>
      </c>
      <c r="F141" s="883"/>
      <c r="G141" s="883"/>
      <c r="H141" s="883"/>
      <c r="L141" s="523"/>
    </row>
    <row r="142" spans="2:12" s="524" customFormat="1" ht="12" customHeight="1">
      <c r="B142" s="523"/>
      <c r="C142" s="522" t="s">
        <v>439</v>
      </c>
      <c r="L142" s="523"/>
    </row>
    <row r="143" spans="2:12" s="524" customFormat="1" ht="16.5" customHeight="1">
      <c r="B143" s="523"/>
      <c r="E143" s="859" t="str">
        <f>E11</f>
        <v xml:space="preserve">SO-03.1 - Stavební řešení </v>
      </c>
      <c r="F143" s="883"/>
      <c r="G143" s="883"/>
      <c r="H143" s="883"/>
      <c r="L143" s="523"/>
    </row>
    <row r="144" spans="2:12" s="524" customFormat="1" ht="7.05" customHeight="1">
      <c r="B144" s="523"/>
      <c r="L144" s="523"/>
    </row>
    <row r="145" spans="2:65" s="524" customFormat="1" ht="12" customHeight="1">
      <c r="B145" s="523"/>
      <c r="C145" s="522" t="s">
        <v>17</v>
      </c>
      <c r="F145" s="525" t="str">
        <f>F14</f>
        <v>Praha 6</v>
      </c>
      <c r="I145" s="522" t="s">
        <v>19</v>
      </c>
      <c r="J145" s="526">
        <f>IF(J14="","",J14)</f>
        <v>46065</v>
      </c>
      <c r="L145" s="523"/>
    </row>
    <row r="146" spans="2:65" s="524" customFormat="1" ht="7.05" customHeight="1">
      <c r="B146" s="523"/>
      <c r="L146" s="523"/>
    </row>
    <row r="147" spans="2:65" s="524" customFormat="1" ht="25.65" customHeight="1">
      <c r="B147" s="523"/>
      <c r="C147" s="522" t="s">
        <v>20</v>
      </c>
      <c r="F147" s="525" t="str">
        <f>E17</f>
        <v xml:space="preserve">Městská část Praha 6 </v>
      </c>
      <c r="I147" s="522" t="s">
        <v>26</v>
      </c>
      <c r="J147" s="554" t="str">
        <f>E23</f>
        <v xml:space="preserve">Sportovní projekty s.r.o. </v>
      </c>
      <c r="L147" s="523"/>
    </row>
    <row r="148" spans="2:65" s="524" customFormat="1" ht="15.15" customHeight="1">
      <c r="B148" s="523"/>
      <c r="C148" s="522" t="s">
        <v>24</v>
      </c>
      <c r="F148" s="525" t="str">
        <f>IF(E20="","",E20)</f>
        <v xml:space="preserve">Vyplň údaj </v>
      </c>
      <c r="I148" s="522" t="s">
        <v>29</v>
      </c>
      <c r="J148" s="554" t="str">
        <f>E26</f>
        <v>F.Pecka</v>
      </c>
      <c r="L148" s="523"/>
    </row>
    <row r="149" spans="2:65" s="524" customFormat="1" ht="10.199999999999999" customHeight="1">
      <c r="B149" s="523"/>
      <c r="L149" s="523"/>
    </row>
    <row r="150" spans="2:65" s="576" customFormat="1" ht="29.25" customHeight="1">
      <c r="B150" s="568"/>
      <c r="C150" s="569" t="s">
        <v>170</v>
      </c>
      <c r="D150" s="570" t="s">
        <v>58</v>
      </c>
      <c r="E150" s="570" t="s">
        <v>54</v>
      </c>
      <c r="F150" s="570" t="s">
        <v>55</v>
      </c>
      <c r="G150" s="570" t="s">
        <v>171</v>
      </c>
      <c r="H150" s="570" t="s">
        <v>172</v>
      </c>
      <c r="I150" s="570" t="s">
        <v>173</v>
      </c>
      <c r="J150" s="571" t="s">
        <v>153</v>
      </c>
      <c r="K150" s="572" t="s">
        <v>174</v>
      </c>
      <c r="L150" s="568"/>
      <c r="M150" s="573" t="s">
        <v>1</v>
      </c>
      <c r="N150" s="574" t="s">
        <v>37</v>
      </c>
      <c r="O150" s="574" t="s">
        <v>175</v>
      </c>
      <c r="P150" s="574" t="s">
        <v>176</v>
      </c>
      <c r="Q150" s="574" t="s">
        <v>177</v>
      </c>
      <c r="R150" s="574" t="s">
        <v>178</v>
      </c>
      <c r="S150" s="574" t="s">
        <v>179</v>
      </c>
      <c r="T150" s="575" t="s">
        <v>180</v>
      </c>
    </row>
    <row r="151" spans="2:65" s="524" customFormat="1" ht="22.8" customHeight="1">
      <c r="B151" s="523"/>
      <c r="C151" s="577" t="s">
        <v>181</v>
      </c>
      <c r="J151" s="578">
        <f>BK151</f>
        <v>0</v>
      </c>
      <c r="L151" s="523"/>
      <c r="M151" s="579"/>
      <c r="N151" s="530"/>
      <c r="O151" s="530"/>
      <c r="P151" s="580">
        <f>P152+P851+P1392+P1404</f>
        <v>0</v>
      </c>
      <c r="Q151" s="530"/>
      <c r="R151" s="580">
        <f>R152+R851+R1392+R1404</f>
        <v>1429.0380636000002</v>
      </c>
      <c r="S151" s="530"/>
      <c r="T151" s="581">
        <f>T152+T851+T1392+T1404</f>
        <v>0</v>
      </c>
      <c r="AT151" s="516" t="s">
        <v>72</v>
      </c>
      <c r="AU151" s="516" t="s">
        <v>155</v>
      </c>
      <c r="BK151" s="582">
        <f>BK152+BK851+BK1392+BK1404</f>
        <v>0</v>
      </c>
    </row>
    <row r="152" spans="2:65" s="584" customFormat="1" ht="25.95" customHeight="1">
      <c r="B152" s="583"/>
      <c r="D152" s="585" t="s">
        <v>72</v>
      </c>
      <c r="E152" s="586" t="s">
        <v>182</v>
      </c>
      <c r="F152" s="586" t="s">
        <v>183</v>
      </c>
      <c r="J152" s="587">
        <f>BK152</f>
        <v>0</v>
      </c>
      <c r="L152" s="583"/>
      <c r="M152" s="588"/>
      <c r="P152" s="589">
        <f>P153+P211+P284+P414+P465+P480+P813+P849</f>
        <v>0</v>
      </c>
      <c r="R152" s="589">
        <f>R153+R211+R284+R414+R465+R480+R813+R849</f>
        <v>1348.5680413200002</v>
      </c>
      <c r="T152" s="590">
        <f>T153+T211+T284+T414+T465+T480+T813+T849</f>
        <v>0</v>
      </c>
      <c r="AR152" s="585" t="s">
        <v>81</v>
      </c>
      <c r="AT152" s="591" t="s">
        <v>72</v>
      </c>
      <c r="AU152" s="591" t="s">
        <v>73</v>
      </c>
      <c r="AY152" s="585" t="s">
        <v>184</v>
      </c>
      <c r="BK152" s="592">
        <f>BK153+BK211+BK284+BK414+BK465+BK480+BK813+BK849</f>
        <v>0</v>
      </c>
    </row>
    <row r="153" spans="2:65" s="584" customFormat="1" ht="22.8" customHeight="1">
      <c r="B153" s="583"/>
      <c r="D153" s="585" t="s">
        <v>72</v>
      </c>
      <c r="E153" s="593" t="s">
        <v>81</v>
      </c>
      <c r="F153" s="593" t="s">
        <v>185</v>
      </c>
      <c r="J153" s="594">
        <f>BK153</f>
        <v>0</v>
      </c>
      <c r="L153" s="583"/>
      <c r="M153" s="588"/>
      <c r="P153" s="589">
        <f>SUM(P154:P210)</f>
        <v>0</v>
      </c>
      <c r="R153" s="589">
        <f>SUM(R154:R210)</f>
        <v>0</v>
      </c>
      <c r="T153" s="590">
        <f>SUM(T154:T210)</f>
        <v>0</v>
      </c>
      <c r="AR153" s="585" t="s">
        <v>81</v>
      </c>
      <c r="AT153" s="591" t="s">
        <v>72</v>
      </c>
      <c r="AU153" s="591" t="s">
        <v>81</v>
      </c>
      <c r="AY153" s="585" t="s">
        <v>184</v>
      </c>
      <c r="BK153" s="592">
        <f>SUM(BK154:BK210)</f>
        <v>0</v>
      </c>
    </row>
    <row r="154" spans="2:65" s="524" customFormat="1" ht="33" customHeight="1">
      <c r="B154" s="523"/>
      <c r="C154" s="595" t="s">
        <v>81</v>
      </c>
      <c r="D154" s="595" t="s">
        <v>186</v>
      </c>
      <c r="E154" s="596" t="s">
        <v>662</v>
      </c>
      <c r="F154" s="597" t="s">
        <v>663</v>
      </c>
      <c r="G154" s="598" t="s">
        <v>267</v>
      </c>
      <c r="H154" s="599">
        <v>237.47300000000001</v>
      </c>
      <c r="I154" s="90"/>
      <c r="J154" s="600">
        <f>ROUND(I154*H154,2)</f>
        <v>0</v>
      </c>
      <c r="K154" s="601"/>
      <c r="L154" s="523"/>
      <c r="M154" s="602" t="s">
        <v>1</v>
      </c>
      <c r="N154" s="603" t="s">
        <v>38</v>
      </c>
      <c r="P154" s="604">
        <f>O154*H154</f>
        <v>0</v>
      </c>
      <c r="Q154" s="604">
        <v>0</v>
      </c>
      <c r="R154" s="604">
        <f>Q154*H154</f>
        <v>0</v>
      </c>
      <c r="S154" s="604">
        <v>0</v>
      </c>
      <c r="T154" s="605">
        <f>S154*H154</f>
        <v>0</v>
      </c>
      <c r="AR154" s="606" t="s">
        <v>190</v>
      </c>
      <c r="AT154" s="606" t="s">
        <v>186</v>
      </c>
      <c r="AU154" s="606" t="s">
        <v>83</v>
      </c>
      <c r="AY154" s="516" t="s">
        <v>184</v>
      </c>
      <c r="BE154" s="607">
        <f>IF(N154="základní",J154,0)</f>
        <v>0</v>
      </c>
      <c r="BF154" s="607">
        <f>IF(N154="snížená",J154,0)</f>
        <v>0</v>
      </c>
      <c r="BG154" s="607">
        <f>IF(N154="zákl. přenesená",J154,0)</f>
        <v>0</v>
      </c>
      <c r="BH154" s="607">
        <f>IF(N154="sníž. přenesená",J154,0)</f>
        <v>0</v>
      </c>
      <c r="BI154" s="607">
        <f>IF(N154="nulová",J154,0)</f>
        <v>0</v>
      </c>
      <c r="BJ154" s="516" t="s">
        <v>81</v>
      </c>
      <c r="BK154" s="607">
        <f>ROUND(I154*H154,2)</f>
        <v>0</v>
      </c>
      <c r="BL154" s="516" t="s">
        <v>190</v>
      </c>
      <c r="BM154" s="606" t="s">
        <v>664</v>
      </c>
    </row>
    <row r="155" spans="2:65" s="609" customFormat="1">
      <c r="B155" s="608"/>
      <c r="D155" s="610" t="s">
        <v>203</v>
      </c>
      <c r="E155" s="611" t="s">
        <v>1</v>
      </c>
      <c r="F155" s="514" t="s">
        <v>665</v>
      </c>
      <c r="H155" s="612">
        <v>237.47300000000001</v>
      </c>
      <c r="L155" s="608"/>
      <c r="M155" s="613"/>
      <c r="T155" s="614"/>
      <c r="AT155" s="611" t="s">
        <v>203</v>
      </c>
      <c r="AU155" s="611" t="s">
        <v>83</v>
      </c>
      <c r="AV155" s="609" t="s">
        <v>83</v>
      </c>
      <c r="AW155" s="609" t="s">
        <v>28</v>
      </c>
      <c r="AX155" s="609" t="s">
        <v>81</v>
      </c>
      <c r="AY155" s="611" t="s">
        <v>184</v>
      </c>
    </row>
    <row r="156" spans="2:65" s="524" customFormat="1" ht="33" customHeight="1">
      <c r="B156" s="523"/>
      <c r="C156" s="595" t="s">
        <v>666</v>
      </c>
      <c r="D156" s="595" t="s">
        <v>186</v>
      </c>
      <c r="E156" s="596" t="s">
        <v>667</v>
      </c>
      <c r="F156" s="597" t="s">
        <v>4821</v>
      </c>
      <c r="G156" s="615" t="s">
        <v>267</v>
      </c>
      <c r="H156" s="599">
        <v>59.512</v>
      </c>
      <c r="I156" s="90"/>
      <c r="J156" s="600">
        <f>ROUND(I156*H156,2)</f>
        <v>0</v>
      </c>
      <c r="K156" s="601"/>
      <c r="L156" s="523"/>
      <c r="M156" s="602" t="s">
        <v>1</v>
      </c>
      <c r="N156" s="603" t="s">
        <v>38</v>
      </c>
      <c r="P156" s="604">
        <f>O156*H156</f>
        <v>0</v>
      </c>
      <c r="Q156" s="604">
        <v>0</v>
      </c>
      <c r="R156" s="604">
        <f>Q156*H156</f>
        <v>0</v>
      </c>
      <c r="S156" s="604">
        <v>0</v>
      </c>
      <c r="T156" s="605">
        <f>S156*H156</f>
        <v>0</v>
      </c>
      <c r="AR156" s="606" t="s">
        <v>190</v>
      </c>
      <c r="AT156" s="606" t="s">
        <v>186</v>
      </c>
      <c r="AU156" s="606" t="s">
        <v>83</v>
      </c>
      <c r="AY156" s="516" t="s">
        <v>184</v>
      </c>
      <c r="BE156" s="607">
        <f>IF(N156="základní",J156,0)</f>
        <v>0</v>
      </c>
      <c r="BF156" s="607">
        <f>IF(N156="snížená",J156,0)</f>
        <v>0</v>
      </c>
      <c r="BG156" s="607">
        <f>IF(N156="zákl. přenesená",J156,0)</f>
        <v>0</v>
      </c>
      <c r="BH156" s="607">
        <f>IF(N156="sníž. přenesená",J156,0)</f>
        <v>0</v>
      </c>
      <c r="BI156" s="607">
        <f>IF(N156="nulová",J156,0)</f>
        <v>0</v>
      </c>
      <c r="BJ156" s="516" t="s">
        <v>81</v>
      </c>
      <c r="BK156" s="607">
        <f>ROUND(I156*H156,2)</f>
        <v>0</v>
      </c>
      <c r="BL156" s="516" t="s">
        <v>190</v>
      </c>
      <c r="BM156" s="606" t="s">
        <v>668</v>
      </c>
    </row>
    <row r="157" spans="2:65" s="617" customFormat="1">
      <c r="B157" s="616"/>
      <c r="D157" s="610" t="s">
        <v>203</v>
      </c>
      <c r="E157" s="618" t="s">
        <v>1</v>
      </c>
      <c r="F157" s="619" t="s">
        <v>669</v>
      </c>
      <c r="H157" s="618" t="s">
        <v>1</v>
      </c>
      <c r="L157" s="616"/>
      <c r="M157" s="620"/>
      <c r="T157" s="621"/>
      <c r="AT157" s="618" t="s">
        <v>203</v>
      </c>
      <c r="AU157" s="618" t="s">
        <v>83</v>
      </c>
      <c r="AV157" s="617" t="s">
        <v>81</v>
      </c>
      <c r="AW157" s="617" t="s">
        <v>28</v>
      </c>
      <c r="AX157" s="617" t="s">
        <v>73</v>
      </c>
      <c r="AY157" s="618" t="s">
        <v>184</v>
      </c>
    </row>
    <row r="158" spans="2:65" s="609" customFormat="1">
      <c r="B158" s="608"/>
      <c r="D158" s="610" t="s">
        <v>203</v>
      </c>
      <c r="E158" s="611" t="s">
        <v>1</v>
      </c>
      <c r="F158" s="514" t="s">
        <v>670</v>
      </c>
      <c r="H158" s="612">
        <v>2.85</v>
      </c>
      <c r="L158" s="608"/>
      <c r="M158" s="613"/>
      <c r="T158" s="614"/>
      <c r="AT158" s="611" t="s">
        <v>203</v>
      </c>
      <c r="AU158" s="611" t="s">
        <v>83</v>
      </c>
      <c r="AV158" s="609" t="s">
        <v>83</v>
      </c>
      <c r="AW158" s="609" t="s">
        <v>28</v>
      </c>
      <c r="AX158" s="609" t="s">
        <v>73</v>
      </c>
      <c r="AY158" s="611" t="s">
        <v>184</v>
      </c>
    </row>
    <row r="159" spans="2:65" s="609" customFormat="1">
      <c r="B159" s="608"/>
      <c r="D159" s="610" t="s">
        <v>203</v>
      </c>
      <c r="E159" s="611" t="s">
        <v>1</v>
      </c>
      <c r="F159" s="514" t="s">
        <v>671</v>
      </c>
      <c r="H159" s="612">
        <v>3.222</v>
      </c>
      <c r="L159" s="608"/>
      <c r="M159" s="613"/>
      <c r="T159" s="614"/>
      <c r="AT159" s="611" t="s">
        <v>203</v>
      </c>
      <c r="AU159" s="611" t="s">
        <v>83</v>
      </c>
      <c r="AV159" s="609" t="s">
        <v>83</v>
      </c>
      <c r="AW159" s="609" t="s">
        <v>28</v>
      </c>
      <c r="AX159" s="609" t="s">
        <v>73</v>
      </c>
      <c r="AY159" s="611" t="s">
        <v>184</v>
      </c>
    </row>
    <row r="160" spans="2:65" s="609" customFormat="1">
      <c r="B160" s="608"/>
      <c r="D160" s="610" t="s">
        <v>203</v>
      </c>
      <c r="E160" s="611" t="s">
        <v>1</v>
      </c>
      <c r="F160" s="514" t="s">
        <v>672</v>
      </c>
      <c r="H160" s="612">
        <v>0.86399999999999999</v>
      </c>
      <c r="L160" s="608"/>
      <c r="M160" s="613"/>
      <c r="T160" s="614"/>
      <c r="AT160" s="611" t="s">
        <v>203</v>
      </c>
      <c r="AU160" s="611" t="s">
        <v>83</v>
      </c>
      <c r="AV160" s="609" t="s">
        <v>83</v>
      </c>
      <c r="AW160" s="609" t="s">
        <v>28</v>
      </c>
      <c r="AX160" s="609" t="s">
        <v>73</v>
      </c>
      <c r="AY160" s="611" t="s">
        <v>184</v>
      </c>
    </row>
    <row r="161" spans="2:51" s="609" customFormat="1">
      <c r="B161" s="608"/>
      <c r="D161" s="610" t="s">
        <v>203</v>
      </c>
      <c r="E161" s="611" t="s">
        <v>1</v>
      </c>
      <c r="F161" s="514" t="s">
        <v>673</v>
      </c>
      <c r="H161" s="612">
        <v>0.25900000000000001</v>
      </c>
      <c r="L161" s="608"/>
      <c r="M161" s="613"/>
      <c r="T161" s="614"/>
      <c r="AT161" s="611" t="s">
        <v>203</v>
      </c>
      <c r="AU161" s="611" t="s">
        <v>83</v>
      </c>
      <c r="AV161" s="609" t="s">
        <v>83</v>
      </c>
      <c r="AW161" s="609" t="s">
        <v>28</v>
      </c>
      <c r="AX161" s="609" t="s">
        <v>73</v>
      </c>
      <c r="AY161" s="611" t="s">
        <v>184</v>
      </c>
    </row>
    <row r="162" spans="2:51" s="609" customFormat="1">
      <c r="B162" s="608"/>
      <c r="D162" s="610" t="s">
        <v>203</v>
      </c>
      <c r="E162" s="611" t="s">
        <v>1</v>
      </c>
      <c r="F162" s="514" t="s">
        <v>674</v>
      </c>
      <c r="H162" s="612">
        <v>3.528</v>
      </c>
      <c r="L162" s="608"/>
      <c r="M162" s="613"/>
      <c r="T162" s="614"/>
      <c r="AT162" s="611" t="s">
        <v>203</v>
      </c>
      <c r="AU162" s="611" t="s">
        <v>83</v>
      </c>
      <c r="AV162" s="609" t="s">
        <v>83</v>
      </c>
      <c r="AW162" s="609" t="s">
        <v>28</v>
      </c>
      <c r="AX162" s="609" t="s">
        <v>73</v>
      </c>
      <c r="AY162" s="611" t="s">
        <v>184</v>
      </c>
    </row>
    <row r="163" spans="2:51" s="609" customFormat="1">
      <c r="B163" s="608"/>
      <c r="D163" s="610" t="s">
        <v>203</v>
      </c>
      <c r="E163" s="611" t="s">
        <v>1</v>
      </c>
      <c r="F163" s="514" t="s">
        <v>675</v>
      </c>
      <c r="H163" s="612">
        <v>1.08</v>
      </c>
      <c r="L163" s="608"/>
      <c r="M163" s="613"/>
      <c r="T163" s="614"/>
      <c r="AT163" s="611" t="s">
        <v>203</v>
      </c>
      <c r="AU163" s="611" t="s">
        <v>83</v>
      </c>
      <c r="AV163" s="609" t="s">
        <v>83</v>
      </c>
      <c r="AW163" s="609" t="s">
        <v>28</v>
      </c>
      <c r="AX163" s="609" t="s">
        <v>73</v>
      </c>
      <c r="AY163" s="611" t="s">
        <v>184</v>
      </c>
    </row>
    <row r="164" spans="2:51" s="609" customFormat="1">
      <c r="B164" s="608"/>
      <c r="D164" s="610" t="s">
        <v>203</v>
      </c>
      <c r="E164" s="611" t="s">
        <v>1</v>
      </c>
      <c r="F164" s="514" t="s">
        <v>676</v>
      </c>
      <c r="H164" s="612">
        <v>23.256</v>
      </c>
      <c r="L164" s="608"/>
      <c r="M164" s="613"/>
      <c r="T164" s="614"/>
      <c r="AT164" s="611" t="s">
        <v>203</v>
      </c>
      <c r="AU164" s="611" t="s">
        <v>83</v>
      </c>
      <c r="AV164" s="609" t="s">
        <v>83</v>
      </c>
      <c r="AW164" s="609" t="s">
        <v>28</v>
      </c>
      <c r="AX164" s="609" t="s">
        <v>73</v>
      </c>
      <c r="AY164" s="611" t="s">
        <v>184</v>
      </c>
    </row>
    <row r="165" spans="2:51" s="609" customFormat="1">
      <c r="B165" s="608"/>
      <c r="D165" s="610" t="s">
        <v>203</v>
      </c>
      <c r="E165" s="611" t="s">
        <v>1</v>
      </c>
      <c r="F165" s="514" t="s">
        <v>677</v>
      </c>
      <c r="H165" s="612">
        <v>1.6379999999999999</v>
      </c>
      <c r="L165" s="608"/>
      <c r="M165" s="613"/>
      <c r="T165" s="614"/>
      <c r="AT165" s="611" t="s">
        <v>203</v>
      </c>
      <c r="AU165" s="611" t="s">
        <v>83</v>
      </c>
      <c r="AV165" s="609" t="s">
        <v>83</v>
      </c>
      <c r="AW165" s="609" t="s">
        <v>28</v>
      </c>
      <c r="AX165" s="609" t="s">
        <v>73</v>
      </c>
      <c r="AY165" s="611" t="s">
        <v>184</v>
      </c>
    </row>
    <row r="166" spans="2:51" s="609" customFormat="1">
      <c r="B166" s="608"/>
      <c r="D166" s="610" t="s">
        <v>203</v>
      </c>
      <c r="E166" s="611" t="s">
        <v>1</v>
      </c>
      <c r="F166" s="514" t="s">
        <v>678</v>
      </c>
      <c r="H166" s="612">
        <v>7.7759999999999998</v>
      </c>
      <c r="L166" s="608"/>
      <c r="M166" s="613"/>
      <c r="T166" s="614"/>
      <c r="AT166" s="611" t="s">
        <v>203</v>
      </c>
      <c r="AU166" s="611" t="s">
        <v>83</v>
      </c>
      <c r="AV166" s="609" t="s">
        <v>83</v>
      </c>
      <c r="AW166" s="609" t="s">
        <v>28</v>
      </c>
      <c r="AX166" s="609" t="s">
        <v>73</v>
      </c>
      <c r="AY166" s="611" t="s">
        <v>184</v>
      </c>
    </row>
    <row r="167" spans="2:51" s="609" customFormat="1">
      <c r="B167" s="608"/>
      <c r="D167" s="610" t="s">
        <v>203</v>
      </c>
      <c r="E167" s="611" t="s">
        <v>1</v>
      </c>
      <c r="F167" s="514" t="s">
        <v>679</v>
      </c>
      <c r="H167" s="612">
        <v>1.26</v>
      </c>
      <c r="L167" s="608"/>
      <c r="M167" s="613"/>
      <c r="T167" s="614"/>
      <c r="AT167" s="611" t="s">
        <v>203</v>
      </c>
      <c r="AU167" s="611" t="s">
        <v>83</v>
      </c>
      <c r="AV167" s="609" t="s">
        <v>83</v>
      </c>
      <c r="AW167" s="609" t="s">
        <v>28</v>
      </c>
      <c r="AX167" s="609" t="s">
        <v>73</v>
      </c>
      <c r="AY167" s="611" t="s">
        <v>184</v>
      </c>
    </row>
    <row r="168" spans="2:51" s="609" customFormat="1">
      <c r="B168" s="608"/>
      <c r="D168" s="610" t="s">
        <v>203</v>
      </c>
      <c r="E168" s="611" t="s">
        <v>1</v>
      </c>
      <c r="F168" s="514" t="s">
        <v>680</v>
      </c>
      <c r="H168" s="612">
        <v>3.5419999999999998</v>
      </c>
      <c r="L168" s="608"/>
      <c r="M168" s="613"/>
      <c r="T168" s="614"/>
      <c r="AT168" s="611" t="s">
        <v>203</v>
      </c>
      <c r="AU168" s="611" t="s">
        <v>83</v>
      </c>
      <c r="AV168" s="609" t="s">
        <v>83</v>
      </c>
      <c r="AW168" s="609" t="s">
        <v>28</v>
      </c>
      <c r="AX168" s="609" t="s">
        <v>73</v>
      </c>
      <c r="AY168" s="611" t="s">
        <v>184</v>
      </c>
    </row>
    <row r="169" spans="2:51" s="609" customFormat="1">
      <c r="B169" s="608"/>
      <c r="D169" s="610" t="s">
        <v>203</v>
      </c>
      <c r="E169" s="611" t="s">
        <v>1</v>
      </c>
      <c r="F169" s="514" t="s">
        <v>681</v>
      </c>
      <c r="H169" s="612">
        <v>1.0880000000000001</v>
      </c>
      <c r="L169" s="608"/>
      <c r="M169" s="613"/>
      <c r="T169" s="614"/>
      <c r="AT169" s="611" t="s">
        <v>203</v>
      </c>
      <c r="AU169" s="611" t="s">
        <v>83</v>
      </c>
      <c r="AV169" s="609" t="s">
        <v>83</v>
      </c>
      <c r="AW169" s="609" t="s">
        <v>28</v>
      </c>
      <c r="AX169" s="609" t="s">
        <v>73</v>
      </c>
      <c r="AY169" s="611" t="s">
        <v>184</v>
      </c>
    </row>
    <row r="170" spans="2:51" s="609" customFormat="1">
      <c r="B170" s="608"/>
      <c r="D170" s="610" t="s">
        <v>203</v>
      </c>
      <c r="E170" s="611" t="s">
        <v>1</v>
      </c>
      <c r="F170" s="514" t="s">
        <v>682</v>
      </c>
      <c r="H170" s="612">
        <v>0.99</v>
      </c>
      <c r="L170" s="608"/>
      <c r="M170" s="613"/>
      <c r="T170" s="614"/>
      <c r="AT170" s="611" t="s">
        <v>203</v>
      </c>
      <c r="AU170" s="611" t="s">
        <v>83</v>
      </c>
      <c r="AV170" s="609" t="s">
        <v>83</v>
      </c>
      <c r="AW170" s="609" t="s">
        <v>28</v>
      </c>
      <c r="AX170" s="609" t="s">
        <v>73</v>
      </c>
      <c r="AY170" s="611" t="s">
        <v>184</v>
      </c>
    </row>
    <row r="171" spans="2:51" s="609" customFormat="1">
      <c r="B171" s="608"/>
      <c r="D171" s="610" t="s">
        <v>203</v>
      </c>
      <c r="E171" s="611" t="s">
        <v>1</v>
      </c>
      <c r="F171" s="514" t="s">
        <v>683</v>
      </c>
      <c r="H171" s="612">
        <v>0.72</v>
      </c>
      <c r="L171" s="608"/>
      <c r="M171" s="613"/>
      <c r="T171" s="614"/>
      <c r="AT171" s="611" t="s">
        <v>203</v>
      </c>
      <c r="AU171" s="611" t="s">
        <v>83</v>
      </c>
      <c r="AV171" s="609" t="s">
        <v>83</v>
      </c>
      <c r="AW171" s="609" t="s">
        <v>28</v>
      </c>
      <c r="AX171" s="609" t="s">
        <v>73</v>
      </c>
      <c r="AY171" s="611" t="s">
        <v>184</v>
      </c>
    </row>
    <row r="172" spans="2:51" s="609" customFormat="1">
      <c r="B172" s="608"/>
      <c r="D172" s="610" t="s">
        <v>203</v>
      </c>
      <c r="E172" s="611" t="s">
        <v>1</v>
      </c>
      <c r="F172" s="514" t="s">
        <v>684</v>
      </c>
      <c r="H172" s="612">
        <v>1.728</v>
      </c>
      <c r="L172" s="608"/>
      <c r="M172" s="613"/>
      <c r="T172" s="614"/>
      <c r="AT172" s="611" t="s">
        <v>203</v>
      </c>
      <c r="AU172" s="611" t="s">
        <v>83</v>
      </c>
      <c r="AV172" s="609" t="s">
        <v>83</v>
      </c>
      <c r="AW172" s="609" t="s">
        <v>28</v>
      </c>
      <c r="AX172" s="609" t="s">
        <v>73</v>
      </c>
      <c r="AY172" s="611" t="s">
        <v>184</v>
      </c>
    </row>
    <row r="173" spans="2:51" s="623" customFormat="1">
      <c r="B173" s="622"/>
      <c r="D173" s="610" t="s">
        <v>203</v>
      </c>
      <c r="E173" s="624" t="s">
        <v>1</v>
      </c>
      <c r="F173" s="625" t="s">
        <v>685</v>
      </c>
      <c r="H173" s="626">
        <v>53.801000000000002</v>
      </c>
      <c r="L173" s="622"/>
      <c r="M173" s="627"/>
      <c r="T173" s="628"/>
      <c r="AT173" s="624" t="s">
        <v>203</v>
      </c>
      <c r="AU173" s="624" t="s">
        <v>83</v>
      </c>
      <c r="AV173" s="623" t="s">
        <v>195</v>
      </c>
      <c r="AW173" s="623" t="s">
        <v>28</v>
      </c>
      <c r="AX173" s="623" t="s">
        <v>73</v>
      </c>
      <c r="AY173" s="624" t="s">
        <v>184</v>
      </c>
    </row>
    <row r="174" spans="2:51" s="617" customFormat="1">
      <c r="B174" s="616"/>
      <c r="D174" s="610" t="s">
        <v>203</v>
      </c>
      <c r="E174" s="618" t="s">
        <v>1</v>
      </c>
      <c r="F174" s="619" t="s">
        <v>686</v>
      </c>
      <c r="H174" s="618" t="s">
        <v>1</v>
      </c>
      <c r="L174" s="616"/>
      <c r="M174" s="620"/>
      <c r="T174" s="621"/>
      <c r="AT174" s="618" t="s">
        <v>203</v>
      </c>
      <c r="AU174" s="618" t="s">
        <v>83</v>
      </c>
      <c r="AV174" s="617" t="s">
        <v>81</v>
      </c>
      <c r="AW174" s="617" t="s">
        <v>28</v>
      </c>
      <c r="AX174" s="617" t="s">
        <v>73</v>
      </c>
      <c r="AY174" s="618" t="s">
        <v>184</v>
      </c>
    </row>
    <row r="175" spans="2:51" s="609" customFormat="1">
      <c r="B175" s="608"/>
      <c r="D175" s="610" t="s">
        <v>203</v>
      </c>
      <c r="E175" s="611" t="s">
        <v>1</v>
      </c>
      <c r="F175" s="514" t="s">
        <v>687</v>
      </c>
      <c r="H175" s="612">
        <v>5.7110000000000003</v>
      </c>
      <c r="L175" s="608"/>
      <c r="M175" s="613"/>
      <c r="T175" s="614"/>
      <c r="AT175" s="611" t="s">
        <v>203</v>
      </c>
      <c r="AU175" s="611" t="s">
        <v>83</v>
      </c>
      <c r="AV175" s="609" t="s">
        <v>83</v>
      </c>
      <c r="AW175" s="609" t="s">
        <v>28</v>
      </c>
      <c r="AX175" s="609" t="s">
        <v>73</v>
      </c>
      <c r="AY175" s="611" t="s">
        <v>184</v>
      </c>
    </row>
    <row r="176" spans="2:51" s="623" customFormat="1">
      <c r="B176" s="622"/>
      <c r="D176" s="610" t="s">
        <v>203</v>
      </c>
      <c r="E176" s="624" t="s">
        <v>1</v>
      </c>
      <c r="F176" s="625" t="s">
        <v>685</v>
      </c>
      <c r="H176" s="626">
        <v>5.7110000000000003</v>
      </c>
      <c r="L176" s="622"/>
      <c r="M176" s="627"/>
      <c r="T176" s="628"/>
      <c r="AT176" s="624" t="s">
        <v>203</v>
      </c>
      <c r="AU176" s="624" t="s">
        <v>83</v>
      </c>
      <c r="AV176" s="623" t="s">
        <v>195</v>
      </c>
      <c r="AW176" s="623" t="s">
        <v>28</v>
      </c>
      <c r="AX176" s="623" t="s">
        <v>73</v>
      </c>
      <c r="AY176" s="624" t="s">
        <v>184</v>
      </c>
    </row>
    <row r="177" spans="2:65" s="630" customFormat="1">
      <c r="B177" s="629"/>
      <c r="D177" s="610" t="s">
        <v>203</v>
      </c>
      <c r="E177" s="631" t="s">
        <v>1</v>
      </c>
      <c r="F177" s="632" t="s">
        <v>206</v>
      </c>
      <c r="H177" s="633">
        <v>59.512</v>
      </c>
      <c r="L177" s="629"/>
      <c r="M177" s="634"/>
      <c r="T177" s="635"/>
      <c r="AT177" s="631" t="s">
        <v>203</v>
      </c>
      <c r="AU177" s="631" t="s">
        <v>83</v>
      </c>
      <c r="AV177" s="630" t="s">
        <v>190</v>
      </c>
      <c r="AW177" s="630" t="s">
        <v>28</v>
      </c>
      <c r="AX177" s="630" t="s">
        <v>81</v>
      </c>
      <c r="AY177" s="631" t="s">
        <v>184</v>
      </c>
    </row>
    <row r="178" spans="2:65" s="524" customFormat="1" ht="24.15" customHeight="1">
      <c r="B178" s="523"/>
      <c r="C178" s="595" t="s">
        <v>195</v>
      </c>
      <c r="D178" s="595" t="s">
        <v>186</v>
      </c>
      <c r="E178" s="596" t="s">
        <v>453</v>
      </c>
      <c r="F178" s="636" t="s">
        <v>454</v>
      </c>
      <c r="G178" s="615" t="s">
        <v>267</v>
      </c>
      <c r="H178" s="599">
        <v>7.8339999999999996</v>
      </c>
      <c r="I178" s="90"/>
      <c r="J178" s="600">
        <f>ROUND(I178*H178,2)</f>
        <v>0</v>
      </c>
      <c r="K178" s="601"/>
      <c r="L178" s="523"/>
      <c r="M178" s="602" t="s">
        <v>1</v>
      </c>
      <c r="N178" s="603" t="s">
        <v>38</v>
      </c>
      <c r="P178" s="604">
        <f>O178*H178</f>
        <v>0</v>
      </c>
      <c r="Q178" s="604">
        <v>0</v>
      </c>
      <c r="R178" s="604">
        <f>Q178*H178</f>
        <v>0</v>
      </c>
      <c r="S178" s="604">
        <v>0</v>
      </c>
      <c r="T178" s="605">
        <f>S178*H178</f>
        <v>0</v>
      </c>
      <c r="AR178" s="606" t="s">
        <v>190</v>
      </c>
      <c r="AT178" s="606" t="s">
        <v>186</v>
      </c>
      <c r="AU178" s="606" t="s">
        <v>83</v>
      </c>
      <c r="AY178" s="516" t="s">
        <v>184</v>
      </c>
      <c r="BE178" s="607">
        <f>IF(N178="základní",J178,0)</f>
        <v>0</v>
      </c>
      <c r="BF178" s="607">
        <f>IF(N178="snížená",J178,0)</f>
        <v>0</v>
      </c>
      <c r="BG178" s="607">
        <f>IF(N178="zákl. přenesená",J178,0)</f>
        <v>0</v>
      </c>
      <c r="BH178" s="607">
        <f>IF(N178="sníž. přenesená",J178,0)</f>
        <v>0</v>
      </c>
      <c r="BI178" s="607">
        <f>IF(N178="nulová",J178,0)</f>
        <v>0</v>
      </c>
      <c r="BJ178" s="516" t="s">
        <v>81</v>
      </c>
      <c r="BK178" s="607">
        <f>ROUND(I178*H178,2)</f>
        <v>0</v>
      </c>
      <c r="BL178" s="516" t="s">
        <v>190</v>
      </c>
      <c r="BM178" s="606" t="s">
        <v>688</v>
      </c>
    </row>
    <row r="179" spans="2:65" s="609" customFormat="1">
      <c r="B179" s="608"/>
      <c r="D179" s="610" t="s">
        <v>203</v>
      </c>
      <c r="E179" s="611" t="s">
        <v>1</v>
      </c>
      <c r="F179" s="514" t="s">
        <v>689</v>
      </c>
      <c r="H179" s="612">
        <v>1.1140000000000001</v>
      </c>
      <c r="L179" s="608"/>
      <c r="M179" s="613"/>
      <c r="T179" s="614"/>
      <c r="AT179" s="611" t="s">
        <v>203</v>
      </c>
      <c r="AU179" s="611" t="s">
        <v>83</v>
      </c>
      <c r="AV179" s="609" t="s">
        <v>83</v>
      </c>
      <c r="AW179" s="609" t="s">
        <v>28</v>
      </c>
      <c r="AX179" s="609" t="s">
        <v>73</v>
      </c>
      <c r="AY179" s="611" t="s">
        <v>184</v>
      </c>
    </row>
    <row r="180" spans="2:65" s="609" customFormat="1">
      <c r="B180" s="608"/>
      <c r="D180" s="610" t="s">
        <v>203</v>
      </c>
      <c r="E180" s="611" t="s">
        <v>1</v>
      </c>
      <c r="F180" s="514" t="s">
        <v>690</v>
      </c>
      <c r="H180" s="612">
        <v>6.1440000000000001</v>
      </c>
      <c r="L180" s="608"/>
      <c r="M180" s="613"/>
      <c r="T180" s="614"/>
      <c r="AT180" s="611" t="s">
        <v>203</v>
      </c>
      <c r="AU180" s="611" t="s">
        <v>83</v>
      </c>
      <c r="AV180" s="609" t="s">
        <v>83</v>
      </c>
      <c r="AW180" s="609" t="s">
        <v>28</v>
      </c>
      <c r="AX180" s="609" t="s">
        <v>73</v>
      </c>
      <c r="AY180" s="611" t="s">
        <v>184</v>
      </c>
    </row>
    <row r="181" spans="2:65" s="609" customFormat="1">
      <c r="B181" s="608"/>
      <c r="D181" s="610" t="s">
        <v>203</v>
      </c>
      <c r="E181" s="611" t="s">
        <v>1</v>
      </c>
      <c r="F181" s="514" t="s">
        <v>691</v>
      </c>
      <c r="H181" s="612">
        <v>0.57599999999999996</v>
      </c>
      <c r="L181" s="608"/>
      <c r="M181" s="613"/>
      <c r="T181" s="614"/>
      <c r="AT181" s="611" t="s">
        <v>203</v>
      </c>
      <c r="AU181" s="611" t="s">
        <v>83</v>
      </c>
      <c r="AV181" s="609" t="s">
        <v>83</v>
      </c>
      <c r="AW181" s="609" t="s">
        <v>28</v>
      </c>
      <c r="AX181" s="609" t="s">
        <v>73</v>
      </c>
      <c r="AY181" s="611" t="s">
        <v>184</v>
      </c>
    </row>
    <row r="182" spans="2:65" s="630" customFormat="1">
      <c r="B182" s="629"/>
      <c r="D182" s="610" t="s">
        <v>203</v>
      </c>
      <c r="E182" s="631" t="s">
        <v>1</v>
      </c>
      <c r="F182" s="632" t="s">
        <v>206</v>
      </c>
      <c r="H182" s="633">
        <v>7.8339999999999996</v>
      </c>
      <c r="L182" s="629"/>
      <c r="M182" s="634"/>
      <c r="T182" s="635"/>
      <c r="AT182" s="631" t="s">
        <v>203</v>
      </c>
      <c r="AU182" s="631" t="s">
        <v>83</v>
      </c>
      <c r="AV182" s="630" t="s">
        <v>190</v>
      </c>
      <c r="AW182" s="630" t="s">
        <v>28</v>
      </c>
      <c r="AX182" s="630" t="s">
        <v>81</v>
      </c>
      <c r="AY182" s="631" t="s">
        <v>184</v>
      </c>
    </row>
    <row r="183" spans="2:65" s="524" customFormat="1" ht="37.799999999999997" customHeight="1">
      <c r="B183" s="523"/>
      <c r="C183" s="595" t="s">
        <v>692</v>
      </c>
      <c r="D183" s="595" t="s">
        <v>186</v>
      </c>
      <c r="E183" s="596" t="s">
        <v>693</v>
      </c>
      <c r="F183" s="636" t="s">
        <v>694</v>
      </c>
      <c r="G183" s="615" t="s">
        <v>267</v>
      </c>
      <c r="H183" s="599">
        <v>20.186</v>
      </c>
      <c r="I183" s="90"/>
      <c r="J183" s="600">
        <f>ROUND(I183*H183,2)</f>
        <v>0</v>
      </c>
      <c r="K183" s="601"/>
      <c r="L183" s="523"/>
      <c r="M183" s="602" t="s">
        <v>1</v>
      </c>
      <c r="N183" s="603" t="s">
        <v>38</v>
      </c>
      <c r="P183" s="604">
        <f>O183*H183</f>
        <v>0</v>
      </c>
      <c r="Q183" s="604">
        <v>0</v>
      </c>
      <c r="R183" s="604">
        <f>Q183*H183</f>
        <v>0</v>
      </c>
      <c r="S183" s="604">
        <v>0</v>
      </c>
      <c r="T183" s="605">
        <f>S183*H183</f>
        <v>0</v>
      </c>
      <c r="AR183" s="606" t="s">
        <v>190</v>
      </c>
      <c r="AT183" s="606" t="s">
        <v>186</v>
      </c>
      <c r="AU183" s="606" t="s">
        <v>83</v>
      </c>
      <c r="AY183" s="516" t="s">
        <v>184</v>
      </c>
      <c r="BE183" s="607">
        <f>IF(N183="základní",J183,0)</f>
        <v>0</v>
      </c>
      <c r="BF183" s="607">
        <f>IF(N183="snížená",J183,0)</f>
        <v>0</v>
      </c>
      <c r="BG183" s="607">
        <f>IF(N183="zákl. přenesená",J183,0)</f>
        <v>0</v>
      </c>
      <c r="BH183" s="607">
        <f>IF(N183="sníž. přenesená",J183,0)</f>
        <v>0</v>
      </c>
      <c r="BI183" s="607">
        <f>IF(N183="nulová",J183,0)</f>
        <v>0</v>
      </c>
      <c r="BJ183" s="516" t="s">
        <v>81</v>
      </c>
      <c r="BK183" s="607">
        <f>ROUND(I183*H183,2)</f>
        <v>0</v>
      </c>
      <c r="BL183" s="516" t="s">
        <v>190</v>
      </c>
      <c r="BM183" s="606" t="s">
        <v>695</v>
      </c>
    </row>
    <row r="184" spans="2:65" s="609" customFormat="1">
      <c r="B184" s="608"/>
      <c r="D184" s="610" t="s">
        <v>203</v>
      </c>
      <c r="E184" s="611" t="s">
        <v>1</v>
      </c>
      <c r="F184" s="514" t="s">
        <v>696</v>
      </c>
      <c r="H184" s="612">
        <v>20.186</v>
      </c>
      <c r="L184" s="608"/>
      <c r="M184" s="613"/>
      <c r="T184" s="614"/>
      <c r="AT184" s="611" t="s">
        <v>203</v>
      </c>
      <c r="AU184" s="611" t="s">
        <v>83</v>
      </c>
      <c r="AV184" s="609" t="s">
        <v>83</v>
      </c>
      <c r="AW184" s="609" t="s">
        <v>28</v>
      </c>
      <c r="AX184" s="609" t="s">
        <v>81</v>
      </c>
      <c r="AY184" s="611" t="s">
        <v>184</v>
      </c>
    </row>
    <row r="185" spans="2:65" s="524" customFormat="1" ht="37.799999999999997" customHeight="1">
      <c r="B185" s="523"/>
      <c r="C185" s="595" t="s">
        <v>697</v>
      </c>
      <c r="D185" s="595" t="s">
        <v>186</v>
      </c>
      <c r="E185" s="596" t="s">
        <v>265</v>
      </c>
      <c r="F185" s="636" t="s">
        <v>266</v>
      </c>
      <c r="G185" s="615" t="s">
        <v>267</v>
      </c>
      <c r="H185" s="599">
        <v>294.726</v>
      </c>
      <c r="I185" s="90"/>
      <c r="J185" s="600">
        <f>ROUND(I185*H185,2)</f>
        <v>0</v>
      </c>
      <c r="K185" s="601"/>
      <c r="L185" s="523"/>
      <c r="M185" s="602" t="s">
        <v>1</v>
      </c>
      <c r="N185" s="603" t="s">
        <v>38</v>
      </c>
      <c r="P185" s="604">
        <f>O185*H185</f>
        <v>0</v>
      </c>
      <c r="Q185" s="604">
        <v>0</v>
      </c>
      <c r="R185" s="604">
        <f>Q185*H185</f>
        <v>0</v>
      </c>
      <c r="S185" s="604">
        <v>0</v>
      </c>
      <c r="T185" s="605">
        <f>S185*H185</f>
        <v>0</v>
      </c>
      <c r="AR185" s="606" t="s">
        <v>190</v>
      </c>
      <c r="AT185" s="606" t="s">
        <v>186</v>
      </c>
      <c r="AU185" s="606" t="s">
        <v>83</v>
      </c>
      <c r="AY185" s="516" t="s">
        <v>184</v>
      </c>
      <c r="BE185" s="607">
        <f>IF(N185="základní",J185,0)</f>
        <v>0</v>
      </c>
      <c r="BF185" s="607">
        <f>IF(N185="snížená",J185,0)</f>
        <v>0</v>
      </c>
      <c r="BG185" s="607">
        <f>IF(N185="zákl. přenesená",J185,0)</f>
        <v>0</v>
      </c>
      <c r="BH185" s="607">
        <f>IF(N185="sníž. přenesená",J185,0)</f>
        <v>0</v>
      </c>
      <c r="BI185" s="607">
        <f>IF(N185="nulová",J185,0)</f>
        <v>0</v>
      </c>
      <c r="BJ185" s="516" t="s">
        <v>81</v>
      </c>
      <c r="BK185" s="607">
        <f>ROUND(I185*H185,2)</f>
        <v>0</v>
      </c>
      <c r="BL185" s="516" t="s">
        <v>190</v>
      </c>
      <c r="BM185" s="606" t="s">
        <v>698</v>
      </c>
    </row>
    <row r="186" spans="2:65" s="609" customFormat="1">
      <c r="B186" s="608"/>
      <c r="D186" s="610" t="s">
        <v>203</v>
      </c>
      <c r="E186" s="611" t="s">
        <v>1</v>
      </c>
      <c r="F186" s="514" t="s">
        <v>699</v>
      </c>
      <c r="H186" s="612">
        <v>304.81900000000002</v>
      </c>
      <c r="L186" s="608"/>
      <c r="M186" s="613"/>
      <c r="T186" s="614"/>
      <c r="AT186" s="611" t="s">
        <v>203</v>
      </c>
      <c r="AU186" s="611" t="s">
        <v>83</v>
      </c>
      <c r="AV186" s="609" t="s">
        <v>83</v>
      </c>
      <c r="AW186" s="609" t="s">
        <v>28</v>
      </c>
      <c r="AX186" s="609" t="s">
        <v>73</v>
      </c>
      <c r="AY186" s="611" t="s">
        <v>184</v>
      </c>
    </row>
    <row r="187" spans="2:65" s="609" customFormat="1">
      <c r="B187" s="608"/>
      <c r="D187" s="610" t="s">
        <v>203</v>
      </c>
      <c r="E187" s="611" t="s">
        <v>1</v>
      </c>
      <c r="F187" s="514" t="s">
        <v>700</v>
      </c>
      <c r="H187" s="612">
        <v>-10.093</v>
      </c>
      <c r="L187" s="608"/>
      <c r="M187" s="613"/>
      <c r="T187" s="614"/>
      <c r="AT187" s="611" t="s">
        <v>203</v>
      </c>
      <c r="AU187" s="611" t="s">
        <v>83</v>
      </c>
      <c r="AV187" s="609" t="s">
        <v>83</v>
      </c>
      <c r="AW187" s="609" t="s">
        <v>28</v>
      </c>
      <c r="AX187" s="609" t="s">
        <v>73</v>
      </c>
      <c r="AY187" s="611" t="s">
        <v>184</v>
      </c>
    </row>
    <row r="188" spans="2:65" s="630" customFormat="1">
      <c r="B188" s="629"/>
      <c r="D188" s="610" t="s">
        <v>203</v>
      </c>
      <c r="E188" s="631" t="s">
        <v>1</v>
      </c>
      <c r="F188" s="632" t="s">
        <v>206</v>
      </c>
      <c r="H188" s="633">
        <v>294.726</v>
      </c>
      <c r="L188" s="629"/>
      <c r="M188" s="634"/>
      <c r="T188" s="635"/>
      <c r="AT188" s="631" t="s">
        <v>203</v>
      </c>
      <c r="AU188" s="631" t="s">
        <v>83</v>
      </c>
      <c r="AV188" s="630" t="s">
        <v>190</v>
      </c>
      <c r="AW188" s="630" t="s">
        <v>28</v>
      </c>
      <c r="AX188" s="630" t="s">
        <v>81</v>
      </c>
      <c r="AY188" s="631" t="s">
        <v>184</v>
      </c>
    </row>
    <row r="189" spans="2:65" s="524" customFormat="1" ht="37.799999999999997" customHeight="1">
      <c r="B189" s="523"/>
      <c r="C189" s="595" t="s">
        <v>701</v>
      </c>
      <c r="D189" s="595" t="s">
        <v>186</v>
      </c>
      <c r="E189" s="596" t="s">
        <v>271</v>
      </c>
      <c r="F189" s="636" t="s">
        <v>272</v>
      </c>
      <c r="G189" s="615" t="s">
        <v>267</v>
      </c>
      <c r="H189" s="599">
        <v>2947.26</v>
      </c>
      <c r="I189" s="90"/>
      <c r="J189" s="600">
        <f>ROUND(I189*H189,2)</f>
        <v>0</v>
      </c>
      <c r="K189" s="601"/>
      <c r="L189" s="523"/>
      <c r="M189" s="602" t="s">
        <v>1</v>
      </c>
      <c r="N189" s="603" t="s">
        <v>38</v>
      </c>
      <c r="P189" s="604">
        <f>O189*H189</f>
        <v>0</v>
      </c>
      <c r="Q189" s="604">
        <v>0</v>
      </c>
      <c r="R189" s="604">
        <f>Q189*H189</f>
        <v>0</v>
      </c>
      <c r="S189" s="604">
        <v>0</v>
      </c>
      <c r="T189" s="605">
        <f>S189*H189</f>
        <v>0</v>
      </c>
      <c r="AR189" s="606" t="s">
        <v>190</v>
      </c>
      <c r="AT189" s="606" t="s">
        <v>186</v>
      </c>
      <c r="AU189" s="606" t="s">
        <v>83</v>
      </c>
      <c r="AY189" s="516" t="s">
        <v>184</v>
      </c>
      <c r="BE189" s="607">
        <f>IF(N189="základní",J189,0)</f>
        <v>0</v>
      </c>
      <c r="BF189" s="607">
        <f>IF(N189="snížená",J189,0)</f>
        <v>0</v>
      </c>
      <c r="BG189" s="607">
        <f>IF(N189="zákl. přenesená",J189,0)</f>
        <v>0</v>
      </c>
      <c r="BH189" s="607">
        <f>IF(N189="sníž. přenesená",J189,0)</f>
        <v>0</v>
      </c>
      <c r="BI189" s="607">
        <f>IF(N189="nulová",J189,0)</f>
        <v>0</v>
      </c>
      <c r="BJ189" s="516" t="s">
        <v>81</v>
      </c>
      <c r="BK189" s="607">
        <f>ROUND(I189*H189,2)</f>
        <v>0</v>
      </c>
      <c r="BL189" s="516" t="s">
        <v>190</v>
      </c>
      <c r="BM189" s="606" t="s">
        <v>702</v>
      </c>
    </row>
    <row r="190" spans="2:65" s="609" customFormat="1">
      <c r="B190" s="608"/>
      <c r="D190" s="610" t="s">
        <v>203</v>
      </c>
      <c r="E190" s="611" t="s">
        <v>1</v>
      </c>
      <c r="F190" s="514" t="s">
        <v>699</v>
      </c>
      <c r="H190" s="612">
        <v>304.81900000000002</v>
      </c>
      <c r="L190" s="608"/>
      <c r="M190" s="613"/>
      <c r="T190" s="614"/>
      <c r="AT190" s="611" t="s">
        <v>203</v>
      </c>
      <c r="AU190" s="611" t="s">
        <v>83</v>
      </c>
      <c r="AV190" s="609" t="s">
        <v>83</v>
      </c>
      <c r="AW190" s="609" t="s">
        <v>28</v>
      </c>
      <c r="AX190" s="609" t="s">
        <v>73</v>
      </c>
      <c r="AY190" s="611" t="s">
        <v>184</v>
      </c>
    </row>
    <row r="191" spans="2:65" s="609" customFormat="1">
      <c r="B191" s="608"/>
      <c r="D191" s="610" t="s">
        <v>203</v>
      </c>
      <c r="E191" s="611" t="s">
        <v>1</v>
      </c>
      <c r="F191" s="514" t="s">
        <v>700</v>
      </c>
      <c r="H191" s="612">
        <v>-10.093</v>
      </c>
      <c r="L191" s="608"/>
      <c r="M191" s="613"/>
      <c r="T191" s="614"/>
      <c r="AT191" s="611" t="s">
        <v>203</v>
      </c>
      <c r="AU191" s="611" t="s">
        <v>83</v>
      </c>
      <c r="AV191" s="609" t="s">
        <v>83</v>
      </c>
      <c r="AW191" s="609" t="s">
        <v>28</v>
      </c>
      <c r="AX191" s="609" t="s">
        <v>73</v>
      </c>
      <c r="AY191" s="611" t="s">
        <v>184</v>
      </c>
    </row>
    <row r="192" spans="2:65" s="630" customFormat="1">
      <c r="B192" s="629"/>
      <c r="D192" s="610" t="s">
        <v>203</v>
      </c>
      <c r="E192" s="631" t="s">
        <v>1</v>
      </c>
      <c r="F192" s="632" t="s">
        <v>206</v>
      </c>
      <c r="H192" s="633">
        <v>294.726</v>
      </c>
      <c r="L192" s="629"/>
      <c r="M192" s="634"/>
      <c r="T192" s="635"/>
      <c r="AT192" s="631" t="s">
        <v>203</v>
      </c>
      <c r="AU192" s="631" t="s">
        <v>83</v>
      </c>
      <c r="AV192" s="630" t="s">
        <v>190</v>
      </c>
      <c r="AW192" s="630" t="s">
        <v>28</v>
      </c>
      <c r="AX192" s="630" t="s">
        <v>81</v>
      </c>
      <c r="AY192" s="631" t="s">
        <v>184</v>
      </c>
    </row>
    <row r="193" spans="2:65" s="609" customFormat="1">
      <c r="B193" s="608"/>
      <c r="D193" s="610" t="s">
        <v>203</v>
      </c>
      <c r="F193" s="514" t="s">
        <v>703</v>
      </c>
      <c r="H193" s="612">
        <v>2947.26</v>
      </c>
      <c r="L193" s="608"/>
      <c r="M193" s="613"/>
      <c r="T193" s="614"/>
      <c r="AT193" s="611" t="s">
        <v>203</v>
      </c>
      <c r="AU193" s="611" t="s">
        <v>83</v>
      </c>
      <c r="AV193" s="609" t="s">
        <v>83</v>
      </c>
      <c r="AW193" s="609" t="s">
        <v>4</v>
      </c>
      <c r="AX193" s="609" t="s">
        <v>81</v>
      </c>
      <c r="AY193" s="611" t="s">
        <v>184</v>
      </c>
    </row>
    <row r="194" spans="2:65" s="524" customFormat="1" ht="24.15" customHeight="1">
      <c r="B194" s="523"/>
      <c r="C194" s="595" t="s">
        <v>704</v>
      </c>
      <c r="D194" s="595" t="s">
        <v>186</v>
      </c>
      <c r="E194" s="596" t="s">
        <v>705</v>
      </c>
      <c r="F194" s="636" t="s">
        <v>706</v>
      </c>
      <c r="G194" s="615" t="s">
        <v>267</v>
      </c>
      <c r="H194" s="599">
        <v>10.093</v>
      </c>
      <c r="I194" s="90"/>
      <c r="J194" s="600">
        <f>ROUND(I194*H194,2)</f>
        <v>0</v>
      </c>
      <c r="K194" s="601"/>
      <c r="L194" s="523"/>
      <c r="M194" s="602" t="s">
        <v>1</v>
      </c>
      <c r="N194" s="603" t="s">
        <v>38</v>
      </c>
      <c r="P194" s="604">
        <f>O194*H194</f>
        <v>0</v>
      </c>
      <c r="Q194" s="604">
        <v>0</v>
      </c>
      <c r="R194" s="604">
        <f>Q194*H194</f>
        <v>0</v>
      </c>
      <c r="S194" s="604">
        <v>0</v>
      </c>
      <c r="T194" s="605">
        <f>S194*H194</f>
        <v>0</v>
      </c>
      <c r="AR194" s="606" t="s">
        <v>190</v>
      </c>
      <c r="AT194" s="606" t="s">
        <v>186</v>
      </c>
      <c r="AU194" s="606" t="s">
        <v>83</v>
      </c>
      <c r="AY194" s="516" t="s">
        <v>184</v>
      </c>
      <c r="BE194" s="607">
        <f>IF(N194="základní",J194,0)</f>
        <v>0</v>
      </c>
      <c r="BF194" s="607">
        <f>IF(N194="snížená",J194,0)</f>
        <v>0</v>
      </c>
      <c r="BG194" s="607">
        <f>IF(N194="zákl. přenesená",J194,0)</f>
        <v>0</v>
      </c>
      <c r="BH194" s="607">
        <f>IF(N194="sníž. přenesená",J194,0)</f>
        <v>0</v>
      </c>
      <c r="BI194" s="607">
        <f>IF(N194="nulová",J194,0)</f>
        <v>0</v>
      </c>
      <c r="BJ194" s="516" t="s">
        <v>81</v>
      </c>
      <c r="BK194" s="607">
        <f>ROUND(I194*H194,2)</f>
        <v>0</v>
      </c>
      <c r="BL194" s="516" t="s">
        <v>190</v>
      </c>
      <c r="BM194" s="606" t="s">
        <v>707</v>
      </c>
    </row>
    <row r="195" spans="2:65" s="609" customFormat="1">
      <c r="B195" s="608"/>
      <c r="D195" s="610" t="s">
        <v>203</v>
      </c>
      <c r="E195" s="611" t="s">
        <v>1</v>
      </c>
      <c r="F195" s="514" t="s">
        <v>708</v>
      </c>
      <c r="H195" s="612">
        <v>10.093</v>
      </c>
      <c r="L195" s="608"/>
      <c r="M195" s="613"/>
      <c r="T195" s="614"/>
      <c r="AT195" s="611" t="s">
        <v>203</v>
      </c>
      <c r="AU195" s="611" t="s">
        <v>83</v>
      </c>
      <c r="AV195" s="609" t="s">
        <v>83</v>
      </c>
      <c r="AW195" s="609" t="s">
        <v>28</v>
      </c>
      <c r="AX195" s="609" t="s">
        <v>81</v>
      </c>
      <c r="AY195" s="611" t="s">
        <v>184</v>
      </c>
    </row>
    <row r="196" spans="2:65" s="524" customFormat="1" ht="33" customHeight="1">
      <c r="B196" s="523"/>
      <c r="C196" s="595" t="s">
        <v>709</v>
      </c>
      <c r="D196" s="595" t="s">
        <v>186</v>
      </c>
      <c r="E196" s="596" t="s">
        <v>276</v>
      </c>
      <c r="F196" s="636" t="s">
        <v>277</v>
      </c>
      <c r="G196" s="615" t="s">
        <v>278</v>
      </c>
      <c r="H196" s="599">
        <v>530.50699999999995</v>
      </c>
      <c r="I196" s="90"/>
      <c r="J196" s="600">
        <f>ROUND(I196*H196,2)</f>
        <v>0</v>
      </c>
      <c r="K196" s="601"/>
      <c r="L196" s="523"/>
      <c r="M196" s="602" t="s">
        <v>1</v>
      </c>
      <c r="N196" s="603" t="s">
        <v>38</v>
      </c>
      <c r="P196" s="604">
        <f>O196*H196</f>
        <v>0</v>
      </c>
      <c r="Q196" s="604">
        <v>0</v>
      </c>
      <c r="R196" s="604">
        <f>Q196*H196</f>
        <v>0</v>
      </c>
      <c r="S196" s="604">
        <v>0</v>
      </c>
      <c r="T196" s="605">
        <f>S196*H196</f>
        <v>0</v>
      </c>
      <c r="AR196" s="606" t="s">
        <v>190</v>
      </c>
      <c r="AT196" s="606" t="s">
        <v>186</v>
      </c>
      <c r="AU196" s="606" t="s">
        <v>83</v>
      </c>
      <c r="AY196" s="516" t="s">
        <v>184</v>
      </c>
      <c r="BE196" s="607">
        <f>IF(N196="základní",J196,0)</f>
        <v>0</v>
      </c>
      <c r="BF196" s="607">
        <f>IF(N196="snížená",J196,0)</f>
        <v>0</v>
      </c>
      <c r="BG196" s="607">
        <f>IF(N196="zákl. přenesená",J196,0)</f>
        <v>0</v>
      </c>
      <c r="BH196" s="607">
        <f>IF(N196="sníž. přenesená",J196,0)</f>
        <v>0</v>
      </c>
      <c r="BI196" s="607">
        <f>IF(N196="nulová",J196,0)</f>
        <v>0</v>
      </c>
      <c r="BJ196" s="516" t="s">
        <v>81</v>
      </c>
      <c r="BK196" s="607">
        <f>ROUND(I196*H196,2)</f>
        <v>0</v>
      </c>
      <c r="BL196" s="516" t="s">
        <v>190</v>
      </c>
      <c r="BM196" s="606" t="s">
        <v>710</v>
      </c>
    </row>
    <row r="197" spans="2:65" s="609" customFormat="1">
      <c r="B197" s="608"/>
      <c r="D197" s="610" t="s">
        <v>203</v>
      </c>
      <c r="E197" s="611" t="s">
        <v>1</v>
      </c>
      <c r="F197" s="514" t="s">
        <v>711</v>
      </c>
      <c r="H197" s="612">
        <v>530.50699999999995</v>
      </c>
      <c r="L197" s="608"/>
      <c r="M197" s="613"/>
      <c r="T197" s="614"/>
      <c r="AT197" s="611" t="s">
        <v>203</v>
      </c>
      <c r="AU197" s="611" t="s">
        <v>83</v>
      </c>
      <c r="AV197" s="609" t="s">
        <v>83</v>
      </c>
      <c r="AW197" s="609" t="s">
        <v>28</v>
      </c>
      <c r="AX197" s="609" t="s">
        <v>81</v>
      </c>
      <c r="AY197" s="611" t="s">
        <v>184</v>
      </c>
    </row>
    <row r="198" spans="2:65" s="524" customFormat="1" ht="16.5" customHeight="1">
      <c r="B198" s="523"/>
      <c r="C198" s="595" t="s">
        <v>712</v>
      </c>
      <c r="D198" s="595" t="s">
        <v>186</v>
      </c>
      <c r="E198" s="596" t="s">
        <v>282</v>
      </c>
      <c r="F198" s="636" t="s">
        <v>283</v>
      </c>
      <c r="G198" s="615" t="s">
        <v>267</v>
      </c>
      <c r="H198" s="599">
        <v>304.81900000000002</v>
      </c>
      <c r="I198" s="90"/>
      <c r="J198" s="600">
        <f>ROUND(I198*H198,2)</f>
        <v>0</v>
      </c>
      <c r="K198" s="601"/>
      <c r="L198" s="523"/>
      <c r="M198" s="602" t="s">
        <v>1</v>
      </c>
      <c r="N198" s="603" t="s">
        <v>38</v>
      </c>
      <c r="P198" s="604">
        <f>O198*H198</f>
        <v>0</v>
      </c>
      <c r="Q198" s="604">
        <v>0</v>
      </c>
      <c r="R198" s="604">
        <f>Q198*H198</f>
        <v>0</v>
      </c>
      <c r="S198" s="604">
        <v>0</v>
      </c>
      <c r="T198" s="605">
        <f>S198*H198</f>
        <v>0</v>
      </c>
      <c r="AR198" s="606" t="s">
        <v>190</v>
      </c>
      <c r="AT198" s="606" t="s">
        <v>186</v>
      </c>
      <c r="AU198" s="606" t="s">
        <v>83</v>
      </c>
      <c r="AY198" s="516" t="s">
        <v>184</v>
      </c>
      <c r="BE198" s="607">
        <f>IF(N198="základní",J198,0)</f>
        <v>0</v>
      </c>
      <c r="BF198" s="607">
        <f>IF(N198="snížená",J198,0)</f>
        <v>0</v>
      </c>
      <c r="BG198" s="607">
        <f>IF(N198="zákl. přenesená",J198,0)</f>
        <v>0</v>
      </c>
      <c r="BH198" s="607">
        <f>IF(N198="sníž. přenesená",J198,0)</f>
        <v>0</v>
      </c>
      <c r="BI198" s="607">
        <f>IF(N198="nulová",J198,0)</f>
        <v>0</v>
      </c>
      <c r="BJ198" s="516" t="s">
        <v>81</v>
      </c>
      <c r="BK198" s="607">
        <f>ROUND(I198*H198,2)</f>
        <v>0</v>
      </c>
      <c r="BL198" s="516" t="s">
        <v>190</v>
      </c>
      <c r="BM198" s="606" t="s">
        <v>713</v>
      </c>
    </row>
    <row r="199" spans="2:65" s="609" customFormat="1">
      <c r="B199" s="608"/>
      <c r="D199" s="610" t="s">
        <v>203</v>
      </c>
      <c r="E199" s="611" t="s">
        <v>1</v>
      </c>
      <c r="F199" s="514" t="s">
        <v>699</v>
      </c>
      <c r="H199" s="612">
        <v>304.81900000000002</v>
      </c>
      <c r="L199" s="608"/>
      <c r="M199" s="613"/>
      <c r="T199" s="614"/>
      <c r="AT199" s="611" t="s">
        <v>203</v>
      </c>
      <c r="AU199" s="611" t="s">
        <v>83</v>
      </c>
      <c r="AV199" s="609" t="s">
        <v>83</v>
      </c>
      <c r="AW199" s="609" t="s">
        <v>28</v>
      </c>
      <c r="AX199" s="609" t="s">
        <v>81</v>
      </c>
      <c r="AY199" s="611" t="s">
        <v>184</v>
      </c>
    </row>
    <row r="200" spans="2:65" s="524" customFormat="1" ht="24.15" customHeight="1">
      <c r="B200" s="523"/>
      <c r="C200" s="595" t="s">
        <v>714</v>
      </c>
      <c r="D200" s="595" t="s">
        <v>186</v>
      </c>
      <c r="E200" s="596" t="s">
        <v>715</v>
      </c>
      <c r="F200" s="636" t="s">
        <v>716</v>
      </c>
      <c r="G200" s="615" t="s">
        <v>267</v>
      </c>
      <c r="H200" s="599">
        <v>10.093</v>
      </c>
      <c r="I200" s="90"/>
      <c r="J200" s="600">
        <f>ROUND(I200*H200,2)</f>
        <v>0</v>
      </c>
      <c r="K200" s="601"/>
      <c r="L200" s="523"/>
      <c r="M200" s="602" t="s">
        <v>1</v>
      </c>
      <c r="N200" s="603" t="s">
        <v>38</v>
      </c>
      <c r="P200" s="604">
        <f>O200*H200</f>
        <v>0</v>
      </c>
      <c r="Q200" s="604">
        <v>0</v>
      </c>
      <c r="R200" s="604">
        <f>Q200*H200</f>
        <v>0</v>
      </c>
      <c r="S200" s="604">
        <v>0</v>
      </c>
      <c r="T200" s="605">
        <f>S200*H200</f>
        <v>0</v>
      </c>
      <c r="AR200" s="606" t="s">
        <v>190</v>
      </c>
      <c r="AT200" s="606" t="s">
        <v>186</v>
      </c>
      <c r="AU200" s="606" t="s">
        <v>83</v>
      </c>
      <c r="AY200" s="516" t="s">
        <v>184</v>
      </c>
      <c r="BE200" s="607">
        <f>IF(N200="základní",J200,0)</f>
        <v>0</v>
      </c>
      <c r="BF200" s="607">
        <f>IF(N200="snížená",J200,0)</f>
        <v>0</v>
      </c>
      <c r="BG200" s="607">
        <f>IF(N200="zákl. přenesená",J200,0)</f>
        <v>0</v>
      </c>
      <c r="BH200" s="607">
        <f>IF(N200="sníž. přenesená",J200,0)</f>
        <v>0</v>
      </c>
      <c r="BI200" s="607">
        <f>IF(N200="nulová",J200,0)</f>
        <v>0</v>
      </c>
      <c r="BJ200" s="516" t="s">
        <v>81</v>
      </c>
      <c r="BK200" s="607">
        <f>ROUND(I200*H200,2)</f>
        <v>0</v>
      </c>
      <c r="BL200" s="516" t="s">
        <v>190</v>
      </c>
      <c r="BM200" s="606" t="s">
        <v>717</v>
      </c>
    </row>
    <row r="201" spans="2:65" s="609" customFormat="1" ht="20.399999999999999">
      <c r="B201" s="608"/>
      <c r="D201" s="610" t="s">
        <v>203</v>
      </c>
      <c r="E201" s="611" t="s">
        <v>1</v>
      </c>
      <c r="F201" s="514" t="s">
        <v>718</v>
      </c>
      <c r="H201" s="612">
        <v>6.07</v>
      </c>
      <c r="L201" s="608"/>
      <c r="M201" s="613"/>
      <c r="T201" s="614"/>
      <c r="AT201" s="611" t="s">
        <v>203</v>
      </c>
      <c r="AU201" s="611" t="s">
        <v>83</v>
      </c>
      <c r="AV201" s="609" t="s">
        <v>83</v>
      </c>
      <c r="AW201" s="609" t="s">
        <v>28</v>
      </c>
      <c r="AX201" s="609" t="s">
        <v>73</v>
      </c>
      <c r="AY201" s="611" t="s">
        <v>184</v>
      </c>
    </row>
    <row r="202" spans="2:65" s="609" customFormat="1">
      <c r="B202" s="608"/>
      <c r="D202" s="610" t="s">
        <v>203</v>
      </c>
      <c r="E202" s="611" t="s">
        <v>1</v>
      </c>
      <c r="F202" s="514" t="s">
        <v>719</v>
      </c>
      <c r="H202" s="612">
        <v>4.0229999999999997</v>
      </c>
      <c r="L202" s="608"/>
      <c r="M202" s="613"/>
      <c r="T202" s="614"/>
      <c r="AT202" s="611" t="s">
        <v>203</v>
      </c>
      <c r="AU202" s="611" t="s">
        <v>83</v>
      </c>
      <c r="AV202" s="609" t="s">
        <v>83</v>
      </c>
      <c r="AW202" s="609" t="s">
        <v>28</v>
      </c>
      <c r="AX202" s="609" t="s">
        <v>73</v>
      </c>
      <c r="AY202" s="611" t="s">
        <v>184</v>
      </c>
    </row>
    <row r="203" spans="2:65" s="630" customFormat="1">
      <c r="B203" s="629"/>
      <c r="D203" s="610" t="s">
        <v>203</v>
      </c>
      <c r="E203" s="631" t="s">
        <v>1</v>
      </c>
      <c r="F203" s="632" t="s">
        <v>206</v>
      </c>
      <c r="H203" s="633">
        <v>10.093</v>
      </c>
      <c r="L203" s="629"/>
      <c r="M203" s="634"/>
      <c r="T203" s="635"/>
      <c r="AT203" s="631" t="s">
        <v>203</v>
      </c>
      <c r="AU203" s="631" t="s">
        <v>83</v>
      </c>
      <c r="AV203" s="630" t="s">
        <v>190</v>
      </c>
      <c r="AW203" s="630" t="s">
        <v>28</v>
      </c>
      <c r="AX203" s="630" t="s">
        <v>81</v>
      </c>
      <c r="AY203" s="631" t="s">
        <v>184</v>
      </c>
    </row>
    <row r="204" spans="2:65" s="524" customFormat="1" ht="37.799999999999997" customHeight="1">
      <c r="B204" s="523"/>
      <c r="C204" s="595" t="s">
        <v>190</v>
      </c>
      <c r="D204" s="595" t="s">
        <v>186</v>
      </c>
      <c r="E204" s="596" t="s">
        <v>466</v>
      </c>
      <c r="F204" s="636" t="s">
        <v>467</v>
      </c>
      <c r="G204" s="615" t="s">
        <v>201</v>
      </c>
      <c r="H204" s="599">
        <v>549.42999999999995</v>
      </c>
      <c r="I204" s="90"/>
      <c r="J204" s="600">
        <f>ROUND(I204*H204,2)</f>
        <v>0</v>
      </c>
      <c r="K204" s="601"/>
      <c r="L204" s="523"/>
      <c r="M204" s="602" t="s">
        <v>1</v>
      </c>
      <c r="N204" s="603" t="s">
        <v>38</v>
      </c>
      <c r="P204" s="604">
        <f>O204*H204</f>
        <v>0</v>
      </c>
      <c r="Q204" s="604">
        <v>0</v>
      </c>
      <c r="R204" s="604">
        <f>Q204*H204</f>
        <v>0</v>
      </c>
      <c r="S204" s="604">
        <v>0</v>
      </c>
      <c r="T204" s="605">
        <f>S204*H204</f>
        <v>0</v>
      </c>
      <c r="AR204" s="606" t="s">
        <v>190</v>
      </c>
      <c r="AT204" s="606" t="s">
        <v>186</v>
      </c>
      <c r="AU204" s="606" t="s">
        <v>83</v>
      </c>
      <c r="AY204" s="516" t="s">
        <v>184</v>
      </c>
      <c r="BE204" s="607">
        <f>IF(N204="základní",J204,0)</f>
        <v>0</v>
      </c>
      <c r="BF204" s="607">
        <f>IF(N204="snížená",J204,0)</f>
        <v>0</v>
      </c>
      <c r="BG204" s="607">
        <f>IF(N204="zákl. přenesená",J204,0)</f>
        <v>0</v>
      </c>
      <c r="BH204" s="607">
        <f>IF(N204="sníž. přenesená",J204,0)</f>
        <v>0</v>
      </c>
      <c r="BI204" s="607">
        <f>IF(N204="nulová",J204,0)</f>
        <v>0</v>
      </c>
      <c r="BJ204" s="516" t="s">
        <v>81</v>
      </c>
      <c r="BK204" s="607">
        <f>ROUND(I204*H204,2)</f>
        <v>0</v>
      </c>
      <c r="BL204" s="516" t="s">
        <v>190</v>
      </c>
      <c r="BM204" s="606" t="s">
        <v>720</v>
      </c>
    </row>
    <row r="205" spans="2:65" s="617" customFormat="1">
      <c r="B205" s="616"/>
      <c r="D205" s="610" t="s">
        <v>203</v>
      </c>
      <c r="E205" s="618" t="s">
        <v>1</v>
      </c>
      <c r="F205" s="619" t="s">
        <v>721</v>
      </c>
      <c r="H205" s="618" t="s">
        <v>1</v>
      </c>
      <c r="L205" s="616"/>
      <c r="M205" s="620"/>
      <c r="T205" s="621"/>
      <c r="AT205" s="618" t="s">
        <v>203</v>
      </c>
      <c r="AU205" s="618" t="s">
        <v>83</v>
      </c>
      <c r="AV205" s="617" t="s">
        <v>81</v>
      </c>
      <c r="AW205" s="617" t="s">
        <v>28</v>
      </c>
      <c r="AX205" s="617" t="s">
        <v>73</v>
      </c>
      <c r="AY205" s="618" t="s">
        <v>184</v>
      </c>
    </row>
    <row r="206" spans="2:65" s="609" customFormat="1">
      <c r="B206" s="608"/>
      <c r="D206" s="610" t="s">
        <v>203</v>
      </c>
      <c r="E206" s="611" t="s">
        <v>1</v>
      </c>
      <c r="F206" s="514" t="s">
        <v>722</v>
      </c>
      <c r="H206" s="612">
        <v>53.037999999999997</v>
      </c>
      <c r="L206" s="608"/>
      <c r="M206" s="613"/>
      <c r="T206" s="614"/>
      <c r="AT206" s="611" t="s">
        <v>203</v>
      </c>
      <c r="AU206" s="611" t="s">
        <v>83</v>
      </c>
      <c r="AV206" s="609" t="s">
        <v>83</v>
      </c>
      <c r="AW206" s="609" t="s">
        <v>28</v>
      </c>
      <c r="AX206" s="609" t="s">
        <v>73</v>
      </c>
      <c r="AY206" s="611" t="s">
        <v>184</v>
      </c>
    </row>
    <row r="207" spans="2:65" s="609" customFormat="1">
      <c r="B207" s="608"/>
      <c r="D207" s="610" t="s">
        <v>203</v>
      </c>
      <c r="E207" s="611" t="s">
        <v>1</v>
      </c>
      <c r="F207" s="514" t="s">
        <v>723</v>
      </c>
      <c r="H207" s="612">
        <v>323.59199999999998</v>
      </c>
      <c r="L207" s="608"/>
      <c r="M207" s="613"/>
      <c r="T207" s="614"/>
      <c r="AT207" s="611" t="s">
        <v>203</v>
      </c>
      <c r="AU207" s="611" t="s">
        <v>83</v>
      </c>
      <c r="AV207" s="609" t="s">
        <v>83</v>
      </c>
      <c r="AW207" s="609" t="s">
        <v>28</v>
      </c>
      <c r="AX207" s="609" t="s">
        <v>73</v>
      </c>
      <c r="AY207" s="611" t="s">
        <v>184</v>
      </c>
    </row>
    <row r="208" spans="2:65" s="617" customFormat="1">
      <c r="B208" s="616"/>
      <c r="D208" s="610" t="s">
        <v>203</v>
      </c>
      <c r="E208" s="618" t="s">
        <v>1</v>
      </c>
      <c r="F208" s="619" t="s">
        <v>724</v>
      </c>
      <c r="H208" s="618" t="s">
        <v>1</v>
      </c>
      <c r="L208" s="616"/>
      <c r="M208" s="620"/>
      <c r="T208" s="621"/>
      <c r="AT208" s="618" t="s">
        <v>203</v>
      </c>
      <c r="AU208" s="618" t="s">
        <v>83</v>
      </c>
      <c r="AV208" s="617" t="s">
        <v>81</v>
      </c>
      <c r="AW208" s="617" t="s">
        <v>28</v>
      </c>
      <c r="AX208" s="617" t="s">
        <v>73</v>
      </c>
      <c r="AY208" s="618" t="s">
        <v>184</v>
      </c>
    </row>
    <row r="209" spans="2:65" s="609" customFormat="1">
      <c r="B209" s="608"/>
      <c r="D209" s="610" t="s">
        <v>203</v>
      </c>
      <c r="E209" s="611" t="s">
        <v>1</v>
      </c>
      <c r="F209" s="514" t="s">
        <v>725</v>
      </c>
      <c r="H209" s="612">
        <v>172.8</v>
      </c>
      <c r="L209" s="608"/>
      <c r="M209" s="613"/>
      <c r="T209" s="614"/>
      <c r="AT209" s="611" t="s">
        <v>203</v>
      </c>
      <c r="AU209" s="611" t="s">
        <v>83</v>
      </c>
      <c r="AV209" s="609" t="s">
        <v>83</v>
      </c>
      <c r="AW209" s="609" t="s">
        <v>28</v>
      </c>
      <c r="AX209" s="609" t="s">
        <v>73</v>
      </c>
      <c r="AY209" s="611" t="s">
        <v>184</v>
      </c>
    </row>
    <row r="210" spans="2:65" s="630" customFormat="1">
      <c r="B210" s="629"/>
      <c r="D210" s="610" t="s">
        <v>203</v>
      </c>
      <c r="E210" s="631" t="s">
        <v>1</v>
      </c>
      <c r="F210" s="632" t="s">
        <v>206</v>
      </c>
      <c r="H210" s="633">
        <v>549.42999999999995</v>
      </c>
      <c r="L210" s="629"/>
      <c r="M210" s="634"/>
      <c r="T210" s="635"/>
      <c r="AT210" s="631" t="s">
        <v>203</v>
      </c>
      <c r="AU210" s="631" t="s">
        <v>83</v>
      </c>
      <c r="AV210" s="630" t="s">
        <v>190</v>
      </c>
      <c r="AW210" s="630" t="s">
        <v>28</v>
      </c>
      <c r="AX210" s="630" t="s">
        <v>81</v>
      </c>
      <c r="AY210" s="631" t="s">
        <v>184</v>
      </c>
    </row>
    <row r="211" spans="2:65" s="584" customFormat="1" ht="22.8" customHeight="1">
      <c r="B211" s="583"/>
      <c r="D211" s="585" t="s">
        <v>72</v>
      </c>
      <c r="E211" s="593" t="s">
        <v>83</v>
      </c>
      <c r="F211" s="593" t="s">
        <v>470</v>
      </c>
      <c r="J211" s="594">
        <f>BK211</f>
        <v>0</v>
      </c>
      <c r="L211" s="583"/>
      <c r="M211" s="588"/>
      <c r="P211" s="589">
        <f>SUM(P212:P283)</f>
        <v>0</v>
      </c>
      <c r="R211" s="589">
        <f>SUM(R212:R283)</f>
        <v>520.21878578000008</v>
      </c>
      <c r="T211" s="590">
        <f>SUM(T212:T283)</f>
        <v>0</v>
      </c>
      <c r="AR211" s="585" t="s">
        <v>81</v>
      </c>
      <c r="AT211" s="591" t="s">
        <v>72</v>
      </c>
      <c r="AU211" s="591" t="s">
        <v>81</v>
      </c>
      <c r="AY211" s="585" t="s">
        <v>184</v>
      </c>
      <c r="BK211" s="592">
        <f>SUM(BK212:BK283)</f>
        <v>0</v>
      </c>
    </row>
    <row r="212" spans="2:65" s="524" customFormat="1" ht="24.15" customHeight="1">
      <c r="B212" s="523"/>
      <c r="C212" s="595" t="s">
        <v>207</v>
      </c>
      <c r="D212" s="595" t="s">
        <v>186</v>
      </c>
      <c r="E212" s="596" t="s">
        <v>726</v>
      </c>
      <c r="F212" s="636" t="s">
        <v>727</v>
      </c>
      <c r="G212" s="615" t="s">
        <v>267</v>
      </c>
      <c r="H212" s="599">
        <v>90.391000000000005</v>
      </c>
      <c r="I212" s="90"/>
      <c r="J212" s="600">
        <f>ROUND(I212*H212,2)</f>
        <v>0</v>
      </c>
      <c r="K212" s="601"/>
      <c r="L212" s="523"/>
      <c r="M212" s="602" t="s">
        <v>1</v>
      </c>
      <c r="N212" s="603" t="s">
        <v>38</v>
      </c>
      <c r="P212" s="604">
        <f>O212*H212</f>
        <v>0</v>
      </c>
      <c r="Q212" s="604">
        <v>2.16</v>
      </c>
      <c r="R212" s="604">
        <f>Q212*H212</f>
        <v>195.24456000000004</v>
      </c>
      <c r="S212" s="604">
        <v>0</v>
      </c>
      <c r="T212" s="605">
        <f>S212*H212</f>
        <v>0</v>
      </c>
      <c r="AR212" s="606" t="s">
        <v>190</v>
      </c>
      <c r="AT212" s="606" t="s">
        <v>186</v>
      </c>
      <c r="AU212" s="606" t="s">
        <v>83</v>
      </c>
      <c r="AY212" s="516" t="s">
        <v>184</v>
      </c>
      <c r="BE212" s="607">
        <f>IF(N212="základní",J212,0)</f>
        <v>0</v>
      </c>
      <c r="BF212" s="607">
        <f>IF(N212="snížená",J212,0)</f>
        <v>0</v>
      </c>
      <c r="BG212" s="607">
        <f>IF(N212="zákl. přenesená",J212,0)</f>
        <v>0</v>
      </c>
      <c r="BH212" s="607">
        <f>IF(N212="sníž. přenesená",J212,0)</f>
        <v>0</v>
      </c>
      <c r="BI212" s="607">
        <f>IF(N212="nulová",J212,0)</f>
        <v>0</v>
      </c>
      <c r="BJ212" s="516" t="s">
        <v>81</v>
      </c>
      <c r="BK212" s="607">
        <f>ROUND(I212*H212,2)</f>
        <v>0</v>
      </c>
      <c r="BL212" s="516" t="s">
        <v>190</v>
      </c>
      <c r="BM212" s="606" t="s">
        <v>728</v>
      </c>
    </row>
    <row r="213" spans="2:65" s="617" customFormat="1">
      <c r="B213" s="616"/>
      <c r="D213" s="610" t="s">
        <v>203</v>
      </c>
      <c r="E213" s="618" t="s">
        <v>1</v>
      </c>
      <c r="F213" s="619" t="s">
        <v>721</v>
      </c>
      <c r="H213" s="618" t="s">
        <v>1</v>
      </c>
      <c r="L213" s="616"/>
      <c r="M213" s="620"/>
      <c r="T213" s="621"/>
      <c r="AT213" s="618" t="s">
        <v>203</v>
      </c>
      <c r="AU213" s="618" t="s">
        <v>83</v>
      </c>
      <c r="AV213" s="617" t="s">
        <v>81</v>
      </c>
      <c r="AW213" s="617" t="s">
        <v>28</v>
      </c>
      <c r="AX213" s="617" t="s">
        <v>73</v>
      </c>
      <c r="AY213" s="618" t="s">
        <v>184</v>
      </c>
    </row>
    <row r="214" spans="2:65" s="609" customFormat="1">
      <c r="B214" s="608"/>
      <c r="D214" s="610" t="s">
        <v>203</v>
      </c>
      <c r="E214" s="611" t="s">
        <v>1</v>
      </c>
      <c r="F214" s="514" t="s">
        <v>729</v>
      </c>
      <c r="H214" s="612">
        <v>12.728999999999999</v>
      </c>
      <c r="L214" s="608"/>
      <c r="M214" s="613"/>
      <c r="T214" s="614"/>
      <c r="AT214" s="611" t="s">
        <v>203</v>
      </c>
      <c r="AU214" s="611" t="s">
        <v>83</v>
      </c>
      <c r="AV214" s="609" t="s">
        <v>83</v>
      </c>
      <c r="AW214" s="609" t="s">
        <v>28</v>
      </c>
      <c r="AX214" s="609" t="s">
        <v>73</v>
      </c>
      <c r="AY214" s="611" t="s">
        <v>184</v>
      </c>
    </row>
    <row r="215" spans="2:65" s="609" customFormat="1">
      <c r="B215" s="608"/>
      <c r="D215" s="610" t="s">
        <v>203</v>
      </c>
      <c r="E215" s="611" t="s">
        <v>1</v>
      </c>
      <c r="F215" s="514" t="s">
        <v>730</v>
      </c>
      <c r="H215" s="612">
        <v>77.662000000000006</v>
      </c>
      <c r="L215" s="608"/>
      <c r="M215" s="613"/>
      <c r="T215" s="614"/>
      <c r="AT215" s="611" t="s">
        <v>203</v>
      </c>
      <c r="AU215" s="611" t="s">
        <v>83</v>
      </c>
      <c r="AV215" s="609" t="s">
        <v>83</v>
      </c>
      <c r="AW215" s="609" t="s">
        <v>28</v>
      </c>
      <c r="AX215" s="609" t="s">
        <v>73</v>
      </c>
      <c r="AY215" s="611" t="s">
        <v>184</v>
      </c>
    </row>
    <row r="216" spans="2:65" s="630" customFormat="1">
      <c r="B216" s="629"/>
      <c r="D216" s="610" t="s">
        <v>203</v>
      </c>
      <c r="E216" s="631" t="s">
        <v>1</v>
      </c>
      <c r="F216" s="632" t="s">
        <v>206</v>
      </c>
      <c r="H216" s="633">
        <v>90.391000000000005</v>
      </c>
      <c r="L216" s="629"/>
      <c r="M216" s="634"/>
      <c r="T216" s="635"/>
      <c r="AT216" s="631" t="s">
        <v>203</v>
      </c>
      <c r="AU216" s="631" t="s">
        <v>83</v>
      </c>
      <c r="AV216" s="630" t="s">
        <v>190</v>
      </c>
      <c r="AW216" s="630" t="s">
        <v>28</v>
      </c>
      <c r="AX216" s="630" t="s">
        <v>81</v>
      </c>
      <c r="AY216" s="631" t="s">
        <v>184</v>
      </c>
    </row>
    <row r="217" spans="2:65" s="524" customFormat="1" ht="24.15" customHeight="1">
      <c r="B217" s="523"/>
      <c r="C217" s="595" t="s">
        <v>214</v>
      </c>
      <c r="D217" s="595" t="s">
        <v>186</v>
      </c>
      <c r="E217" s="596" t="s">
        <v>731</v>
      </c>
      <c r="F217" s="636" t="s">
        <v>732</v>
      </c>
      <c r="G217" s="615" t="s">
        <v>267</v>
      </c>
      <c r="H217" s="599">
        <v>22.597999999999999</v>
      </c>
      <c r="I217" s="90"/>
      <c r="J217" s="600">
        <f>ROUND(I217*H217,2)</f>
        <v>0</v>
      </c>
      <c r="K217" s="601"/>
      <c r="L217" s="523"/>
      <c r="M217" s="602" t="s">
        <v>1</v>
      </c>
      <c r="N217" s="603" t="s">
        <v>38</v>
      </c>
      <c r="P217" s="604">
        <f>O217*H217</f>
        <v>0</v>
      </c>
      <c r="Q217" s="604">
        <v>1.98</v>
      </c>
      <c r="R217" s="604">
        <f>Q217*H217</f>
        <v>44.744039999999998</v>
      </c>
      <c r="S217" s="604">
        <v>0</v>
      </c>
      <c r="T217" s="605">
        <f>S217*H217</f>
        <v>0</v>
      </c>
      <c r="AR217" s="606" t="s">
        <v>190</v>
      </c>
      <c r="AT217" s="606" t="s">
        <v>186</v>
      </c>
      <c r="AU217" s="606" t="s">
        <v>83</v>
      </c>
      <c r="AY217" s="516" t="s">
        <v>184</v>
      </c>
      <c r="BE217" s="607">
        <f>IF(N217="základní",J217,0)</f>
        <v>0</v>
      </c>
      <c r="BF217" s="607">
        <f>IF(N217="snížená",J217,0)</f>
        <v>0</v>
      </c>
      <c r="BG217" s="607">
        <f>IF(N217="zákl. přenesená",J217,0)</f>
        <v>0</v>
      </c>
      <c r="BH217" s="607">
        <f>IF(N217="sníž. přenesená",J217,0)</f>
        <v>0</v>
      </c>
      <c r="BI217" s="607">
        <f>IF(N217="nulová",J217,0)</f>
        <v>0</v>
      </c>
      <c r="BJ217" s="516" t="s">
        <v>81</v>
      </c>
      <c r="BK217" s="607">
        <f>ROUND(I217*H217,2)</f>
        <v>0</v>
      </c>
      <c r="BL217" s="516" t="s">
        <v>190</v>
      </c>
      <c r="BM217" s="606" t="s">
        <v>733</v>
      </c>
    </row>
    <row r="218" spans="2:65" s="617" customFormat="1">
      <c r="B218" s="616"/>
      <c r="D218" s="610" t="s">
        <v>203</v>
      </c>
      <c r="E218" s="618" t="s">
        <v>1</v>
      </c>
      <c r="F218" s="619" t="s">
        <v>721</v>
      </c>
      <c r="H218" s="618" t="s">
        <v>1</v>
      </c>
      <c r="L218" s="616"/>
      <c r="M218" s="620"/>
      <c r="T218" s="621"/>
      <c r="AT218" s="618" t="s">
        <v>203</v>
      </c>
      <c r="AU218" s="618" t="s">
        <v>83</v>
      </c>
      <c r="AV218" s="617" t="s">
        <v>81</v>
      </c>
      <c r="AW218" s="617" t="s">
        <v>28</v>
      </c>
      <c r="AX218" s="617" t="s">
        <v>73</v>
      </c>
      <c r="AY218" s="618" t="s">
        <v>184</v>
      </c>
    </row>
    <row r="219" spans="2:65" s="609" customFormat="1">
      <c r="B219" s="608"/>
      <c r="D219" s="610" t="s">
        <v>203</v>
      </c>
      <c r="E219" s="611" t="s">
        <v>1</v>
      </c>
      <c r="F219" s="514" t="s">
        <v>734</v>
      </c>
      <c r="H219" s="612">
        <v>3.1819999999999999</v>
      </c>
      <c r="L219" s="608"/>
      <c r="M219" s="613"/>
      <c r="T219" s="614"/>
      <c r="AT219" s="611" t="s">
        <v>203</v>
      </c>
      <c r="AU219" s="611" t="s">
        <v>83</v>
      </c>
      <c r="AV219" s="609" t="s">
        <v>83</v>
      </c>
      <c r="AW219" s="609" t="s">
        <v>28</v>
      </c>
      <c r="AX219" s="609" t="s">
        <v>73</v>
      </c>
      <c r="AY219" s="611" t="s">
        <v>184</v>
      </c>
    </row>
    <row r="220" spans="2:65" s="609" customFormat="1">
      <c r="B220" s="608"/>
      <c r="D220" s="610" t="s">
        <v>203</v>
      </c>
      <c r="E220" s="611" t="s">
        <v>1</v>
      </c>
      <c r="F220" s="514" t="s">
        <v>735</v>
      </c>
      <c r="H220" s="612">
        <v>19.416</v>
      </c>
      <c r="L220" s="608"/>
      <c r="M220" s="613"/>
      <c r="T220" s="614"/>
      <c r="AT220" s="611" t="s">
        <v>203</v>
      </c>
      <c r="AU220" s="611" t="s">
        <v>83</v>
      </c>
      <c r="AV220" s="609" t="s">
        <v>83</v>
      </c>
      <c r="AW220" s="609" t="s">
        <v>28</v>
      </c>
      <c r="AX220" s="609" t="s">
        <v>73</v>
      </c>
      <c r="AY220" s="611" t="s">
        <v>184</v>
      </c>
    </row>
    <row r="221" spans="2:65" s="630" customFormat="1">
      <c r="B221" s="629"/>
      <c r="D221" s="610" t="s">
        <v>203</v>
      </c>
      <c r="E221" s="631" t="s">
        <v>1</v>
      </c>
      <c r="F221" s="632" t="s">
        <v>206</v>
      </c>
      <c r="H221" s="633">
        <v>22.597999999999999</v>
      </c>
      <c r="L221" s="629"/>
      <c r="M221" s="634"/>
      <c r="T221" s="635"/>
      <c r="AT221" s="631" t="s">
        <v>203</v>
      </c>
      <c r="AU221" s="631" t="s">
        <v>83</v>
      </c>
      <c r="AV221" s="630" t="s">
        <v>190</v>
      </c>
      <c r="AW221" s="630" t="s">
        <v>28</v>
      </c>
      <c r="AX221" s="630" t="s">
        <v>81</v>
      </c>
      <c r="AY221" s="631" t="s">
        <v>184</v>
      </c>
    </row>
    <row r="222" spans="2:65" s="524" customFormat="1" ht="24.15" customHeight="1">
      <c r="B222" s="523"/>
      <c r="C222" s="595" t="s">
        <v>220</v>
      </c>
      <c r="D222" s="595" t="s">
        <v>186</v>
      </c>
      <c r="E222" s="596" t="s">
        <v>736</v>
      </c>
      <c r="F222" s="636" t="s">
        <v>737</v>
      </c>
      <c r="G222" s="615" t="s">
        <v>267</v>
      </c>
      <c r="H222" s="599">
        <v>56.494999999999997</v>
      </c>
      <c r="I222" s="90"/>
      <c r="J222" s="600">
        <f>ROUND(I222*H222,2)</f>
        <v>0</v>
      </c>
      <c r="K222" s="601"/>
      <c r="L222" s="523"/>
      <c r="M222" s="602" t="s">
        <v>1</v>
      </c>
      <c r="N222" s="603" t="s">
        <v>38</v>
      </c>
      <c r="P222" s="604">
        <f>O222*H222</f>
        <v>0</v>
      </c>
      <c r="Q222" s="604">
        <v>2.3010199999999998</v>
      </c>
      <c r="R222" s="604">
        <f>Q222*H222</f>
        <v>129.99612489999998</v>
      </c>
      <c r="S222" s="604">
        <v>0</v>
      </c>
      <c r="T222" s="605">
        <f>S222*H222</f>
        <v>0</v>
      </c>
      <c r="AR222" s="606" t="s">
        <v>190</v>
      </c>
      <c r="AT222" s="606" t="s">
        <v>186</v>
      </c>
      <c r="AU222" s="606" t="s">
        <v>83</v>
      </c>
      <c r="AY222" s="516" t="s">
        <v>184</v>
      </c>
      <c r="BE222" s="607">
        <f>IF(N222="základní",J222,0)</f>
        <v>0</v>
      </c>
      <c r="BF222" s="607">
        <f>IF(N222="snížená",J222,0)</f>
        <v>0</v>
      </c>
      <c r="BG222" s="607">
        <f>IF(N222="zákl. přenesená",J222,0)</f>
        <v>0</v>
      </c>
      <c r="BH222" s="607">
        <f>IF(N222="sníž. přenesená",J222,0)</f>
        <v>0</v>
      </c>
      <c r="BI222" s="607">
        <f>IF(N222="nulová",J222,0)</f>
        <v>0</v>
      </c>
      <c r="BJ222" s="516" t="s">
        <v>81</v>
      </c>
      <c r="BK222" s="607">
        <f>ROUND(I222*H222,2)</f>
        <v>0</v>
      </c>
      <c r="BL222" s="516" t="s">
        <v>190</v>
      </c>
      <c r="BM222" s="606" t="s">
        <v>738</v>
      </c>
    </row>
    <row r="223" spans="2:65" s="609" customFormat="1">
      <c r="B223" s="608"/>
      <c r="D223" s="610" t="s">
        <v>203</v>
      </c>
      <c r="E223" s="611" t="s">
        <v>1</v>
      </c>
      <c r="F223" s="514" t="s">
        <v>739</v>
      </c>
      <c r="H223" s="612">
        <v>7.9560000000000004</v>
      </c>
      <c r="L223" s="608"/>
      <c r="M223" s="613"/>
      <c r="T223" s="614"/>
      <c r="AT223" s="611" t="s">
        <v>203</v>
      </c>
      <c r="AU223" s="611" t="s">
        <v>83</v>
      </c>
      <c r="AV223" s="609" t="s">
        <v>83</v>
      </c>
      <c r="AW223" s="609" t="s">
        <v>28</v>
      </c>
      <c r="AX223" s="609" t="s">
        <v>73</v>
      </c>
      <c r="AY223" s="611" t="s">
        <v>184</v>
      </c>
    </row>
    <row r="224" spans="2:65" s="609" customFormat="1">
      <c r="B224" s="608"/>
      <c r="D224" s="610" t="s">
        <v>203</v>
      </c>
      <c r="E224" s="611" t="s">
        <v>1</v>
      </c>
      <c r="F224" s="514" t="s">
        <v>740</v>
      </c>
      <c r="H224" s="612">
        <v>48.539000000000001</v>
      </c>
      <c r="L224" s="608"/>
      <c r="M224" s="613"/>
      <c r="T224" s="614"/>
      <c r="AT224" s="611" t="s">
        <v>203</v>
      </c>
      <c r="AU224" s="611" t="s">
        <v>83</v>
      </c>
      <c r="AV224" s="609" t="s">
        <v>83</v>
      </c>
      <c r="AW224" s="609" t="s">
        <v>28</v>
      </c>
      <c r="AX224" s="609" t="s">
        <v>73</v>
      </c>
      <c r="AY224" s="611" t="s">
        <v>184</v>
      </c>
    </row>
    <row r="225" spans="2:65" s="630" customFormat="1">
      <c r="B225" s="629"/>
      <c r="D225" s="610" t="s">
        <v>203</v>
      </c>
      <c r="E225" s="631" t="s">
        <v>1</v>
      </c>
      <c r="F225" s="632" t="s">
        <v>206</v>
      </c>
      <c r="H225" s="633">
        <v>56.494999999999997</v>
      </c>
      <c r="L225" s="629"/>
      <c r="M225" s="634"/>
      <c r="T225" s="635"/>
      <c r="AT225" s="631" t="s">
        <v>203</v>
      </c>
      <c r="AU225" s="631" t="s">
        <v>83</v>
      </c>
      <c r="AV225" s="630" t="s">
        <v>190</v>
      </c>
      <c r="AW225" s="630" t="s">
        <v>28</v>
      </c>
      <c r="AX225" s="630" t="s">
        <v>81</v>
      </c>
      <c r="AY225" s="631" t="s">
        <v>184</v>
      </c>
    </row>
    <row r="226" spans="2:65" s="524" customFormat="1" ht="16.5" customHeight="1">
      <c r="B226" s="523"/>
      <c r="C226" s="595" t="s">
        <v>226</v>
      </c>
      <c r="D226" s="595" t="s">
        <v>186</v>
      </c>
      <c r="E226" s="596" t="s">
        <v>741</v>
      </c>
      <c r="F226" s="636" t="s">
        <v>742</v>
      </c>
      <c r="G226" s="615" t="s">
        <v>201</v>
      </c>
      <c r="H226" s="599">
        <v>14.64</v>
      </c>
      <c r="I226" s="90"/>
      <c r="J226" s="600">
        <f>ROUND(I226*H226,2)</f>
        <v>0</v>
      </c>
      <c r="K226" s="601"/>
      <c r="L226" s="523"/>
      <c r="M226" s="602" t="s">
        <v>1</v>
      </c>
      <c r="N226" s="603" t="s">
        <v>38</v>
      </c>
      <c r="P226" s="604">
        <f>O226*H226</f>
        <v>0</v>
      </c>
      <c r="Q226" s="604">
        <v>2.9399999999999999E-3</v>
      </c>
      <c r="R226" s="604">
        <f>Q226*H226</f>
        <v>4.3041599999999999E-2</v>
      </c>
      <c r="S226" s="604">
        <v>0</v>
      </c>
      <c r="T226" s="605">
        <f>S226*H226</f>
        <v>0</v>
      </c>
      <c r="AR226" s="606" t="s">
        <v>190</v>
      </c>
      <c r="AT226" s="606" t="s">
        <v>186</v>
      </c>
      <c r="AU226" s="606" t="s">
        <v>83</v>
      </c>
      <c r="AY226" s="516" t="s">
        <v>184</v>
      </c>
      <c r="BE226" s="607">
        <f>IF(N226="základní",J226,0)</f>
        <v>0</v>
      </c>
      <c r="BF226" s="607">
        <f>IF(N226="snížená",J226,0)</f>
        <v>0</v>
      </c>
      <c r="BG226" s="607">
        <f>IF(N226="zákl. přenesená",J226,0)</f>
        <v>0</v>
      </c>
      <c r="BH226" s="607">
        <f>IF(N226="sníž. přenesená",J226,0)</f>
        <v>0</v>
      </c>
      <c r="BI226" s="607">
        <f>IF(N226="nulová",J226,0)</f>
        <v>0</v>
      </c>
      <c r="BJ226" s="516" t="s">
        <v>81</v>
      </c>
      <c r="BK226" s="607">
        <f>ROUND(I226*H226,2)</f>
        <v>0</v>
      </c>
      <c r="BL226" s="516" t="s">
        <v>190</v>
      </c>
      <c r="BM226" s="606" t="s">
        <v>743</v>
      </c>
    </row>
    <row r="227" spans="2:65" s="609" customFormat="1">
      <c r="B227" s="608"/>
      <c r="D227" s="610" t="s">
        <v>203</v>
      </c>
      <c r="E227" s="611" t="s">
        <v>1</v>
      </c>
      <c r="F227" s="514" t="s">
        <v>744</v>
      </c>
      <c r="H227" s="612">
        <v>14.64</v>
      </c>
      <c r="L227" s="608"/>
      <c r="M227" s="613"/>
      <c r="T227" s="614"/>
      <c r="AT227" s="611" t="s">
        <v>203</v>
      </c>
      <c r="AU227" s="611" t="s">
        <v>83</v>
      </c>
      <c r="AV227" s="609" t="s">
        <v>83</v>
      </c>
      <c r="AW227" s="609" t="s">
        <v>28</v>
      </c>
      <c r="AX227" s="609" t="s">
        <v>81</v>
      </c>
      <c r="AY227" s="611" t="s">
        <v>184</v>
      </c>
    </row>
    <row r="228" spans="2:65" s="524" customFormat="1" ht="16.5" customHeight="1">
      <c r="B228" s="523"/>
      <c r="C228" s="595" t="s">
        <v>231</v>
      </c>
      <c r="D228" s="595" t="s">
        <v>186</v>
      </c>
      <c r="E228" s="596" t="s">
        <v>745</v>
      </c>
      <c r="F228" s="636" t="s">
        <v>746</v>
      </c>
      <c r="G228" s="615" t="s">
        <v>201</v>
      </c>
      <c r="H228" s="599">
        <v>14.64</v>
      </c>
      <c r="I228" s="90"/>
      <c r="J228" s="600">
        <f>ROUND(I228*H228,2)</f>
        <v>0</v>
      </c>
      <c r="K228" s="601"/>
      <c r="L228" s="523"/>
      <c r="M228" s="602" t="s">
        <v>1</v>
      </c>
      <c r="N228" s="603" t="s">
        <v>38</v>
      </c>
      <c r="P228" s="604">
        <f>O228*H228</f>
        <v>0</v>
      </c>
      <c r="Q228" s="604">
        <v>0</v>
      </c>
      <c r="R228" s="604">
        <f>Q228*H228</f>
        <v>0</v>
      </c>
      <c r="S228" s="604">
        <v>0</v>
      </c>
      <c r="T228" s="605">
        <f>S228*H228</f>
        <v>0</v>
      </c>
      <c r="AR228" s="606" t="s">
        <v>190</v>
      </c>
      <c r="AT228" s="606" t="s">
        <v>186</v>
      </c>
      <c r="AU228" s="606" t="s">
        <v>83</v>
      </c>
      <c r="AY228" s="516" t="s">
        <v>184</v>
      </c>
      <c r="BE228" s="607">
        <f>IF(N228="základní",J228,0)</f>
        <v>0</v>
      </c>
      <c r="BF228" s="607">
        <f>IF(N228="snížená",J228,0)</f>
        <v>0</v>
      </c>
      <c r="BG228" s="607">
        <f>IF(N228="zákl. přenesená",J228,0)</f>
        <v>0</v>
      </c>
      <c r="BH228" s="607">
        <f>IF(N228="sníž. přenesená",J228,0)</f>
        <v>0</v>
      </c>
      <c r="BI228" s="607">
        <f>IF(N228="nulová",J228,0)</f>
        <v>0</v>
      </c>
      <c r="BJ228" s="516" t="s">
        <v>81</v>
      </c>
      <c r="BK228" s="607">
        <f>ROUND(I228*H228,2)</f>
        <v>0</v>
      </c>
      <c r="BL228" s="516" t="s">
        <v>190</v>
      </c>
      <c r="BM228" s="606" t="s">
        <v>747</v>
      </c>
    </row>
    <row r="229" spans="2:65" s="524" customFormat="1" ht="16.5" customHeight="1">
      <c r="B229" s="523"/>
      <c r="C229" s="595" t="s">
        <v>235</v>
      </c>
      <c r="D229" s="595" t="s">
        <v>186</v>
      </c>
      <c r="E229" s="596" t="s">
        <v>748</v>
      </c>
      <c r="F229" s="636" t="s">
        <v>749</v>
      </c>
      <c r="G229" s="615" t="s">
        <v>278</v>
      </c>
      <c r="H229" s="599">
        <v>5.04</v>
      </c>
      <c r="I229" s="90"/>
      <c r="J229" s="600">
        <f>ROUND(I229*H229,2)</f>
        <v>0</v>
      </c>
      <c r="K229" s="601"/>
      <c r="L229" s="523"/>
      <c r="M229" s="602" t="s">
        <v>1</v>
      </c>
      <c r="N229" s="603" t="s">
        <v>38</v>
      </c>
      <c r="P229" s="604">
        <f>O229*H229</f>
        <v>0</v>
      </c>
      <c r="Q229" s="604">
        <v>1.06277</v>
      </c>
      <c r="R229" s="604">
        <f>Q229*H229</f>
        <v>5.3563608</v>
      </c>
      <c r="S229" s="604">
        <v>0</v>
      </c>
      <c r="T229" s="605">
        <f>S229*H229</f>
        <v>0</v>
      </c>
      <c r="AR229" s="606" t="s">
        <v>190</v>
      </c>
      <c r="AT229" s="606" t="s">
        <v>186</v>
      </c>
      <c r="AU229" s="606" t="s">
        <v>83</v>
      </c>
      <c r="AY229" s="516" t="s">
        <v>184</v>
      </c>
      <c r="BE229" s="607">
        <f>IF(N229="základní",J229,0)</f>
        <v>0</v>
      </c>
      <c r="BF229" s="607">
        <f>IF(N229="snížená",J229,0)</f>
        <v>0</v>
      </c>
      <c r="BG229" s="607">
        <f>IF(N229="zákl. přenesená",J229,0)</f>
        <v>0</v>
      </c>
      <c r="BH229" s="607">
        <f>IF(N229="sníž. přenesená",J229,0)</f>
        <v>0</v>
      </c>
      <c r="BI229" s="607">
        <f>IF(N229="nulová",J229,0)</f>
        <v>0</v>
      </c>
      <c r="BJ229" s="516" t="s">
        <v>81</v>
      </c>
      <c r="BK229" s="607">
        <f>ROUND(I229*H229,2)</f>
        <v>0</v>
      </c>
      <c r="BL229" s="516" t="s">
        <v>190</v>
      </c>
      <c r="BM229" s="606" t="s">
        <v>750</v>
      </c>
    </row>
    <row r="230" spans="2:65" s="609" customFormat="1">
      <c r="B230" s="608"/>
      <c r="D230" s="610" t="s">
        <v>203</v>
      </c>
      <c r="E230" s="611" t="s">
        <v>1</v>
      </c>
      <c r="F230" s="514" t="s">
        <v>751</v>
      </c>
      <c r="H230" s="612">
        <v>5.04</v>
      </c>
      <c r="L230" s="608"/>
      <c r="M230" s="613"/>
      <c r="T230" s="614"/>
      <c r="AT230" s="611" t="s">
        <v>203</v>
      </c>
      <c r="AU230" s="611" t="s">
        <v>83</v>
      </c>
      <c r="AV230" s="609" t="s">
        <v>83</v>
      </c>
      <c r="AW230" s="609" t="s">
        <v>28</v>
      </c>
      <c r="AX230" s="609" t="s">
        <v>81</v>
      </c>
      <c r="AY230" s="611" t="s">
        <v>184</v>
      </c>
    </row>
    <row r="231" spans="2:65" s="524" customFormat="1" ht="16.5" customHeight="1">
      <c r="B231" s="523"/>
      <c r="C231" s="595" t="s">
        <v>239</v>
      </c>
      <c r="D231" s="595" t="s">
        <v>186</v>
      </c>
      <c r="E231" s="596" t="s">
        <v>752</v>
      </c>
      <c r="F231" s="636" t="s">
        <v>753</v>
      </c>
      <c r="G231" s="615" t="s">
        <v>267</v>
      </c>
      <c r="H231" s="599">
        <v>51.353000000000002</v>
      </c>
      <c r="I231" s="90"/>
      <c r="J231" s="600">
        <f>ROUND(I231*H231,2)</f>
        <v>0</v>
      </c>
      <c r="K231" s="601"/>
      <c r="L231" s="523"/>
      <c r="M231" s="602" t="s">
        <v>1</v>
      </c>
      <c r="N231" s="603" t="s">
        <v>38</v>
      </c>
      <c r="P231" s="604">
        <f>O231*H231</f>
        <v>0</v>
      </c>
      <c r="Q231" s="604">
        <v>2.3010199999999998</v>
      </c>
      <c r="R231" s="604">
        <f>Q231*H231</f>
        <v>118.16428006</v>
      </c>
      <c r="S231" s="604">
        <v>0</v>
      </c>
      <c r="T231" s="605">
        <f>S231*H231</f>
        <v>0</v>
      </c>
      <c r="AR231" s="606" t="s">
        <v>190</v>
      </c>
      <c r="AT231" s="606" t="s">
        <v>186</v>
      </c>
      <c r="AU231" s="606" t="s">
        <v>83</v>
      </c>
      <c r="AY231" s="516" t="s">
        <v>184</v>
      </c>
      <c r="BE231" s="607">
        <f>IF(N231="základní",J231,0)</f>
        <v>0</v>
      </c>
      <c r="BF231" s="607">
        <f>IF(N231="snížená",J231,0)</f>
        <v>0</v>
      </c>
      <c r="BG231" s="607">
        <f>IF(N231="zákl. přenesená",J231,0)</f>
        <v>0</v>
      </c>
      <c r="BH231" s="607">
        <f>IF(N231="sníž. přenesená",J231,0)</f>
        <v>0</v>
      </c>
      <c r="BI231" s="607">
        <f>IF(N231="nulová",J231,0)</f>
        <v>0</v>
      </c>
      <c r="BJ231" s="516" t="s">
        <v>81</v>
      </c>
      <c r="BK231" s="607">
        <f>ROUND(I231*H231,2)</f>
        <v>0</v>
      </c>
      <c r="BL231" s="516" t="s">
        <v>190</v>
      </c>
      <c r="BM231" s="606" t="s">
        <v>754</v>
      </c>
    </row>
    <row r="232" spans="2:65" s="609" customFormat="1">
      <c r="B232" s="608"/>
      <c r="D232" s="610" t="s">
        <v>203</v>
      </c>
      <c r="E232" s="611" t="s">
        <v>1</v>
      </c>
      <c r="F232" s="514" t="s">
        <v>670</v>
      </c>
      <c r="H232" s="612">
        <v>2.85</v>
      </c>
      <c r="L232" s="608"/>
      <c r="M232" s="613"/>
      <c r="T232" s="614"/>
      <c r="AT232" s="611" t="s">
        <v>203</v>
      </c>
      <c r="AU232" s="611" t="s">
        <v>83</v>
      </c>
      <c r="AV232" s="609" t="s">
        <v>83</v>
      </c>
      <c r="AW232" s="609" t="s">
        <v>28</v>
      </c>
      <c r="AX232" s="609" t="s">
        <v>73</v>
      </c>
      <c r="AY232" s="611" t="s">
        <v>184</v>
      </c>
    </row>
    <row r="233" spans="2:65" s="609" customFormat="1">
      <c r="B233" s="608"/>
      <c r="D233" s="610" t="s">
        <v>203</v>
      </c>
      <c r="E233" s="611" t="s">
        <v>1</v>
      </c>
      <c r="F233" s="514" t="s">
        <v>671</v>
      </c>
      <c r="H233" s="612">
        <v>3.222</v>
      </c>
      <c r="L233" s="608"/>
      <c r="M233" s="613"/>
      <c r="T233" s="614"/>
      <c r="AT233" s="611" t="s">
        <v>203</v>
      </c>
      <c r="AU233" s="611" t="s">
        <v>83</v>
      </c>
      <c r="AV233" s="609" t="s">
        <v>83</v>
      </c>
      <c r="AW233" s="609" t="s">
        <v>28</v>
      </c>
      <c r="AX233" s="609" t="s">
        <v>73</v>
      </c>
      <c r="AY233" s="611" t="s">
        <v>184</v>
      </c>
    </row>
    <row r="234" spans="2:65" s="609" customFormat="1">
      <c r="B234" s="608"/>
      <c r="D234" s="610" t="s">
        <v>203</v>
      </c>
      <c r="E234" s="611" t="s">
        <v>1</v>
      </c>
      <c r="F234" s="514" t="s">
        <v>672</v>
      </c>
      <c r="H234" s="612">
        <v>0.86399999999999999</v>
      </c>
      <c r="L234" s="608"/>
      <c r="M234" s="613"/>
      <c r="T234" s="614"/>
      <c r="AT234" s="611" t="s">
        <v>203</v>
      </c>
      <c r="AU234" s="611" t="s">
        <v>83</v>
      </c>
      <c r="AV234" s="609" t="s">
        <v>83</v>
      </c>
      <c r="AW234" s="609" t="s">
        <v>28</v>
      </c>
      <c r="AX234" s="609" t="s">
        <v>73</v>
      </c>
      <c r="AY234" s="611" t="s">
        <v>184</v>
      </c>
    </row>
    <row r="235" spans="2:65" s="609" customFormat="1">
      <c r="B235" s="608"/>
      <c r="D235" s="610" t="s">
        <v>203</v>
      </c>
      <c r="E235" s="611" t="s">
        <v>1</v>
      </c>
      <c r="F235" s="514" t="s">
        <v>673</v>
      </c>
      <c r="H235" s="612">
        <v>0.25900000000000001</v>
      </c>
      <c r="L235" s="608"/>
      <c r="M235" s="613"/>
      <c r="T235" s="614"/>
      <c r="AT235" s="611" t="s">
        <v>203</v>
      </c>
      <c r="AU235" s="611" t="s">
        <v>83</v>
      </c>
      <c r="AV235" s="609" t="s">
        <v>83</v>
      </c>
      <c r="AW235" s="609" t="s">
        <v>28</v>
      </c>
      <c r="AX235" s="609" t="s">
        <v>73</v>
      </c>
      <c r="AY235" s="611" t="s">
        <v>184</v>
      </c>
    </row>
    <row r="236" spans="2:65" s="609" customFormat="1">
      <c r="B236" s="608"/>
      <c r="D236" s="610" t="s">
        <v>203</v>
      </c>
      <c r="E236" s="611" t="s">
        <v>1</v>
      </c>
      <c r="F236" s="514" t="s">
        <v>674</v>
      </c>
      <c r="H236" s="612">
        <v>3.528</v>
      </c>
      <c r="L236" s="608"/>
      <c r="M236" s="613"/>
      <c r="T236" s="614"/>
      <c r="AT236" s="611" t="s">
        <v>203</v>
      </c>
      <c r="AU236" s="611" t="s">
        <v>83</v>
      </c>
      <c r="AV236" s="609" t="s">
        <v>83</v>
      </c>
      <c r="AW236" s="609" t="s">
        <v>28</v>
      </c>
      <c r="AX236" s="609" t="s">
        <v>73</v>
      </c>
      <c r="AY236" s="611" t="s">
        <v>184</v>
      </c>
    </row>
    <row r="237" spans="2:65" s="609" customFormat="1">
      <c r="B237" s="608"/>
      <c r="D237" s="610" t="s">
        <v>203</v>
      </c>
      <c r="E237" s="611" t="s">
        <v>1</v>
      </c>
      <c r="F237" s="514" t="s">
        <v>675</v>
      </c>
      <c r="H237" s="612">
        <v>1.08</v>
      </c>
      <c r="L237" s="608"/>
      <c r="M237" s="613"/>
      <c r="T237" s="614"/>
      <c r="AT237" s="611" t="s">
        <v>203</v>
      </c>
      <c r="AU237" s="611" t="s">
        <v>83</v>
      </c>
      <c r="AV237" s="609" t="s">
        <v>83</v>
      </c>
      <c r="AW237" s="609" t="s">
        <v>28</v>
      </c>
      <c r="AX237" s="609" t="s">
        <v>73</v>
      </c>
      <c r="AY237" s="611" t="s">
        <v>184</v>
      </c>
    </row>
    <row r="238" spans="2:65" s="609" customFormat="1">
      <c r="B238" s="608"/>
      <c r="D238" s="610" t="s">
        <v>203</v>
      </c>
      <c r="E238" s="611" t="s">
        <v>1</v>
      </c>
      <c r="F238" s="514" t="s">
        <v>676</v>
      </c>
      <c r="H238" s="612">
        <v>23.256</v>
      </c>
      <c r="L238" s="608"/>
      <c r="M238" s="613"/>
      <c r="T238" s="614"/>
      <c r="AT238" s="611" t="s">
        <v>203</v>
      </c>
      <c r="AU238" s="611" t="s">
        <v>83</v>
      </c>
      <c r="AV238" s="609" t="s">
        <v>83</v>
      </c>
      <c r="AW238" s="609" t="s">
        <v>28</v>
      </c>
      <c r="AX238" s="609" t="s">
        <v>73</v>
      </c>
      <c r="AY238" s="611" t="s">
        <v>184</v>
      </c>
    </row>
    <row r="239" spans="2:65" s="609" customFormat="1">
      <c r="B239" s="608"/>
      <c r="D239" s="610" t="s">
        <v>203</v>
      </c>
      <c r="E239" s="611" t="s">
        <v>1</v>
      </c>
      <c r="F239" s="514" t="s">
        <v>677</v>
      </c>
      <c r="H239" s="612">
        <v>1.6379999999999999</v>
      </c>
      <c r="L239" s="608"/>
      <c r="M239" s="613"/>
      <c r="T239" s="614"/>
      <c r="AT239" s="611" t="s">
        <v>203</v>
      </c>
      <c r="AU239" s="611" t="s">
        <v>83</v>
      </c>
      <c r="AV239" s="609" t="s">
        <v>83</v>
      </c>
      <c r="AW239" s="609" t="s">
        <v>28</v>
      </c>
      <c r="AX239" s="609" t="s">
        <v>73</v>
      </c>
      <c r="AY239" s="611" t="s">
        <v>184</v>
      </c>
    </row>
    <row r="240" spans="2:65" s="609" customFormat="1">
      <c r="B240" s="608"/>
      <c r="D240" s="610" t="s">
        <v>203</v>
      </c>
      <c r="E240" s="611" t="s">
        <v>1</v>
      </c>
      <c r="F240" s="514" t="s">
        <v>678</v>
      </c>
      <c r="H240" s="612">
        <v>7.7759999999999998</v>
      </c>
      <c r="L240" s="608"/>
      <c r="M240" s="613"/>
      <c r="T240" s="614"/>
      <c r="AT240" s="611" t="s">
        <v>203</v>
      </c>
      <c r="AU240" s="611" t="s">
        <v>83</v>
      </c>
      <c r="AV240" s="609" t="s">
        <v>83</v>
      </c>
      <c r="AW240" s="609" t="s">
        <v>28</v>
      </c>
      <c r="AX240" s="609" t="s">
        <v>73</v>
      </c>
      <c r="AY240" s="611" t="s">
        <v>184</v>
      </c>
    </row>
    <row r="241" spans="2:65" s="609" customFormat="1">
      <c r="B241" s="608"/>
      <c r="D241" s="610" t="s">
        <v>203</v>
      </c>
      <c r="E241" s="611" t="s">
        <v>1</v>
      </c>
      <c r="F241" s="514" t="s">
        <v>679</v>
      </c>
      <c r="H241" s="612">
        <v>1.26</v>
      </c>
      <c r="L241" s="608"/>
      <c r="M241" s="613"/>
      <c r="T241" s="614"/>
      <c r="AT241" s="611" t="s">
        <v>203</v>
      </c>
      <c r="AU241" s="611" t="s">
        <v>83</v>
      </c>
      <c r="AV241" s="609" t="s">
        <v>83</v>
      </c>
      <c r="AW241" s="609" t="s">
        <v>28</v>
      </c>
      <c r="AX241" s="609" t="s">
        <v>73</v>
      </c>
      <c r="AY241" s="611" t="s">
        <v>184</v>
      </c>
    </row>
    <row r="242" spans="2:65" s="609" customFormat="1">
      <c r="B242" s="608"/>
      <c r="D242" s="610" t="s">
        <v>203</v>
      </c>
      <c r="E242" s="611" t="s">
        <v>1</v>
      </c>
      <c r="F242" s="514" t="s">
        <v>680</v>
      </c>
      <c r="H242" s="612">
        <v>3.5419999999999998</v>
      </c>
      <c r="L242" s="608"/>
      <c r="M242" s="613"/>
      <c r="T242" s="614"/>
      <c r="AT242" s="611" t="s">
        <v>203</v>
      </c>
      <c r="AU242" s="611" t="s">
        <v>83</v>
      </c>
      <c r="AV242" s="609" t="s">
        <v>83</v>
      </c>
      <c r="AW242" s="609" t="s">
        <v>28</v>
      </c>
      <c r="AX242" s="609" t="s">
        <v>73</v>
      </c>
      <c r="AY242" s="611" t="s">
        <v>184</v>
      </c>
    </row>
    <row r="243" spans="2:65" s="609" customFormat="1">
      <c r="B243" s="608"/>
      <c r="D243" s="610" t="s">
        <v>203</v>
      </c>
      <c r="E243" s="611" t="s">
        <v>1</v>
      </c>
      <c r="F243" s="514" t="s">
        <v>681</v>
      </c>
      <c r="H243" s="612">
        <v>1.0880000000000001</v>
      </c>
      <c r="L243" s="608"/>
      <c r="M243" s="613"/>
      <c r="T243" s="614"/>
      <c r="AT243" s="611" t="s">
        <v>203</v>
      </c>
      <c r="AU243" s="611" t="s">
        <v>83</v>
      </c>
      <c r="AV243" s="609" t="s">
        <v>83</v>
      </c>
      <c r="AW243" s="609" t="s">
        <v>28</v>
      </c>
      <c r="AX243" s="609" t="s">
        <v>73</v>
      </c>
      <c r="AY243" s="611" t="s">
        <v>184</v>
      </c>
    </row>
    <row r="244" spans="2:65" s="609" customFormat="1">
      <c r="B244" s="608"/>
      <c r="D244" s="610" t="s">
        <v>203</v>
      </c>
      <c r="E244" s="611" t="s">
        <v>1</v>
      </c>
      <c r="F244" s="514" t="s">
        <v>682</v>
      </c>
      <c r="H244" s="612">
        <v>0.99</v>
      </c>
      <c r="L244" s="608"/>
      <c r="M244" s="613"/>
      <c r="T244" s="614"/>
      <c r="AT244" s="611" t="s">
        <v>203</v>
      </c>
      <c r="AU244" s="611" t="s">
        <v>83</v>
      </c>
      <c r="AV244" s="609" t="s">
        <v>83</v>
      </c>
      <c r="AW244" s="609" t="s">
        <v>28</v>
      </c>
      <c r="AX244" s="609" t="s">
        <v>73</v>
      </c>
      <c r="AY244" s="611" t="s">
        <v>184</v>
      </c>
    </row>
    <row r="245" spans="2:65" s="630" customFormat="1">
      <c r="B245" s="629"/>
      <c r="D245" s="610" t="s">
        <v>203</v>
      </c>
      <c r="E245" s="631" t="s">
        <v>1</v>
      </c>
      <c r="F245" s="632" t="s">
        <v>206</v>
      </c>
      <c r="H245" s="633">
        <v>51.353000000000002</v>
      </c>
      <c r="L245" s="629"/>
      <c r="M245" s="634"/>
      <c r="T245" s="635"/>
      <c r="AT245" s="631" t="s">
        <v>203</v>
      </c>
      <c r="AU245" s="631" t="s">
        <v>83</v>
      </c>
      <c r="AV245" s="630" t="s">
        <v>190</v>
      </c>
      <c r="AW245" s="630" t="s">
        <v>28</v>
      </c>
      <c r="AX245" s="630" t="s">
        <v>81</v>
      </c>
      <c r="AY245" s="631" t="s">
        <v>184</v>
      </c>
    </row>
    <row r="246" spans="2:65" s="524" customFormat="1" ht="16.5" customHeight="1">
      <c r="B246" s="523"/>
      <c r="C246" s="595" t="s">
        <v>8</v>
      </c>
      <c r="D246" s="595" t="s">
        <v>186</v>
      </c>
      <c r="E246" s="596" t="s">
        <v>755</v>
      </c>
      <c r="F246" s="636" t="s">
        <v>756</v>
      </c>
      <c r="G246" s="615" t="s">
        <v>201</v>
      </c>
      <c r="H246" s="599">
        <v>61.04</v>
      </c>
      <c r="I246" s="90"/>
      <c r="J246" s="600">
        <f>ROUND(I246*H246,2)</f>
        <v>0</v>
      </c>
      <c r="K246" s="601"/>
      <c r="L246" s="523"/>
      <c r="M246" s="602" t="s">
        <v>1</v>
      </c>
      <c r="N246" s="603" t="s">
        <v>38</v>
      </c>
      <c r="P246" s="604">
        <f>O246*H246</f>
        <v>0</v>
      </c>
      <c r="Q246" s="604">
        <v>2.6900000000000001E-3</v>
      </c>
      <c r="R246" s="604">
        <f>Q246*H246</f>
        <v>0.1641976</v>
      </c>
      <c r="S246" s="604">
        <v>0</v>
      </c>
      <c r="T246" s="605">
        <f>S246*H246</f>
        <v>0</v>
      </c>
      <c r="AR246" s="606" t="s">
        <v>190</v>
      </c>
      <c r="AT246" s="606" t="s">
        <v>186</v>
      </c>
      <c r="AU246" s="606" t="s">
        <v>83</v>
      </c>
      <c r="AY246" s="516" t="s">
        <v>184</v>
      </c>
      <c r="BE246" s="607">
        <f>IF(N246="základní",J246,0)</f>
        <v>0</v>
      </c>
      <c r="BF246" s="607">
        <f>IF(N246="snížená",J246,0)</f>
        <v>0</v>
      </c>
      <c r="BG246" s="607">
        <f>IF(N246="zákl. přenesená",J246,0)</f>
        <v>0</v>
      </c>
      <c r="BH246" s="607">
        <f>IF(N246="sníž. přenesená",J246,0)</f>
        <v>0</v>
      </c>
      <c r="BI246" s="607">
        <f>IF(N246="nulová",J246,0)</f>
        <v>0</v>
      </c>
      <c r="BJ246" s="516" t="s">
        <v>81</v>
      </c>
      <c r="BK246" s="607">
        <f>ROUND(I246*H246,2)</f>
        <v>0</v>
      </c>
      <c r="BL246" s="516" t="s">
        <v>190</v>
      </c>
      <c r="BM246" s="606" t="s">
        <v>757</v>
      </c>
    </row>
    <row r="247" spans="2:65" s="609" customFormat="1">
      <c r="B247" s="608"/>
      <c r="D247" s="610" t="s">
        <v>203</v>
      </c>
      <c r="E247" s="611" t="s">
        <v>1</v>
      </c>
      <c r="F247" s="514" t="s">
        <v>758</v>
      </c>
      <c r="H247" s="612">
        <v>3.8</v>
      </c>
      <c r="L247" s="608"/>
      <c r="M247" s="613"/>
      <c r="T247" s="614"/>
      <c r="AT247" s="611" t="s">
        <v>203</v>
      </c>
      <c r="AU247" s="611" t="s">
        <v>83</v>
      </c>
      <c r="AV247" s="609" t="s">
        <v>83</v>
      </c>
      <c r="AW247" s="609" t="s">
        <v>28</v>
      </c>
      <c r="AX247" s="609" t="s">
        <v>73</v>
      </c>
      <c r="AY247" s="611" t="s">
        <v>184</v>
      </c>
    </row>
    <row r="248" spans="2:65" s="609" customFormat="1">
      <c r="B248" s="608"/>
      <c r="D248" s="610" t="s">
        <v>203</v>
      </c>
      <c r="E248" s="611" t="s">
        <v>1</v>
      </c>
      <c r="F248" s="514" t="s">
        <v>759</v>
      </c>
      <c r="H248" s="612">
        <v>4.2960000000000003</v>
      </c>
      <c r="L248" s="608"/>
      <c r="M248" s="613"/>
      <c r="T248" s="614"/>
      <c r="AT248" s="611" t="s">
        <v>203</v>
      </c>
      <c r="AU248" s="611" t="s">
        <v>83</v>
      </c>
      <c r="AV248" s="609" t="s">
        <v>83</v>
      </c>
      <c r="AW248" s="609" t="s">
        <v>28</v>
      </c>
      <c r="AX248" s="609" t="s">
        <v>73</v>
      </c>
      <c r="AY248" s="611" t="s">
        <v>184</v>
      </c>
    </row>
    <row r="249" spans="2:65" s="609" customFormat="1">
      <c r="B249" s="608"/>
      <c r="D249" s="610" t="s">
        <v>203</v>
      </c>
      <c r="E249" s="611" t="s">
        <v>1</v>
      </c>
      <c r="F249" s="514" t="s">
        <v>760</v>
      </c>
      <c r="H249" s="612">
        <v>0.96</v>
      </c>
      <c r="L249" s="608"/>
      <c r="M249" s="613"/>
      <c r="T249" s="614"/>
      <c r="AT249" s="611" t="s">
        <v>203</v>
      </c>
      <c r="AU249" s="611" t="s">
        <v>83</v>
      </c>
      <c r="AV249" s="609" t="s">
        <v>83</v>
      </c>
      <c r="AW249" s="609" t="s">
        <v>28</v>
      </c>
      <c r="AX249" s="609" t="s">
        <v>73</v>
      </c>
      <c r="AY249" s="611" t="s">
        <v>184</v>
      </c>
    </row>
    <row r="250" spans="2:65" s="609" customFormat="1">
      <c r="B250" s="608"/>
      <c r="D250" s="610" t="s">
        <v>203</v>
      </c>
      <c r="E250" s="611" t="s">
        <v>1</v>
      </c>
      <c r="F250" s="514" t="s">
        <v>761</v>
      </c>
      <c r="H250" s="612">
        <v>0.48</v>
      </c>
      <c r="L250" s="608"/>
      <c r="M250" s="613"/>
      <c r="T250" s="614"/>
      <c r="AT250" s="611" t="s">
        <v>203</v>
      </c>
      <c r="AU250" s="611" t="s">
        <v>83</v>
      </c>
      <c r="AV250" s="609" t="s">
        <v>83</v>
      </c>
      <c r="AW250" s="609" t="s">
        <v>28</v>
      </c>
      <c r="AX250" s="609" t="s">
        <v>73</v>
      </c>
      <c r="AY250" s="611" t="s">
        <v>184</v>
      </c>
    </row>
    <row r="251" spans="2:65" s="609" customFormat="1">
      <c r="B251" s="608"/>
      <c r="D251" s="610" t="s">
        <v>203</v>
      </c>
      <c r="E251" s="611" t="s">
        <v>1</v>
      </c>
      <c r="F251" s="514" t="s">
        <v>762</v>
      </c>
      <c r="H251" s="612">
        <v>3.92</v>
      </c>
      <c r="L251" s="608"/>
      <c r="M251" s="613"/>
      <c r="T251" s="614"/>
      <c r="AT251" s="611" t="s">
        <v>203</v>
      </c>
      <c r="AU251" s="611" t="s">
        <v>83</v>
      </c>
      <c r="AV251" s="609" t="s">
        <v>83</v>
      </c>
      <c r="AW251" s="609" t="s">
        <v>28</v>
      </c>
      <c r="AX251" s="609" t="s">
        <v>73</v>
      </c>
      <c r="AY251" s="611" t="s">
        <v>184</v>
      </c>
    </row>
    <row r="252" spans="2:65" s="609" customFormat="1">
      <c r="B252" s="608"/>
      <c r="D252" s="610" t="s">
        <v>203</v>
      </c>
      <c r="E252" s="611" t="s">
        <v>1</v>
      </c>
      <c r="F252" s="514" t="s">
        <v>763</v>
      </c>
      <c r="H252" s="612">
        <v>1.2</v>
      </c>
      <c r="L252" s="608"/>
      <c r="M252" s="613"/>
      <c r="T252" s="614"/>
      <c r="AT252" s="611" t="s">
        <v>203</v>
      </c>
      <c r="AU252" s="611" t="s">
        <v>83</v>
      </c>
      <c r="AV252" s="609" t="s">
        <v>83</v>
      </c>
      <c r="AW252" s="609" t="s">
        <v>28</v>
      </c>
      <c r="AX252" s="609" t="s">
        <v>73</v>
      </c>
      <c r="AY252" s="611" t="s">
        <v>184</v>
      </c>
    </row>
    <row r="253" spans="2:65" s="609" customFormat="1">
      <c r="B253" s="608"/>
      <c r="D253" s="610" t="s">
        <v>203</v>
      </c>
      <c r="E253" s="611" t="s">
        <v>1</v>
      </c>
      <c r="F253" s="514" t="s">
        <v>764</v>
      </c>
      <c r="H253" s="612">
        <v>25.84</v>
      </c>
      <c r="L253" s="608"/>
      <c r="M253" s="613"/>
      <c r="T253" s="614"/>
      <c r="AT253" s="611" t="s">
        <v>203</v>
      </c>
      <c r="AU253" s="611" t="s">
        <v>83</v>
      </c>
      <c r="AV253" s="609" t="s">
        <v>83</v>
      </c>
      <c r="AW253" s="609" t="s">
        <v>28</v>
      </c>
      <c r="AX253" s="609" t="s">
        <v>73</v>
      </c>
      <c r="AY253" s="611" t="s">
        <v>184</v>
      </c>
    </row>
    <row r="254" spans="2:65" s="609" customFormat="1">
      <c r="B254" s="608"/>
      <c r="D254" s="610" t="s">
        <v>203</v>
      </c>
      <c r="E254" s="611" t="s">
        <v>1</v>
      </c>
      <c r="F254" s="514" t="s">
        <v>765</v>
      </c>
      <c r="H254" s="612">
        <v>3.12</v>
      </c>
      <c r="L254" s="608"/>
      <c r="M254" s="613"/>
      <c r="T254" s="614"/>
      <c r="AT254" s="611" t="s">
        <v>203</v>
      </c>
      <c r="AU254" s="611" t="s">
        <v>83</v>
      </c>
      <c r="AV254" s="609" t="s">
        <v>83</v>
      </c>
      <c r="AW254" s="609" t="s">
        <v>28</v>
      </c>
      <c r="AX254" s="609" t="s">
        <v>73</v>
      </c>
      <c r="AY254" s="611" t="s">
        <v>184</v>
      </c>
    </row>
    <row r="255" spans="2:65" s="609" customFormat="1">
      <c r="B255" s="608"/>
      <c r="D255" s="610" t="s">
        <v>203</v>
      </c>
      <c r="E255" s="611" t="s">
        <v>1</v>
      </c>
      <c r="F255" s="514" t="s">
        <v>766</v>
      </c>
      <c r="H255" s="612">
        <v>10.368</v>
      </c>
      <c r="L255" s="608"/>
      <c r="M255" s="613"/>
      <c r="T255" s="614"/>
      <c r="AT255" s="611" t="s">
        <v>203</v>
      </c>
      <c r="AU255" s="611" t="s">
        <v>83</v>
      </c>
      <c r="AV255" s="609" t="s">
        <v>83</v>
      </c>
      <c r="AW255" s="609" t="s">
        <v>28</v>
      </c>
      <c r="AX255" s="609" t="s">
        <v>73</v>
      </c>
      <c r="AY255" s="611" t="s">
        <v>184</v>
      </c>
    </row>
    <row r="256" spans="2:65" s="609" customFormat="1">
      <c r="B256" s="608"/>
      <c r="D256" s="610" t="s">
        <v>203</v>
      </c>
      <c r="E256" s="611" t="s">
        <v>1</v>
      </c>
      <c r="F256" s="514" t="s">
        <v>767</v>
      </c>
      <c r="H256" s="612">
        <v>1.4</v>
      </c>
      <c r="L256" s="608"/>
      <c r="M256" s="613"/>
      <c r="T256" s="614"/>
      <c r="AT256" s="611" t="s">
        <v>203</v>
      </c>
      <c r="AU256" s="611" t="s">
        <v>83</v>
      </c>
      <c r="AV256" s="609" t="s">
        <v>83</v>
      </c>
      <c r="AW256" s="609" t="s">
        <v>28</v>
      </c>
      <c r="AX256" s="609" t="s">
        <v>73</v>
      </c>
      <c r="AY256" s="611" t="s">
        <v>184</v>
      </c>
    </row>
    <row r="257" spans="2:65" s="609" customFormat="1">
      <c r="B257" s="608"/>
      <c r="D257" s="610" t="s">
        <v>203</v>
      </c>
      <c r="E257" s="611" t="s">
        <v>1</v>
      </c>
      <c r="F257" s="514" t="s">
        <v>768</v>
      </c>
      <c r="H257" s="612">
        <v>3.9359999999999999</v>
      </c>
      <c r="L257" s="608"/>
      <c r="M257" s="613"/>
      <c r="T257" s="614"/>
      <c r="AT257" s="611" t="s">
        <v>203</v>
      </c>
      <c r="AU257" s="611" t="s">
        <v>83</v>
      </c>
      <c r="AV257" s="609" t="s">
        <v>83</v>
      </c>
      <c r="AW257" s="609" t="s">
        <v>28</v>
      </c>
      <c r="AX257" s="609" t="s">
        <v>73</v>
      </c>
      <c r="AY257" s="611" t="s">
        <v>184</v>
      </c>
    </row>
    <row r="258" spans="2:65" s="609" customFormat="1">
      <c r="B258" s="608"/>
      <c r="D258" s="610" t="s">
        <v>203</v>
      </c>
      <c r="E258" s="611" t="s">
        <v>1</v>
      </c>
      <c r="F258" s="514" t="s">
        <v>769</v>
      </c>
      <c r="H258" s="612">
        <v>1</v>
      </c>
      <c r="L258" s="608"/>
      <c r="M258" s="613"/>
      <c r="T258" s="614"/>
      <c r="AT258" s="611" t="s">
        <v>203</v>
      </c>
      <c r="AU258" s="611" t="s">
        <v>83</v>
      </c>
      <c r="AV258" s="609" t="s">
        <v>83</v>
      </c>
      <c r="AW258" s="609" t="s">
        <v>28</v>
      </c>
      <c r="AX258" s="609" t="s">
        <v>73</v>
      </c>
      <c r="AY258" s="611" t="s">
        <v>184</v>
      </c>
    </row>
    <row r="259" spans="2:65" s="609" customFormat="1">
      <c r="B259" s="608"/>
      <c r="D259" s="610" t="s">
        <v>203</v>
      </c>
      <c r="E259" s="611" t="s">
        <v>1</v>
      </c>
      <c r="F259" s="514" t="s">
        <v>770</v>
      </c>
      <c r="H259" s="612">
        <v>0.72</v>
      </c>
      <c r="L259" s="608"/>
      <c r="M259" s="613"/>
      <c r="T259" s="614"/>
      <c r="AT259" s="611" t="s">
        <v>203</v>
      </c>
      <c r="AU259" s="611" t="s">
        <v>83</v>
      </c>
      <c r="AV259" s="609" t="s">
        <v>83</v>
      </c>
      <c r="AW259" s="609" t="s">
        <v>28</v>
      </c>
      <c r="AX259" s="609" t="s">
        <v>73</v>
      </c>
      <c r="AY259" s="611" t="s">
        <v>184</v>
      </c>
    </row>
    <row r="260" spans="2:65" s="630" customFormat="1">
      <c r="B260" s="629"/>
      <c r="D260" s="610" t="s">
        <v>203</v>
      </c>
      <c r="E260" s="631" t="s">
        <v>1</v>
      </c>
      <c r="F260" s="632" t="s">
        <v>206</v>
      </c>
      <c r="H260" s="633">
        <v>61.04</v>
      </c>
      <c r="L260" s="629"/>
      <c r="M260" s="634"/>
      <c r="T260" s="635"/>
      <c r="AT260" s="631" t="s">
        <v>203</v>
      </c>
      <c r="AU260" s="631" t="s">
        <v>83</v>
      </c>
      <c r="AV260" s="630" t="s">
        <v>190</v>
      </c>
      <c r="AW260" s="630" t="s">
        <v>28</v>
      </c>
      <c r="AX260" s="630" t="s">
        <v>81</v>
      </c>
      <c r="AY260" s="631" t="s">
        <v>184</v>
      </c>
    </row>
    <row r="261" spans="2:65" s="524" customFormat="1" ht="16.5" customHeight="1">
      <c r="B261" s="523"/>
      <c r="C261" s="595" t="s">
        <v>246</v>
      </c>
      <c r="D261" s="595" t="s">
        <v>186</v>
      </c>
      <c r="E261" s="596" t="s">
        <v>771</v>
      </c>
      <c r="F261" s="636" t="s">
        <v>772</v>
      </c>
      <c r="G261" s="615" t="s">
        <v>201</v>
      </c>
      <c r="H261" s="599">
        <v>61.04</v>
      </c>
      <c r="I261" s="90"/>
      <c r="J261" s="600">
        <f>ROUND(I261*H261,2)</f>
        <v>0</v>
      </c>
      <c r="K261" s="601"/>
      <c r="L261" s="523"/>
      <c r="M261" s="602" t="s">
        <v>1</v>
      </c>
      <c r="N261" s="603" t="s">
        <v>38</v>
      </c>
      <c r="P261" s="604">
        <f>O261*H261</f>
        <v>0</v>
      </c>
      <c r="Q261" s="604">
        <v>0</v>
      </c>
      <c r="R261" s="604">
        <f>Q261*H261</f>
        <v>0</v>
      </c>
      <c r="S261" s="604">
        <v>0</v>
      </c>
      <c r="T261" s="605">
        <f>S261*H261</f>
        <v>0</v>
      </c>
      <c r="AR261" s="606" t="s">
        <v>190</v>
      </c>
      <c r="AT261" s="606" t="s">
        <v>186</v>
      </c>
      <c r="AU261" s="606" t="s">
        <v>83</v>
      </c>
      <c r="AY261" s="516" t="s">
        <v>184</v>
      </c>
      <c r="BE261" s="607">
        <f>IF(N261="základní",J261,0)</f>
        <v>0</v>
      </c>
      <c r="BF261" s="607">
        <f>IF(N261="snížená",J261,0)</f>
        <v>0</v>
      </c>
      <c r="BG261" s="607">
        <f>IF(N261="zákl. přenesená",J261,0)</f>
        <v>0</v>
      </c>
      <c r="BH261" s="607">
        <f>IF(N261="sníž. přenesená",J261,0)</f>
        <v>0</v>
      </c>
      <c r="BI261" s="607">
        <f>IF(N261="nulová",J261,0)</f>
        <v>0</v>
      </c>
      <c r="BJ261" s="516" t="s">
        <v>81</v>
      </c>
      <c r="BK261" s="607">
        <f>ROUND(I261*H261,2)</f>
        <v>0</v>
      </c>
      <c r="BL261" s="516" t="s">
        <v>190</v>
      </c>
      <c r="BM261" s="606" t="s">
        <v>773</v>
      </c>
    </row>
    <row r="262" spans="2:65" s="524" customFormat="1" ht="21.75" customHeight="1">
      <c r="B262" s="523"/>
      <c r="C262" s="595" t="s">
        <v>774</v>
      </c>
      <c r="D262" s="595" t="s">
        <v>186</v>
      </c>
      <c r="E262" s="596" t="s">
        <v>775</v>
      </c>
      <c r="F262" s="636" t="s">
        <v>776</v>
      </c>
      <c r="G262" s="615" t="s">
        <v>278</v>
      </c>
      <c r="H262" s="599">
        <v>0.19800000000000001</v>
      </c>
      <c r="I262" s="90"/>
      <c r="J262" s="600">
        <f>ROUND(I262*H262,2)</f>
        <v>0</v>
      </c>
      <c r="K262" s="601"/>
      <c r="L262" s="523"/>
      <c r="M262" s="602" t="s">
        <v>1</v>
      </c>
      <c r="N262" s="603" t="s">
        <v>38</v>
      </c>
      <c r="P262" s="604">
        <f>O262*H262</f>
        <v>0</v>
      </c>
      <c r="Q262" s="604">
        <v>1.0606199999999999</v>
      </c>
      <c r="R262" s="604">
        <f>Q262*H262</f>
        <v>0.21000275999999998</v>
      </c>
      <c r="S262" s="604">
        <v>0</v>
      </c>
      <c r="T262" s="605">
        <f>S262*H262</f>
        <v>0</v>
      </c>
      <c r="AR262" s="606" t="s">
        <v>190</v>
      </c>
      <c r="AT262" s="606" t="s">
        <v>186</v>
      </c>
      <c r="AU262" s="606" t="s">
        <v>83</v>
      </c>
      <c r="AY262" s="516" t="s">
        <v>184</v>
      </c>
      <c r="BE262" s="607">
        <f>IF(N262="základní",J262,0)</f>
        <v>0</v>
      </c>
      <c r="BF262" s="607">
        <f>IF(N262="snížená",J262,0)</f>
        <v>0</v>
      </c>
      <c r="BG262" s="607">
        <f>IF(N262="zákl. přenesená",J262,0)</f>
        <v>0</v>
      </c>
      <c r="BH262" s="607">
        <f>IF(N262="sníž. přenesená",J262,0)</f>
        <v>0</v>
      </c>
      <c r="BI262" s="607">
        <f>IF(N262="nulová",J262,0)</f>
        <v>0</v>
      </c>
      <c r="BJ262" s="516" t="s">
        <v>81</v>
      </c>
      <c r="BK262" s="607">
        <f>ROUND(I262*H262,2)</f>
        <v>0</v>
      </c>
      <c r="BL262" s="516" t="s">
        <v>190</v>
      </c>
      <c r="BM262" s="606" t="s">
        <v>777</v>
      </c>
    </row>
    <row r="263" spans="2:65" s="617" customFormat="1" ht="20.399999999999999">
      <c r="B263" s="616"/>
      <c r="D263" s="610" t="s">
        <v>203</v>
      </c>
      <c r="E263" s="618" t="s">
        <v>1</v>
      </c>
      <c r="F263" s="619" t="s">
        <v>778</v>
      </c>
      <c r="H263" s="618" t="s">
        <v>1</v>
      </c>
      <c r="L263" s="616"/>
      <c r="M263" s="620"/>
      <c r="T263" s="621"/>
      <c r="AT263" s="618" t="s">
        <v>203</v>
      </c>
      <c r="AU263" s="618" t="s">
        <v>83</v>
      </c>
      <c r="AV263" s="617" t="s">
        <v>81</v>
      </c>
      <c r="AW263" s="617" t="s">
        <v>28</v>
      </c>
      <c r="AX263" s="617" t="s">
        <v>73</v>
      </c>
      <c r="AY263" s="618" t="s">
        <v>184</v>
      </c>
    </row>
    <row r="264" spans="2:65" s="609" customFormat="1">
      <c r="B264" s="608"/>
      <c r="D264" s="610" t="s">
        <v>203</v>
      </c>
      <c r="E264" s="611" t="s">
        <v>1</v>
      </c>
      <c r="F264" s="514" t="s">
        <v>779</v>
      </c>
      <c r="H264" s="612">
        <v>0.122</v>
      </c>
      <c r="L264" s="608"/>
      <c r="M264" s="613"/>
      <c r="T264" s="614"/>
      <c r="AT264" s="611" t="s">
        <v>203</v>
      </c>
      <c r="AU264" s="611" t="s">
        <v>83</v>
      </c>
      <c r="AV264" s="609" t="s">
        <v>83</v>
      </c>
      <c r="AW264" s="609" t="s">
        <v>28</v>
      </c>
      <c r="AX264" s="609" t="s">
        <v>73</v>
      </c>
      <c r="AY264" s="611" t="s">
        <v>184</v>
      </c>
    </row>
    <row r="265" spans="2:65" s="609" customFormat="1">
      <c r="B265" s="608"/>
      <c r="D265" s="610" t="s">
        <v>203</v>
      </c>
      <c r="E265" s="611" t="s">
        <v>1</v>
      </c>
      <c r="F265" s="514" t="s">
        <v>780</v>
      </c>
      <c r="H265" s="612">
        <v>3.7999999999999999E-2</v>
      </c>
      <c r="L265" s="608"/>
      <c r="M265" s="613"/>
      <c r="T265" s="614"/>
      <c r="AT265" s="611" t="s">
        <v>203</v>
      </c>
      <c r="AU265" s="611" t="s">
        <v>83</v>
      </c>
      <c r="AV265" s="609" t="s">
        <v>83</v>
      </c>
      <c r="AW265" s="609" t="s">
        <v>28</v>
      </c>
      <c r="AX265" s="609" t="s">
        <v>73</v>
      </c>
      <c r="AY265" s="611" t="s">
        <v>184</v>
      </c>
    </row>
    <row r="266" spans="2:65" s="609" customFormat="1">
      <c r="B266" s="608"/>
      <c r="D266" s="610" t="s">
        <v>203</v>
      </c>
      <c r="E266" s="611" t="s">
        <v>1</v>
      </c>
      <c r="F266" s="514" t="s">
        <v>781</v>
      </c>
      <c r="H266" s="612">
        <v>8.9999999999999993E-3</v>
      </c>
      <c r="L266" s="608"/>
      <c r="M266" s="613"/>
      <c r="T266" s="614"/>
      <c r="AT266" s="611" t="s">
        <v>203</v>
      </c>
      <c r="AU266" s="611" t="s">
        <v>83</v>
      </c>
      <c r="AV266" s="609" t="s">
        <v>83</v>
      </c>
      <c r="AW266" s="609" t="s">
        <v>28</v>
      </c>
      <c r="AX266" s="609" t="s">
        <v>73</v>
      </c>
      <c r="AY266" s="611" t="s">
        <v>184</v>
      </c>
    </row>
    <row r="267" spans="2:65" s="609" customFormat="1">
      <c r="B267" s="608"/>
      <c r="D267" s="610" t="s">
        <v>203</v>
      </c>
      <c r="E267" s="611" t="s">
        <v>1</v>
      </c>
      <c r="F267" s="514" t="s">
        <v>782</v>
      </c>
      <c r="H267" s="612">
        <v>2.9000000000000001E-2</v>
      </c>
      <c r="L267" s="608"/>
      <c r="M267" s="613"/>
      <c r="T267" s="614"/>
      <c r="AT267" s="611" t="s">
        <v>203</v>
      </c>
      <c r="AU267" s="611" t="s">
        <v>83</v>
      </c>
      <c r="AV267" s="609" t="s">
        <v>83</v>
      </c>
      <c r="AW267" s="609" t="s">
        <v>28</v>
      </c>
      <c r="AX267" s="609" t="s">
        <v>73</v>
      </c>
      <c r="AY267" s="611" t="s">
        <v>184</v>
      </c>
    </row>
    <row r="268" spans="2:65" s="630" customFormat="1">
      <c r="B268" s="629"/>
      <c r="D268" s="610" t="s">
        <v>203</v>
      </c>
      <c r="E268" s="631" t="s">
        <v>1</v>
      </c>
      <c r="F268" s="632" t="s">
        <v>206</v>
      </c>
      <c r="H268" s="633">
        <v>0.19800000000000001</v>
      </c>
      <c r="L268" s="629"/>
      <c r="M268" s="634"/>
      <c r="T268" s="635"/>
      <c r="AT268" s="631" t="s">
        <v>203</v>
      </c>
      <c r="AU268" s="631" t="s">
        <v>83</v>
      </c>
      <c r="AV268" s="630" t="s">
        <v>190</v>
      </c>
      <c r="AW268" s="630" t="s">
        <v>28</v>
      </c>
      <c r="AX268" s="630" t="s">
        <v>81</v>
      </c>
      <c r="AY268" s="631" t="s">
        <v>184</v>
      </c>
    </row>
    <row r="269" spans="2:65" s="524" customFormat="1" ht="16.5" customHeight="1">
      <c r="B269" s="523"/>
      <c r="C269" s="595" t="s">
        <v>251</v>
      </c>
      <c r="D269" s="595" t="s">
        <v>186</v>
      </c>
      <c r="E269" s="596" t="s">
        <v>783</v>
      </c>
      <c r="F269" s="636" t="s">
        <v>784</v>
      </c>
      <c r="G269" s="615" t="s">
        <v>267</v>
      </c>
      <c r="H269" s="599">
        <v>11.413</v>
      </c>
      <c r="I269" s="90"/>
      <c r="J269" s="600">
        <f>ROUND(I269*H269,2)</f>
        <v>0</v>
      </c>
      <c r="K269" s="601"/>
      <c r="L269" s="523"/>
      <c r="M269" s="602" t="s">
        <v>1</v>
      </c>
      <c r="N269" s="603" t="s">
        <v>38</v>
      </c>
      <c r="P269" s="604">
        <f>O269*H269</f>
        <v>0</v>
      </c>
      <c r="Q269" s="604">
        <v>2.3010199999999998</v>
      </c>
      <c r="R269" s="604">
        <f>Q269*H269</f>
        <v>26.261541259999998</v>
      </c>
      <c r="S269" s="604">
        <v>0</v>
      </c>
      <c r="T269" s="605">
        <f>S269*H269</f>
        <v>0</v>
      </c>
      <c r="AR269" s="606" t="s">
        <v>190</v>
      </c>
      <c r="AT269" s="606" t="s">
        <v>186</v>
      </c>
      <c r="AU269" s="606" t="s">
        <v>83</v>
      </c>
      <c r="AY269" s="516" t="s">
        <v>184</v>
      </c>
      <c r="BE269" s="607">
        <f>IF(N269="základní",J269,0)</f>
        <v>0</v>
      </c>
      <c r="BF269" s="607">
        <f>IF(N269="snížená",J269,0)</f>
        <v>0</v>
      </c>
      <c r="BG269" s="607">
        <f>IF(N269="zákl. přenesená",J269,0)</f>
        <v>0</v>
      </c>
      <c r="BH269" s="607">
        <f>IF(N269="sníž. přenesená",J269,0)</f>
        <v>0</v>
      </c>
      <c r="BI269" s="607">
        <f>IF(N269="nulová",J269,0)</f>
        <v>0</v>
      </c>
      <c r="BJ269" s="516" t="s">
        <v>81</v>
      </c>
      <c r="BK269" s="607">
        <f>ROUND(I269*H269,2)</f>
        <v>0</v>
      </c>
      <c r="BL269" s="516" t="s">
        <v>190</v>
      </c>
      <c r="BM269" s="606" t="s">
        <v>785</v>
      </c>
    </row>
    <row r="270" spans="2:65" s="609" customFormat="1">
      <c r="B270" s="608"/>
      <c r="D270" s="610" t="s">
        <v>203</v>
      </c>
      <c r="E270" s="611" t="s">
        <v>1</v>
      </c>
      <c r="F270" s="514" t="s">
        <v>689</v>
      </c>
      <c r="H270" s="612">
        <v>1.1140000000000001</v>
      </c>
      <c r="L270" s="608"/>
      <c r="M270" s="613"/>
      <c r="T270" s="614"/>
      <c r="AT270" s="611" t="s">
        <v>203</v>
      </c>
      <c r="AU270" s="611" t="s">
        <v>83</v>
      </c>
      <c r="AV270" s="609" t="s">
        <v>83</v>
      </c>
      <c r="AW270" s="609" t="s">
        <v>28</v>
      </c>
      <c r="AX270" s="609" t="s">
        <v>73</v>
      </c>
      <c r="AY270" s="611" t="s">
        <v>184</v>
      </c>
    </row>
    <row r="271" spans="2:65" s="609" customFormat="1">
      <c r="B271" s="608"/>
      <c r="D271" s="610" t="s">
        <v>203</v>
      </c>
      <c r="E271" s="611" t="s">
        <v>1</v>
      </c>
      <c r="F271" s="514" t="s">
        <v>786</v>
      </c>
      <c r="H271" s="612">
        <v>6.3360000000000003</v>
      </c>
      <c r="L271" s="608"/>
      <c r="M271" s="613"/>
      <c r="T271" s="614"/>
      <c r="AT271" s="611" t="s">
        <v>203</v>
      </c>
      <c r="AU271" s="611" t="s">
        <v>83</v>
      </c>
      <c r="AV271" s="609" t="s">
        <v>83</v>
      </c>
      <c r="AW271" s="609" t="s">
        <v>28</v>
      </c>
      <c r="AX271" s="609" t="s">
        <v>73</v>
      </c>
      <c r="AY271" s="611" t="s">
        <v>184</v>
      </c>
    </row>
    <row r="272" spans="2:65" s="609" customFormat="1">
      <c r="B272" s="608"/>
      <c r="D272" s="610" t="s">
        <v>203</v>
      </c>
      <c r="E272" s="611" t="s">
        <v>1</v>
      </c>
      <c r="F272" s="514" t="s">
        <v>787</v>
      </c>
      <c r="H272" s="612">
        <v>1.67</v>
      </c>
      <c r="L272" s="608"/>
      <c r="M272" s="613"/>
      <c r="T272" s="614"/>
      <c r="AT272" s="611" t="s">
        <v>203</v>
      </c>
      <c r="AU272" s="611" t="s">
        <v>83</v>
      </c>
      <c r="AV272" s="609" t="s">
        <v>83</v>
      </c>
      <c r="AW272" s="609" t="s">
        <v>28</v>
      </c>
      <c r="AX272" s="609" t="s">
        <v>73</v>
      </c>
      <c r="AY272" s="611" t="s">
        <v>184</v>
      </c>
    </row>
    <row r="273" spans="2:65" s="609" customFormat="1">
      <c r="B273" s="608"/>
      <c r="D273" s="610" t="s">
        <v>203</v>
      </c>
      <c r="E273" s="611" t="s">
        <v>1</v>
      </c>
      <c r="F273" s="514" t="s">
        <v>788</v>
      </c>
      <c r="H273" s="612">
        <v>1.98</v>
      </c>
      <c r="L273" s="608"/>
      <c r="M273" s="613"/>
      <c r="T273" s="614"/>
      <c r="AT273" s="611" t="s">
        <v>203</v>
      </c>
      <c r="AU273" s="611" t="s">
        <v>83</v>
      </c>
      <c r="AV273" s="609" t="s">
        <v>83</v>
      </c>
      <c r="AW273" s="609" t="s">
        <v>28</v>
      </c>
      <c r="AX273" s="609" t="s">
        <v>73</v>
      </c>
      <c r="AY273" s="611" t="s">
        <v>184</v>
      </c>
    </row>
    <row r="274" spans="2:65" s="609" customFormat="1">
      <c r="B274" s="608"/>
      <c r="D274" s="610" t="s">
        <v>203</v>
      </c>
      <c r="E274" s="611" t="s">
        <v>1</v>
      </c>
      <c r="F274" s="514" t="s">
        <v>789</v>
      </c>
      <c r="H274" s="612">
        <v>0.313</v>
      </c>
      <c r="L274" s="608"/>
      <c r="M274" s="613"/>
      <c r="T274" s="614"/>
      <c r="AT274" s="611" t="s">
        <v>203</v>
      </c>
      <c r="AU274" s="611" t="s">
        <v>83</v>
      </c>
      <c r="AV274" s="609" t="s">
        <v>83</v>
      </c>
      <c r="AW274" s="609" t="s">
        <v>28</v>
      </c>
      <c r="AX274" s="609" t="s">
        <v>73</v>
      </c>
      <c r="AY274" s="611" t="s">
        <v>184</v>
      </c>
    </row>
    <row r="275" spans="2:65" s="630" customFormat="1">
      <c r="B275" s="629"/>
      <c r="D275" s="610" t="s">
        <v>203</v>
      </c>
      <c r="E275" s="631" t="s">
        <v>1</v>
      </c>
      <c r="F275" s="632" t="s">
        <v>206</v>
      </c>
      <c r="H275" s="633">
        <v>11.413</v>
      </c>
      <c r="L275" s="629"/>
      <c r="M275" s="634"/>
      <c r="T275" s="635"/>
      <c r="AT275" s="631" t="s">
        <v>203</v>
      </c>
      <c r="AU275" s="631" t="s">
        <v>83</v>
      </c>
      <c r="AV275" s="630" t="s">
        <v>190</v>
      </c>
      <c r="AW275" s="630" t="s">
        <v>28</v>
      </c>
      <c r="AX275" s="630" t="s">
        <v>81</v>
      </c>
      <c r="AY275" s="631" t="s">
        <v>184</v>
      </c>
    </row>
    <row r="276" spans="2:65" s="524" customFormat="1" ht="16.5" customHeight="1">
      <c r="B276" s="523"/>
      <c r="C276" s="595" t="s">
        <v>255</v>
      </c>
      <c r="D276" s="595" t="s">
        <v>186</v>
      </c>
      <c r="E276" s="596" t="s">
        <v>790</v>
      </c>
      <c r="F276" s="636" t="s">
        <v>791</v>
      </c>
      <c r="G276" s="615" t="s">
        <v>201</v>
      </c>
      <c r="H276" s="599">
        <v>13.12</v>
      </c>
      <c r="I276" s="90"/>
      <c r="J276" s="600">
        <f>ROUND(I276*H276,2)</f>
        <v>0</v>
      </c>
      <c r="K276" s="601"/>
      <c r="L276" s="523"/>
      <c r="M276" s="602" t="s">
        <v>1</v>
      </c>
      <c r="N276" s="603" t="s">
        <v>38</v>
      </c>
      <c r="P276" s="604">
        <f>O276*H276</f>
        <v>0</v>
      </c>
      <c r="Q276" s="604">
        <v>2.64E-3</v>
      </c>
      <c r="R276" s="604">
        <f>Q276*H276</f>
        <v>3.4636799999999995E-2</v>
      </c>
      <c r="S276" s="604">
        <v>0</v>
      </c>
      <c r="T276" s="605">
        <f>S276*H276</f>
        <v>0</v>
      </c>
      <c r="AR276" s="606" t="s">
        <v>190</v>
      </c>
      <c r="AT276" s="606" t="s">
        <v>186</v>
      </c>
      <c r="AU276" s="606" t="s">
        <v>83</v>
      </c>
      <c r="AY276" s="516" t="s">
        <v>184</v>
      </c>
      <c r="BE276" s="607">
        <f>IF(N276="základní",J276,0)</f>
        <v>0</v>
      </c>
      <c r="BF276" s="607">
        <f>IF(N276="snížená",J276,0)</f>
        <v>0</v>
      </c>
      <c r="BG276" s="607">
        <f>IF(N276="zákl. přenesená",J276,0)</f>
        <v>0</v>
      </c>
      <c r="BH276" s="607">
        <f>IF(N276="sníž. přenesená",J276,0)</f>
        <v>0</v>
      </c>
      <c r="BI276" s="607">
        <f>IF(N276="nulová",J276,0)</f>
        <v>0</v>
      </c>
      <c r="BJ276" s="516" t="s">
        <v>81</v>
      </c>
      <c r="BK276" s="607">
        <f>ROUND(I276*H276,2)</f>
        <v>0</v>
      </c>
      <c r="BL276" s="516" t="s">
        <v>190</v>
      </c>
      <c r="BM276" s="606" t="s">
        <v>792</v>
      </c>
    </row>
    <row r="277" spans="2:65" s="609" customFormat="1">
      <c r="B277" s="608"/>
      <c r="D277" s="610" t="s">
        <v>203</v>
      </c>
      <c r="E277" s="611" t="s">
        <v>1</v>
      </c>
      <c r="F277" s="514" t="s">
        <v>793</v>
      </c>
      <c r="H277" s="612">
        <v>1.28</v>
      </c>
      <c r="L277" s="608"/>
      <c r="M277" s="613"/>
      <c r="T277" s="614"/>
      <c r="AT277" s="611" t="s">
        <v>203</v>
      </c>
      <c r="AU277" s="611" t="s">
        <v>83</v>
      </c>
      <c r="AV277" s="609" t="s">
        <v>83</v>
      </c>
      <c r="AW277" s="609" t="s">
        <v>28</v>
      </c>
      <c r="AX277" s="609" t="s">
        <v>73</v>
      </c>
      <c r="AY277" s="611" t="s">
        <v>184</v>
      </c>
    </row>
    <row r="278" spans="2:65" s="609" customFormat="1">
      <c r="B278" s="608"/>
      <c r="D278" s="610" t="s">
        <v>203</v>
      </c>
      <c r="E278" s="611" t="s">
        <v>1</v>
      </c>
      <c r="F278" s="514" t="s">
        <v>794</v>
      </c>
      <c r="H278" s="612">
        <v>6.72</v>
      </c>
      <c r="L278" s="608"/>
      <c r="M278" s="613"/>
      <c r="T278" s="614"/>
      <c r="AT278" s="611" t="s">
        <v>203</v>
      </c>
      <c r="AU278" s="611" t="s">
        <v>83</v>
      </c>
      <c r="AV278" s="609" t="s">
        <v>83</v>
      </c>
      <c r="AW278" s="609" t="s">
        <v>28</v>
      </c>
      <c r="AX278" s="609" t="s">
        <v>73</v>
      </c>
      <c r="AY278" s="611" t="s">
        <v>184</v>
      </c>
    </row>
    <row r="279" spans="2:65" s="609" customFormat="1">
      <c r="B279" s="608"/>
      <c r="D279" s="610" t="s">
        <v>203</v>
      </c>
      <c r="E279" s="611" t="s">
        <v>1</v>
      </c>
      <c r="F279" s="514" t="s">
        <v>795</v>
      </c>
      <c r="H279" s="612">
        <v>2.2400000000000002</v>
      </c>
      <c r="L279" s="608"/>
      <c r="M279" s="613"/>
      <c r="T279" s="614"/>
      <c r="AT279" s="611" t="s">
        <v>203</v>
      </c>
      <c r="AU279" s="611" t="s">
        <v>83</v>
      </c>
      <c r="AV279" s="609" t="s">
        <v>83</v>
      </c>
      <c r="AW279" s="609" t="s">
        <v>28</v>
      </c>
      <c r="AX279" s="609" t="s">
        <v>73</v>
      </c>
      <c r="AY279" s="611" t="s">
        <v>184</v>
      </c>
    </row>
    <row r="280" spans="2:65" s="609" customFormat="1">
      <c r="B280" s="608"/>
      <c r="D280" s="610" t="s">
        <v>203</v>
      </c>
      <c r="E280" s="611" t="s">
        <v>1</v>
      </c>
      <c r="F280" s="514" t="s">
        <v>796</v>
      </c>
      <c r="H280" s="612">
        <v>2.4</v>
      </c>
      <c r="L280" s="608"/>
      <c r="M280" s="613"/>
      <c r="T280" s="614"/>
      <c r="AT280" s="611" t="s">
        <v>203</v>
      </c>
      <c r="AU280" s="611" t="s">
        <v>83</v>
      </c>
      <c r="AV280" s="609" t="s">
        <v>83</v>
      </c>
      <c r="AW280" s="609" t="s">
        <v>28</v>
      </c>
      <c r="AX280" s="609" t="s">
        <v>73</v>
      </c>
      <c r="AY280" s="611" t="s">
        <v>184</v>
      </c>
    </row>
    <row r="281" spans="2:65" s="609" customFormat="1">
      <c r="B281" s="608"/>
      <c r="D281" s="610" t="s">
        <v>203</v>
      </c>
      <c r="E281" s="611" t="s">
        <v>1</v>
      </c>
      <c r="F281" s="514" t="s">
        <v>797</v>
      </c>
      <c r="H281" s="612">
        <v>0.48</v>
      </c>
      <c r="L281" s="608"/>
      <c r="M281" s="613"/>
      <c r="T281" s="614"/>
      <c r="AT281" s="611" t="s">
        <v>203</v>
      </c>
      <c r="AU281" s="611" t="s">
        <v>83</v>
      </c>
      <c r="AV281" s="609" t="s">
        <v>83</v>
      </c>
      <c r="AW281" s="609" t="s">
        <v>28</v>
      </c>
      <c r="AX281" s="609" t="s">
        <v>73</v>
      </c>
      <c r="AY281" s="611" t="s">
        <v>184</v>
      </c>
    </row>
    <row r="282" spans="2:65" s="630" customFormat="1">
      <c r="B282" s="629"/>
      <c r="D282" s="610" t="s">
        <v>203</v>
      </c>
      <c r="E282" s="631" t="s">
        <v>1</v>
      </c>
      <c r="F282" s="632" t="s">
        <v>206</v>
      </c>
      <c r="H282" s="633">
        <v>13.12</v>
      </c>
      <c r="L282" s="629"/>
      <c r="M282" s="634"/>
      <c r="T282" s="635"/>
      <c r="AT282" s="631" t="s">
        <v>203</v>
      </c>
      <c r="AU282" s="631" t="s">
        <v>83</v>
      </c>
      <c r="AV282" s="630" t="s">
        <v>190</v>
      </c>
      <c r="AW282" s="630" t="s">
        <v>28</v>
      </c>
      <c r="AX282" s="630" t="s">
        <v>81</v>
      </c>
      <c r="AY282" s="631" t="s">
        <v>184</v>
      </c>
    </row>
    <row r="283" spans="2:65" s="524" customFormat="1" ht="16.5" customHeight="1">
      <c r="B283" s="523"/>
      <c r="C283" s="595" t="s">
        <v>259</v>
      </c>
      <c r="D283" s="595" t="s">
        <v>186</v>
      </c>
      <c r="E283" s="596" t="s">
        <v>798</v>
      </c>
      <c r="F283" s="636" t="s">
        <v>799</v>
      </c>
      <c r="G283" s="615" t="s">
        <v>201</v>
      </c>
      <c r="H283" s="599">
        <v>13.12</v>
      </c>
      <c r="I283" s="90"/>
      <c r="J283" s="600">
        <f>ROUND(I283*H283,2)</f>
        <v>0</v>
      </c>
      <c r="K283" s="601"/>
      <c r="L283" s="523"/>
      <c r="M283" s="602" t="s">
        <v>1</v>
      </c>
      <c r="N283" s="603" t="s">
        <v>38</v>
      </c>
      <c r="P283" s="604">
        <f>O283*H283</f>
        <v>0</v>
      </c>
      <c r="Q283" s="604">
        <v>0</v>
      </c>
      <c r="R283" s="604">
        <f>Q283*H283</f>
        <v>0</v>
      </c>
      <c r="S283" s="604">
        <v>0</v>
      </c>
      <c r="T283" s="605">
        <f>S283*H283</f>
        <v>0</v>
      </c>
      <c r="AR283" s="606" t="s">
        <v>190</v>
      </c>
      <c r="AT283" s="606" t="s">
        <v>186</v>
      </c>
      <c r="AU283" s="606" t="s">
        <v>83</v>
      </c>
      <c r="AY283" s="516" t="s">
        <v>184</v>
      </c>
      <c r="BE283" s="607">
        <f>IF(N283="základní",J283,0)</f>
        <v>0</v>
      </c>
      <c r="BF283" s="607">
        <f>IF(N283="snížená",J283,0)</f>
        <v>0</v>
      </c>
      <c r="BG283" s="607">
        <f>IF(N283="zákl. přenesená",J283,0)</f>
        <v>0</v>
      </c>
      <c r="BH283" s="607">
        <f>IF(N283="sníž. přenesená",J283,0)</f>
        <v>0</v>
      </c>
      <c r="BI283" s="607">
        <f>IF(N283="nulová",J283,0)</f>
        <v>0</v>
      </c>
      <c r="BJ283" s="516" t="s">
        <v>81</v>
      </c>
      <c r="BK283" s="607">
        <f>ROUND(I283*H283,2)</f>
        <v>0</v>
      </c>
      <c r="BL283" s="516" t="s">
        <v>190</v>
      </c>
      <c r="BM283" s="606" t="s">
        <v>800</v>
      </c>
    </row>
    <row r="284" spans="2:65" s="584" customFormat="1" ht="22.8" customHeight="1">
      <c r="B284" s="583"/>
      <c r="D284" s="585" t="s">
        <v>72</v>
      </c>
      <c r="E284" s="593" t="s">
        <v>195</v>
      </c>
      <c r="F284" s="593" t="s">
        <v>289</v>
      </c>
      <c r="J284" s="594">
        <f>BK284</f>
        <v>0</v>
      </c>
      <c r="L284" s="583"/>
      <c r="M284" s="588"/>
      <c r="P284" s="589">
        <f>SUM(P285:P413)</f>
        <v>0</v>
      </c>
      <c r="R284" s="589">
        <f>SUM(R285:R413)</f>
        <v>291.80119941999999</v>
      </c>
      <c r="T284" s="590">
        <f>SUM(T285:T413)</f>
        <v>0</v>
      </c>
      <c r="AR284" s="585" t="s">
        <v>81</v>
      </c>
      <c r="AT284" s="591" t="s">
        <v>72</v>
      </c>
      <c r="AU284" s="591" t="s">
        <v>81</v>
      </c>
      <c r="AY284" s="585" t="s">
        <v>184</v>
      </c>
      <c r="BK284" s="592">
        <f>SUM(BK285:BK413)</f>
        <v>0</v>
      </c>
    </row>
    <row r="285" spans="2:65" s="524" customFormat="1" ht="37.799999999999997" customHeight="1">
      <c r="B285" s="523"/>
      <c r="C285" s="595" t="s">
        <v>264</v>
      </c>
      <c r="D285" s="595" t="s">
        <v>186</v>
      </c>
      <c r="E285" s="596" t="s">
        <v>801</v>
      </c>
      <c r="F285" s="636" t="s">
        <v>802</v>
      </c>
      <c r="G285" s="615" t="s">
        <v>201</v>
      </c>
      <c r="H285" s="599">
        <v>38.893000000000001</v>
      </c>
      <c r="I285" s="90"/>
      <c r="J285" s="600">
        <f>ROUND(I285*H285,2)</f>
        <v>0</v>
      </c>
      <c r="K285" s="601"/>
      <c r="L285" s="523"/>
      <c r="M285" s="602" t="s">
        <v>1</v>
      </c>
      <c r="N285" s="603" t="s">
        <v>38</v>
      </c>
      <c r="P285" s="604">
        <f>O285*H285</f>
        <v>0</v>
      </c>
      <c r="Q285" s="604">
        <v>0.69501000000000002</v>
      </c>
      <c r="R285" s="604">
        <f>Q285*H285</f>
        <v>27.03102393</v>
      </c>
      <c r="S285" s="604">
        <v>0</v>
      </c>
      <c r="T285" s="605">
        <f>S285*H285</f>
        <v>0</v>
      </c>
      <c r="AR285" s="606" t="s">
        <v>190</v>
      </c>
      <c r="AT285" s="606" t="s">
        <v>186</v>
      </c>
      <c r="AU285" s="606" t="s">
        <v>83</v>
      </c>
      <c r="AY285" s="516" t="s">
        <v>184</v>
      </c>
      <c r="BE285" s="607">
        <f>IF(N285="základní",J285,0)</f>
        <v>0</v>
      </c>
      <c r="BF285" s="607">
        <f>IF(N285="snížená",J285,0)</f>
        <v>0</v>
      </c>
      <c r="BG285" s="607">
        <f>IF(N285="zákl. přenesená",J285,0)</f>
        <v>0</v>
      </c>
      <c r="BH285" s="607">
        <f>IF(N285="sníž. přenesená",J285,0)</f>
        <v>0</v>
      </c>
      <c r="BI285" s="607">
        <f>IF(N285="nulová",J285,0)</f>
        <v>0</v>
      </c>
      <c r="BJ285" s="516" t="s">
        <v>81</v>
      </c>
      <c r="BK285" s="607">
        <f>ROUND(I285*H285,2)</f>
        <v>0</v>
      </c>
      <c r="BL285" s="516" t="s">
        <v>190</v>
      </c>
      <c r="BM285" s="606" t="s">
        <v>803</v>
      </c>
    </row>
    <row r="286" spans="2:65" s="617" customFormat="1">
      <c r="B286" s="616"/>
      <c r="D286" s="610" t="s">
        <v>203</v>
      </c>
      <c r="E286" s="618" t="s">
        <v>1</v>
      </c>
      <c r="F286" s="619" t="s">
        <v>804</v>
      </c>
      <c r="H286" s="618" t="s">
        <v>1</v>
      </c>
      <c r="L286" s="616"/>
      <c r="M286" s="620"/>
      <c r="T286" s="621"/>
      <c r="AT286" s="618" t="s">
        <v>203</v>
      </c>
      <c r="AU286" s="618" t="s">
        <v>83</v>
      </c>
      <c r="AV286" s="617" t="s">
        <v>81</v>
      </c>
      <c r="AW286" s="617" t="s">
        <v>28</v>
      </c>
      <c r="AX286" s="617" t="s">
        <v>73</v>
      </c>
      <c r="AY286" s="618" t="s">
        <v>184</v>
      </c>
    </row>
    <row r="287" spans="2:65" s="609" customFormat="1">
      <c r="B287" s="608"/>
      <c r="D287" s="610" t="s">
        <v>203</v>
      </c>
      <c r="E287" s="611" t="s">
        <v>1</v>
      </c>
      <c r="F287" s="514" t="s">
        <v>805</v>
      </c>
      <c r="H287" s="612">
        <v>29.952999999999999</v>
      </c>
      <c r="L287" s="608"/>
      <c r="M287" s="613"/>
      <c r="T287" s="614"/>
      <c r="AT287" s="611" t="s">
        <v>203</v>
      </c>
      <c r="AU287" s="611" t="s">
        <v>83</v>
      </c>
      <c r="AV287" s="609" t="s">
        <v>83</v>
      </c>
      <c r="AW287" s="609" t="s">
        <v>28</v>
      </c>
      <c r="AX287" s="609" t="s">
        <v>73</v>
      </c>
      <c r="AY287" s="611" t="s">
        <v>184</v>
      </c>
    </row>
    <row r="288" spans="2:65" s="609" customFormat="1">
      <c r="B288" s="608"/>
      <c r="D288" s="610" t="s">
        <v>203</v>
      </c>
      <c r="E288" s="611" t="s">
        <v>1</v>
      </c>
      <c r="F288" s="514" t="s">
        <v>806</v>
      </c>
      <c r="H288" s="612">
        <v>8.94</v>
      </c>
      <c r="L288" s="608"/>
      <c r="M288" s="613"/>
      <c r="T288" s="614"/>
      <c r="AT288" s="611" t="s">
        <v>203</v>
      </c>
      <c r="AU288" s="611" t="s">
        <v>83</v>
      </c>
      <c r="AV288" s="609" t="s">
        <v>83</v>
      </c>
      <c r="AW288" s="609" t="s">
        <v>28</v>
      </c>
      <c r="AX288" s="609" t="s">
        <v>73</v>
      </c>
      <c r="AY288" s="611" t="s">
        <v>184</v>
      </c>
    </row>
    <row r="289" spans="2:65" s="630" customFormat="1">
      <c r="B289" s="629"/>
      <c r="D289" s="610" t="s">
        <v>203</v>
      </c>
      <c r="E289" s="631" t="s">
        <v>1</v>
      </c>
      <c r="F289" s="632" t="s">
        <v>206</v>
      </c>
      <c r="H289" s="633">
        <v>38.893000000000001</v>
      </c>
      <c r="L289" s="629"/>
      <c r="M289" s="634"/>
      <c r="T289" s="635"/>
      <c r="AT289" s="631" t="s">
        <v>203</v>
      </c>
      <c r="AU289" s="631" t="s">
        <v>83</v>
      </c>
      <c r="AV289" s="630" t="s">
        <v>190</v>
      </c>
      <c r="AW289" s="630" t="s">
        <v>28</v>
      </c>
      <c r="AX289" s="630" t="s">
        <v>81</v>
      </c>
      <c r="AY289" s="631" t="s">
        <v>184</v>
      </c>
    </row>
    <row r="290" spans="2:65" s="524" customFormat="1" ht="24.15" customHeight="1">
      <c r="B290" s="523"/>
      <c r="C290" s="595" t="s">
        <v>270</v>
      </c>
      <c r="D290" s="595" t="s">
        <v>186</v>
      </c>
      <c r="E290" s="596" t="s">
        <v>807</v>
      </c>
      <c r="F290" s="636" t="s">
        <v>808</v>
      </c>
      <c r="G290" s="615" t="s">
        <v>201</v>
      </c>
      <c r="H290" s="599">
        <v>139.95500000000001</v>
      </c>
      <c r="I290" s="90"/>
      <c r="J290" s="600">
        <f>ROUND(I290*H290,2)</f>
        <v>0</v>
      </c>
      <c r="K290" s="601"/>
      <c r="L290" s="523"/>
      <c r="M290" s="602" t="s">
        <v>1</v>
      </c>
      <c r="N290" s="603" t="s">
        <v>38</v>
      </c>
      <c r="P290" s="604">
        <f>O290*H290</f>
        <v>0</v>
      </c>
      <c r="Q290" s="604">
        <v>0.22897999999999999</v>
      </c>
      <c r="R290" s="604">
        <f>Q290*H290</f>
        <v>32.046895900000003</v>
      </c>
      <c r="S290" s="604">
        <v>0</v>
      </c>
      <c r="T290" s="605">
        <f>S290*H290</f>
        <v>0</v>
      </c>
      <c r="AR290" s="606" t="s">
        <v>190</v>
      </c>
      <c r="AT290" s="606" t="s">
        <v>186</v>
      </c>
      <c r="AU290" s="606" t="s">
        <v>83</v>
      </c>
      <c r="AY290" s="516" t="s">
        <v>184</v>
      </c>
      <c r="BE290" s="607">
        <f>IF(N290="základní",J290,0)</f>
        <v>0</v>
      </c>
      <c r="BF290" s="607">
        <f>IF(N290="snížená",J290,0)</f>
        <v>0</v>
      </c>
      <c r="BG290" s="607">
        <f>IF(N290="zákl. přenesená",J290,0)</f>
        <v>0</v>
      </c>
      <c r="BH290" s="607">
        <f>IF(N290="sníž. přenesená",J290,0)</f>
        <v>0</v>
      </c>
      <c r="BI290" s="607">
        <f>IF(N290="nulová",J290,0)</f>
        <v>0</v>
      </c>
      <c r="BJ290" s="516" t="s">
        <v>81</v>
      </c>
      <c r="BK290" s="607">
        <f>ROUND(I290*H290,2)</f>
        <v>0</v>
      </c>
      <c r="BL290" s="516" t="s">
        <v>190</v>
      </c>
      <c r="BM290" s="606" t="s">
        <v>809</v>
      </c>
    </row>
    <row r="291" spans="2:65" s="617" customFormat="1">
      <c r="B291" s="616"/>
      <c r="D291" s="610" t="s">
        <v>203</v>
      </c>
      <c r="E291" s="618" t="s">
        <v>1</v>
      </c>
      <c r="F291" s="619" t="s">
        <v>804</v>
      </c>
      <c r="H291" s="618" t="s">
        <v>1</v>
      </c>
      <c r="L291" s="616"/>
      <c r="M291" s="620"/>
      <c r="T291" s="621"/>
      <c r="AT291" s="618" t="s">
        <v>203</v>
      </c>
      <c r="AU291" s="618" t="s">
        <v>83</v>
      </c>
      <c r="AV291" s="617" t="s">
        <v>81</v>
      </c>
      <c r="AW291" s="617" t="s">
        <v>28</v>
      </c>
      <c r="AX291" s="617" t="s">
        <v>73</v>
      </c>
      <c r="AY291" s="618" t="s">
        <v>184</v>
      </c>
    </row>
    <row r="292" spans="2:65" s="609" customFormat="1">
      <c r="B292" s="608"/>
      <c r="D292" s="610" t="s">
        <v>203</v>
      </c>
      <c r="E292" s="611" t="s">
        <v>1</v>
      </c>
      <c r="F292" s="514" t="s">
        <v>810</v>
      </c>
      <c r="H292" s="612">
        <v>107.913</v>
      </c>
      <c r="L292" s="608"/>
      <c r="M292" s="613"/>
      <c r="T292" s="614"/>
      <c r="AT292" s="611" t="s">
        <v>203</v>
      </c>
      <c r="AU292" s="611" t="s">
        <v>83</v>
      </c>
      <c r="AV292" s="609" t="s">
        <v>83</v>
      </c>
      <c r="AW292" s="609" t="s">
        <v>28</v>
      </c>
      <c r="AX292" s="609" t="s">
        <v>73</v>
      </c>
      <c r="AY292" s="611" t="s">
        <v>184</v>
      </c>
    </row>
    <row r="293" spans="2:65" s="609" customFormat="1">
      <c r="B293" s="608"/>
      <c r="D293" s="610" t="s">
        <v>203</v>
      </c>
      <c r="E293" s="611" t="s">
        <v>1</v>
      </c>
      <c r="F293" s="514" t="s">
        <v>811</v>
      </c>
      <c r="H293" s="612">
        <v>-1.7729999999999999</v>
      </c>
      <c r="L293" s="608"/>
      <c r="M293" s="613"/>
      <c r="T293" s="614"/>
      <c r="AT293" s="611" t="s">
        <v>203</v>
      </c>
      <c r="AU293" s="611" t="s">
        <v>83</v>
      </c>
      <c r="AV293" s="609" t="s">
        <v>83</v>
      </c>
      <c r="AW293" s="609" t="s">
        <v>28</v>
      </c>
      <c r="AX293" s="609" t="s">
        <v>73</v>
      </c>
      <c r="AY293" s="611" t="s">
        <v>184</v>
      </c>
    </row>
    <row r="294" spans="2:65" s="609" customFormat="1">
      <c r="B294" s="608"/>
      <c r="D294" s="610" t="s">
        <v>203</v>
      </c>
      <c r="E294" s="611" t="s">
        <v>1</v>
      </c>
      <c r="F294" s="514" t="s">
        <v>812</v>
      </c>
      <c r="H294" s="612">
        <v>-3.1520000000000001</v>
      </c>
      <c r="L294" s="608"/>
      <c r="M294" s="613"/>
      <c r="T294" s="614"/>
      <c r="AT294" s="611" t="s">
        <v>203</v>
      </c>
      <c r="AU294" s="611" t="s">
        <v>83</v>
      </c>
      <c r="AV294" s="609" t="s">
        <v>83</v>
      </c>
      <c r="AW294" s="609" t="s">
        <v>28</v>
      </c>
      <c r="AX294" s="609" t="s">
        <v>73</v>
      </c>
      <c r="AY294" s="611" t="s">
        <v>184</v>
      </c>
    </row>
    <row r="295" spans="2:65" s="609" customFormat="1">
      <c r="B295" s="608"/>
      <c r="D295" s="610" t="s">
        <v>203</v>
      </c>
      <c r="E295" s="611" t="s">
        <v>1</v>
      </c>
      <c r="F295" s="514" t="s">
        <v>813</v>
      </c>
      <c r="H295" s="612">
        <v>-0.42299999999999999</v>
      </c>
      <c r="L295" s="608"/>
      <c r="M295" s="613"/>
      <c r="T295" s="614"/>
      <c r="AT295" s="611" t="s">
        <v>203</v>
      </c>
      <c r="AU295" s="611" t="s">
        <v>83</v>
      </c>
      <c r="AV295" s="609" t="s">
        <v>83</v>
      </c>
      <c r="AW295" s="609" t="s">
        <v>28</v>
      </c>
      <c r="AX295" s="609" t="s">
        <v>73</v>
      </c>
      <c r="AY295" s="611" t="s">
        <v>184</v>
      </c>
    </row>
    <row r="296" spans="2:65" s="609" customFormat="1">
      <c r="B296" s="608"/>
      <c r="D296" s="610" t="s">
        <v>203</v>
      </c>
      <c r="E296" s="611" t="s">
        <v>1</v>
      </c>
      <c r="F296" s="514" t="s">
        <v>814</v>
      </c>
      <c r="H296" s="612">
        <v>-5.4</v>
      </c>
      <c r="L296" s="608"/>
      <c r="M296" s="613"/>
      <c r="T296" s="614"/>
      <c r="AT296" s="611" t="s">
        <v>203</v>
      </c>
      <c r="AU296" s="611" t="s">
        <v>83</v>
      </c>
      <c r="AV296" s="609" t="s">
        <v>83</v>
      </c>
      <c r="AW296" s="609" t="s">
        <v>28</v>
      </c>
      <c r="AX296" s="609" t="s">
        <v>73</v>
      </c>
      <c r="AY296" s="611" t="s">
        <v>184</v>
      </c>
    </row>
    <row r="297" spans="2:65" s="609" customFormat="1">
      <c r="B297" s="608"/>
      <c r="D297" s="610" t="s">
        <v>203</v>
      </c>
      <c r="E297" s="611" t="s">
        <v>1</v>
      </c>
      <c r="F297" s="514" t="s">
        <v>815</v>
      </c>
      <c r="H297" s="612">
        <v>-3.3620000000000001</v>
      </c>
      <c r="L297" s="608"/>
      <c r="M297" s="613"/>
      <c r="T297" s="614"/>
      <c r="AT297" s="611" t="s">
        <v>203</v>
      </c>
      <c r="AU297" s="611" t="s">
        <v>83</v>
      </c>
      <c r="AV297" s="609" t="s">
        <v>83</v>
      </c>
      <c r="AW297" s="609" t="s">
        <v>28</v>
      </c>
      <c r="AX297" s="609" t="s">
        <v>73</v>
      </c>
      <c r="AY297" s="611" t="s">
        <v>184</v>
      </c>
    </row>
    <row r="298" spans="2:65" s="623" customFormat="1">
      <c r="B298" s="622"/>
      <c r="D298" s="610" t="s">
        <v>203</v>
      </c>
      <c r="E298" s="624" t="s">
        <v>1</v>
      </c>
      <c r="F298" s="625" t="s">
        <v>685</v>
      </c>
      <c r="H298" s="626">
        <v>93.802999999999997</v>
      </c>
      <c r="L298" s="622"/>
      <c r="M298" s="627"/>
      <c r="T298" s="628"/>
      <c r="AT298" s="624" t="s">
        <v>203</v>
      </c>
      <c r="AU298" s="624" t="s">
        <v>83</v>
      </c>
      <c r="AV298" s="623" t="s">
        <v>195</v>
      </c>
      <c r="AW298" s="623" t="s">
        <v>28</v>
      </c>
      <c r="AX298" s="623" t="s">
        <v>73</v>
      </c>
      <c r="AY298" s="624" t="s">
        <v>184</v>
      </c>
    </row>
    <row r="299" spans="2:65" s="617" customFormat="1">
      <c r="B299" s="616"/>
      <c r="D299" s="610" t="s">
        <v>203</v>
      </c>
      <c r="E299" s="618" t="s">
        <v>1</v>
      </c>
      <c r="F299" s="619" t="s">
        <v>816</v>
      </c>
      <c r="H299" s="618" t="s">
        <v>1</v>
      </c>
      <c r="L299" s="616"/>
      <c r="M299" s="620"/>
      <c r="T299" s="621"/>
      <c r="AT299" s="618" t="s">
        <v>203</v>
      </c>
      <c r="AU299" s="618" t="s">
        <v>83</v>
      </c>
      <c r="AV299" s="617" t="s">
        <v>81</v>
      </c>
      <c r="AW299" s="617" t="s">
        <v>28</v>
      </c>
      <c r="AX299" s="617" t="s">
        <v>73</v>
      </c>
      <c r="AY299" s="618" t="s">
        <v>184</v>
      </c>
    </row>
    <row r="300" spans="2:65" s="609" customFormat="1">
      <c r="B300" s="608"/>
      <c r="D300" s="610" t="s">
        <v>203</v>
      </c>
      <c r="E300" s="611" t="s">
        <v>1</v>
      </c>
      <c r="F300" s="514" t="s">
        <v>817</v>
      </c>
      <c r="H300" s="612">
        <v>53.64</v>
      </c>
      <c r="L300" s="608"/>
      <c r="M300" s="613"/>
      <c r="T300" s="614"/>
      <c r="AT300" s="611" t="s">
        <v>203</v>
      </c>
      <c r="AU300" s="611" t="s">
        <v>83</v>
      </c>
      <c r="AV300" s="609" t="s">
        <v>83</v>
      </c>
      <c r="AW300" s="609" t="s">
        <v>28</v>
      </c>
      <c r="AX300" s="609" t="s">
        <v>73</v>
      </c>
      <c r="AY300" s="611" t="s">
        <v>184</v>
      </c>
    </row>
    <row r="301" spans="2:65" s="609" customFormat="1">
      <c r="B301" s="608"/>
      <c r="D301" s="610" t="s">
        <v>203</v>
      </c>
      <c r="E301" s="611" t="s">
        <v>1</v>
      </c>
      <c r="F301" s="514" t="s">
        <v>818</v>
      </c>
      <c r="H301" s="612">
        <v>-7.4880000000000004</v>
      </c>
      <c r="L301" s="608"/>
      <c r="M301" s="613"/>
      <c r="T301" s="614"/>
      <c r="AT301" s="611" t="s">
        <v>203</v>
      </c>
      <c r="AU301" s="611" t="s">
        <v>83</v>
      </c>
      <c r="AV301" s="609" t="s">
        <v>83</v>
      </c>
      <c r="AW301" s="609" t="s">
        <v>28</v>
      </c>
      <c r="AX301" s="609" t="s">
        <v>73</v>
      </c>
      <c r="AY301" s="611" t="s">
        <v>184</v>
      </c>
    </row>
    <row r="302" spans="2:65" s="623" customFormat="1">
      <c r="B302" s="622"/>
      <c r="D302" s="610" t="s">
        <v>203</v>
      </c>
      <c r="E302" s="624" t="s">
        <v>1</v>
      </c>
      <c r="F302" s="625" t="s">
        <v>685</v>
      </c>
      <c r="H302" s="626">
        <v>46.152000000000001</v>
      </c>
      <c r="L302" s="622"/>
      <c r="M302" s="627"/>
      <c r="T302" s="628"/>
      <c r="AT302" s="624" t="s">
        <v>203</v>
      </c>
      <c r="AU302" s="624" t="s">
        <v>83</v>
      </c>
      <c r="AV302" s="623" t="s">
        <v>195</v>
      </c>
      <c r="AW302" s="623" t="s">
        <v>28</v>
      </c>
      <c r="AX302" s="623" t="s">
        <v>73</v>
      </c>
      <c r="AY302" s="624" t="s">
        <v>184</v>
      </c>
    </row>
    <row r="303" spans="2:65" s="630" customFormat="1">
      <c r="B303" s="629"/>
      <c r="D303" s="610" t="s">
        <v>203</v>
      </c>
      <c r="E303" s="631" t="s">
        <v>1</v>
      </c>
      <c r="F303" s="632" t="s">
        <v>206</v>
      </c>
      <c r="H303" s="633">
        <v>139.95500000000001</v>
      </c>
      <c r="L303" s="629"/>
      <c r="M303" s="634"/>
      <c r="T303" s="635"/>
      <c r="AT303" s="631" t="s">
        <v>203</v>
      </c>
      <c r="AU303" s="631" t="s">
        <v>83</v>
      </c>
      <c r="AV303" s="630" t="s">
        <v>190</v>
      </c>
      <c r="AW303" s="630" t="s">
        <v>28</v>
      </c>
      <c r="AX303" s="630" t="s">
        <v>81</v>
      </c>
      <c r="AY303" s="631" t="s">
        <v>184</v>
      </c>
    </row>
    <row r="304" spans="2:65" s="524" customFormat="1" ht="24.15" customHeight="1">
      <c r="B304" s="523"/>
      <c r="C304" s="595" t="s">
        <v>275</v>
      </c>
      <c r="D304" s="595" t="s">
        <v>186</v>
      </c>
      <c r="E304" s="596" t="s">
        <v>819</v>
      </c>
      <c r="F304" s="636" t="s">
        <v>820</v>
      </c>
      <c r="G304" s="615" t="s">
        <v>201</v>
      </c>
      <c r="H304" s="599">
        <v>82.662000000000006</v>
      </c>
      <c r="I304" s="90"/>
      <c r="J304" s="600">
        <f>ROUND(I304*H304,2)</f>
        <v>0</v>
      </c>
      <c r="K304" s="601"/>
      <c r="L304" s="523"/>
      <c r="M304" s="602" t="s">
        <v>1</v>
      </c>
      <c r="N304" s="603" t="s">
        <v>38</v>
      </c>
      <c r="P304" s="604">
        <f>O304*H304</f>
        <v>0</v>
      </c>
      <c r="Q304" s="604">
        <v>0.26905000000000001</v>
      </c>
      <c r="R304" s="604">
        <f>Q304*H304</f>
        <v>22.240211100000003</v>
      </c>
      <c r="S304" s="604">
        <v>0</v>
      </c>
      <c r="T304" s="605">
        <f>S304*H304</f>
        <v>0</v>
      </c>
      <c r="AR304" s="606" t="s">
        <v>190</v>
      </c>
      <c r="AT304" s="606" t="s">
        <v>186</v>
      </c>
      <c r="AU304" s="606" t="s">
        <v>83</v>
      </c>
      <c r="AY304" s="516" t="s">
        <v>184</v>
      </c>
      <c r="BE304" s="607">
        <f>IF(N304="základní",J304,0)</f>
        <v>0</v>
      </c>
      <c r="BF304" s="607">
        <f>IF(N304="snížená",J304,0)</f>
        <v>0</v>
      </c>
      <c r="BG304" s="607">
        <f>IF(N304="zákl. přenesená",J304,0)</f>
        <v>0</v>
      </c>
      <c r="BH304" s="607">
        <f>IF(N304="sníž. přenesená",J304,0)</f>
        <v>0</v>
      </c>
      <c r="BI304" s="607">
        <f>IF(N304="nulová",J304,0)</f>
        <v>0</v>
      </c>
      <c r="BJ304" s="516" t="s">
        <v>81</v>
      </c>
      <c r="BK304" s="607">
        <f>ROUND(I304*H304,2)</f>
        <v>0</v>
      </c>
      <c r="BL304" s="516" t="s">
        <v>190</v>
      </c>
      <c r="BM304" s="606" t="s">
        <v>821</v>
      </c>
    </row>
    <row r="305" spans="2:65" s="617" customFormat="1">
      <c r="B305" s="616"/>
      <c r="D305" s="610" t="s">
        <v>203</v>
      </c>
      <c r="E305" s="618" t="s">
        <v>1</v>
      </c>
      <c r="F305" s="619" t="s">
        <v>804</v>
      </c>
      <c r="H305" s="618" t="s">
        <v>1</v>
      </c>
      <c r="L305" s="616"/>
      <c r="M305" s="620"/>
      <c r="T305" s="621"/>
      <c r="AT305" s="618" t="s">
        <v>203</v>
      </c>
      <c r="AU305" s="618" t="s">
        <v>83</v>
      </c>
      <c r="AV305" s="617" t="s">
        <v>81</v>
      </c>
      <c r="AW305" s="617" t="s">
        <v>28</v>
      </c>
      <c r="AX305" s="617" t="s">
        <v>73</v>
      </c>
      <c r="AY305" s="618" t="s">
        <v>184</v>
      </c>
    </row>
    <row r="306" spans="2:65" s="609" customFormat="1">
      <c r="B306" s="608"/>
      <c r="D306" s="610" t="s">
        <v>203</v>
      </c>
      <c r="E306" s="611" t="s">
        <v>1</v>
      </c>
      <c r="F306" s="514" t="s">
        <v>822</v>
      </c>
      <c r="H306" s="612">
        <v>70.42</v>
      </c>
      <c r="L306" s="608"/>
      <c r="M306" s="613"/>
      <c r="T306" s="614"/>
      <c r="AT306" s="611" t="s">
        <v>203</v>
      </c>
      <c r="AU306" s="611" t="s">
        <v>83</v>
      </c>
      <c r="AV306" s="609" t="s">
        <v>83</v>
      </c>
      <c r="AW306" s="609" t="s">
        <v>28</v>
      </c>
      <c r="AX306" s="609" t="s">
        <v>73</v>
      </c>
      <c r="AY306" s="611" t="s">
        <v>184</v>
      </c>
    </row>
    <row r="307" spans="2:65" s="609" customFormat="1">
      <c r="B307" s="608"/>
      <c r="D307" s="610" t="s">
        <v>203</v>
      </c>
      <c r="E307" s="611" t="s">
        <v>1</v>
      </c>
      <c r="F307" s="514" t="s">
        <v>823</v>
      </c>
      <c r="H307" s="612">
        <v>-10.199999999999999</v>
      </c>
      <c r="L307" s="608"/>
      <c r="M307" s="613"/>
      <c r="T307" s="614"/>
      <c r="AT307" s="611" t="s">
        <v>203</v>
      </c>
      <c r="AU307" s="611" t="s">
        <v>83</v>
      </c>
      <c r="AV307" s="609" t="s">
        <v>83</v>
      </c>
      <c r="AW307" s="609" t="s">
        <v>28</v>
      </c>
      <c r="AX307" s="609" t="s">
        <v>73</v>
      </c>
      <c r="AY307" s="611" t="s">
        <v>184</v>
      </c>
    </row>
    <row r="308" spans="2:65" s="609" customFormat="1">
      <c r="B308" s="608"/>
      <c r="D308" s="610" t="s">
        <v>203</v>
      </c>
      <c r="E308" s="611" t="s">
        <v>1</v>
      </c>
      <c r="F308" s="514" t="s">
        <v>824</v>
      </c>
      <c r="H308" s="612">
        <v>-5.4</v>
      </c>
      <c r="L308" s="608"/>
      <c r="M308" s="613"/>
      <c r="T308" s="614"/>
      <c r="AT308" s="611" t="s">
        <v>203</v>
      </c>
      <c r="AU308" s="611" t="s">
        <v>83</v>
      </c>
      <c r="AV308" s="609" t="s">
        <v>83</v>
      </c>
      <c r="AW308" s="609" t="s">
        <v>28</v>
      </c>
      <c r="AX308" s="609" t="s">
        <v>73</v>
      </c>
      <c r="AY308" s="611" t="s">
        <v>184</v>
      </c>
    </row>
    <row r="309" spans="2:65" s="609" customFormat="1">
      <c r="B309" s="608"/>
      <c r="D309" s="610" t="s">
        <v>203</v>
      </c>
      <c r="E309" s="611" t="s">
        <v>1</v>
      </c>
      <c r="F309" s="514" t="s">
        <v>825</v>
      </c>
      <c r="H309" s="612">
        <v>-2.2999999999999998</v>
      </c>
      <c r="L309" s="608"/>
      <c r="M309" s="613"/>
      <c r="T309" s="614"/>
      <c r="AT309" s="611" t="s">
        <v>203</v>
      </c>
      <c r="AU309" s="611" t="s">
        <v>83</v>
      </c>
      <c r="AV309" s="609" t="s">
        <v>83</v>
      </c>
      <c r="AW309" s="609" t="s">
        <v>28</v>
      </c>
      <c r="AX309" s="609" t="s">
        <v>73</v>
      </c>
      <c r="AY309" s="611" t="s">
        <v>184</v>
      </c>
    </row>
    <row r="310" spans="2:65" s="623" customFormat="1">
      <c r="B310" s="622"/>
      <c r="D310" s="610" t="s">
        <v>203</v>
      </c>
      <c r="E310" s="624" t="s">
        <v>1</v>
      </c>
      <c r="F310" s="625" t="s">
        <v>685</v>
      </c>
      <c r="H310" s="626">
        <v>52.52</v>
      </c>
      <c r="L310" s="622"/>
      <c r="M310" s="627"/>
      <c r="T310" s="628"/>
      <c r="AT310" s="624" t="s">
        <v>203</v>
      </c>
      <c r="AU310" s="624" t="s">
        <v>83</v>
      </c>
      <c r="AV310" s="623" t="s">
        <v>195</v>
      </c>
      <c r="AW310" s="623" t="s">
        <v>28</v>
      </c>
      <c r="AX310" s="623" t="s">
        <v>73</v>
      </c>
      <c r="AY310" s="624" t="s">
        <v>184</v>
      </c>
    </row>
    <row r="311" spans="2:65" s="617" customFormat="1">
      <c r="B311" s="616"/>
      <c r="D311" s="610" t="s">
        <v>203</v>
      </c>
      <c r="E311" s="618" t="s">
        <v>1</v>
      </c>
      <c r="F311" s="619" t="s">
        <v>826</v>
      </c>
      <c r="H311" s="618" t="s">
        <v>1</v>
      </c>
      <c r="L311" s="616"/>
      <c r="M311" s="620"/>
      <c r="T311" s="621"/>
      <c r="AT311" s="618" t="s">
        <v>203</v>
      </c>
      <c r="AU311" s="618" t="s">
        <v>83</v>
      </c>
      <c r="AV311" s="617" t="s">
        <v>81</v>
      </c>
      <c r="AW311" s="617" t="s">
        <v>28</v>
      </c>
      <c r="AX311" s="617" t="s">
        <v>73</v>
      </c>
      <c r="AY311" s="618" t="s">
        <v>184</v>
      </c>
    </row>
    <row r="312" spans="2:65" s="609" customFormat="1">
      <c r="B312" s="608"/>
      <c r="D312" s="610" t="s">
        <v>203</v>
      </c>
      <c r="E312" s="611" t="s">
        <v>1</v>
      </c>
      <c r="F312" s="514" t="s">
        <v>827</v>
      </c>
      <c r="H312" s="612">
        <v>30.141999999999999</v>
      </c>
      <c r="L312" s="608"/>
      <c r="M312" s="613"/>
      <c r="T312" s="614"/>
      <c r="AT312" s="611" t="s">
        <v>203</v>
      </c>
      <c r="AU312" s="611" t="s">
        <v>83</v>
      </c>
      <c r="AV312" s="609" t="s">
        <v>83</v>
      </c>
      <c r="AW312" s="609" t="s">
        <v>28</v>
      </c>
      <c r="AX312" s="609" t="s">
        <v>73</v>
      </c>
      <c r="AY312" s="611" t="s">
        <v>184</v>
      </c>
    </row>
    <row r="313" spans="2:65" s="623" customFormat="1">
      <c r="B313" s="622"/>
      <c r="D313" s="610" t="s">
        <v>203</v>
      </c>
      <c r="E313" s="624" t="s">
        <v>1</v>
      </c>
      <c r="F313" s="625" t="s">
        <v>685</v>
      </c>
      <c r="H313" s="626">
        <v>30.141999999999999</v>
      </c>
      <c r="L313" s="622"/>
      <c r="M313" s="627"/>
      <c r="T313" s="628"/>
      <c r="AT313" s="624" t="s">
        <v>203</v>
      </c>
      <c r="AU313" s="624" t="s">
        <v>83</v>
      </c>
      <c r="AV313" s="623" t="s">
        <v>195</v>
      </c>
      <c r="AW313" s="623" t="s">
        <v>28</v>
      </c>
      <c r="AX313" s="623" t="s">
        <v>73</v>
      </c>
      <c r="AY313" s="624" t="s">
        <v>184</v>
      </c>
    </row>
    <row r="314" spans="2:65" s="630" customFormat="1">
      <c r="B314" s="629"/>
      <c r="D314" s="610" t="s">
        <v>203</v>
      </c>
      <c r="E314" s="631" t="s">
        <v>1</v>
      </c>
      <c r="F314" s="632" t="s">
        <v>206</v>
      </c>
      <c r="H314" s="633">
        <v>82.662000000000006</v>
      </c>
      <c r="L314" s="629"/>
      <c r="M314" s="634"/>
      <c r="T314" s="635"/>
      <c r="AT314" s="631" t="s">
        <v>203</v>
      </c>
      <c r="AU314" s="631" t="s">
        <v>83</v>
      </c>
      <c r="AV314" s="630" t="s">
        <v>190</v>
      </c>
      <c r="AW314" s="630" t="s">
        <v>28</v>
      </c>
      <c r="AX314" s="630" t="s">
        <v>81</v>
      </c>
      <c r="AY314" s="631" t="s">
        <v>184</v>
      </c>
    </row>
    <row r="315" spans="2:65" s="524" customFormat="1" ht="44.25" customHeight="1">
      <c r="B315" s="523"/>
      <c r="C315" s="595" t="s">
        <v>281</v>
      </c>
      <c r="D315" s="595" t="s">
        <v>186</v>
      </c>
      <c r="E315" s="596" t="s">
        <v>828</v>
      </c>
      <c r="F315" s="636" t="s">
        <v>829</v>
      </c>
      <c r="G315" s="615" t="s">
        <v>201</v>
      </c>
      <c r="H315" s="599">
        <v>37.83</v>
      </c>
      <c r="I315" s="90"/>
      <c r="J315" s="600">
        <f>ROUND(I315*H315,2)</f>
        <v>0</v>
      </c>
      <c r="K315" s="601"/>
      <c r="L315" s="523"/>
      <c r="M315" s="602" t="s">
        <v>1</v>
      </c>
      <c r="N315" s="603" t="s">
        <v>38</v>
      </c>
      <c r="P315" s="604">
        <f>O315*H315</f>
        <v>0</v>
      </c>
      <c r="Q315" s="604">
        <v>0.20885999999999999</v>
      </c>
      <c r="R315" s="604">
        <f>Q315*H315</f>
        <v>7.9011737999999996</v>
      </c>
      <c r="S315" s="604">
        <v>0</v>
      </c>
      <c r="T315" s="605">
        <f>S315*H315</f>
        <v>0</v>
      </c>
      <c r="AR315" s="606" t="s">
        <v>190</v>
      </c>
      <c r="AT315" s="606" t="s">
        <v>186</v>
      </c>
      <c r="AU315" s="606" t="s">
        <v>83</v>
      </c>
      <c r="AY315" s="516" t="s">
        <v>184</v>
      </c>
      <c r="BE315" s="607">
        <f>IF(N315="základní",J315,0)</f>
        <v>0</v>
      </c>
      <c r="BF315" s="607">
        <f>IF(N315="snížená",J315,0)</f>
        <v>0</v>
      </c>
      <c r="BG315" s="607">
        <f>IF(N315="zákl. přenesená",J315,0)</f>
        <v>0</v>
      </c>
      <c r="BH315" s="607">
        <f>IF(N315="sníž. přenesená",J315,0)</f>
        <v>0</v>
      </c>
      <c r="BI315" s="607">
        <f>IF(N315="nulová",J315,0)</f>
        <v>0</v>
      </c>
      <c r="BJ315" s="516" t="s">
        <v>81</v>
      </c>
      <c r="BK315" s="607">
        <f>ROUND(I315*H315,2)</f>
        <v>0</v>
      </c>
      <c r="BL315" s="516" t="s">
        <v>190</v>
      </c>
      <c r="BM315" s="606" t="s">
        <v>830</v>
      </c>
    </row>
    <row r="316" spans="2:65" s="617" customFormat="1">
      <c r="B316" s="616"/>
      <c r="D316" s="610" t="s">
        <v>203</v>
      </c>
      <c r="E316" s="618" t="s">
        <v>1</v>
      </c>
      <c r="F316" s="619" t="s">
        <v>804</v>
      </c>
      <c r="H316" s="618" t="s">
        <v>1</v>
      </c>
      <c r="L316" s="616"/>
      <c r="M316" s="620"/>
      <c r="T316" s="621"/>
      <c r="AT316" s="618" t="s">
        <v>203</v>
      </c>
      <c r="AU316" s="618" t="s">
        <v>83</v>
      </c>
      <c r="AV316" s="617" t="s">
        <v>81</v>
      </c>
      <c r="AW316" s="617" t="s">
        <v>28</v>
      </c>
      <c r="AX316" s="617" t="s">
        <v>73</v>
      </c>
      <c r="AY316" s="618" t="s">
        <v>184</v>
      </c>
    </row>
    <row r="317" spans="2:65" s="609" customFormat="1">
      <c r="B317" s="608"/>
      <c r="D317" s="610" t="s">
        <v>203</v>
      </c>
      <c r="E317" s="611" t="s">
        <v>1</v>
      </c>
      <c r="F317" s="514" t="s">
        <v>831</v>
      </c>
      <c r="H317" s="612">
        <v>37.83</v>
      </c>
      <c r="L317" s="608"/>
      <c r="M317" s="613"/>
      <c r="T317" s="614"/>
      <c r="AT317" s="611" t="s">
        <v>203</v>
      </c>
      <c r="AU317" s="611" t="s">
        <v>83</v>
      </c>
      <c r="AV317" s="609" t="s">
        <v>83</v>
      </c>
      <c r="AW317" s="609" t="s">
        <v>28</v>
      </c>
      <c r="AX317" s="609" t="s">
        <v>81</v>
      </c>
      <c r="AY317" s="611" t="s">
        <v>184</v>
      </c>
    </row>
    <row r="318" spans="2:65" s="524" customFormat="1" ht="44.25" customHeight="1">
      <c r="B318" s="523"/>
      <c r="C318" s="595" t="s">
        <v>7</v>
      </c>
      <c r="D318" s="595" t="s">
        <v>186</v>
      </c>
      <c r="E318" s="596" t="s">
        <v>832</v>
      </c>
      <c r="F318" s="636" t="s">
        <v>833</v>
      </c>
      <c r="G318" s="615" t="s">
        <v>201</v>
      </c>
      <c r="H318" s="599">
        <v>420.63799999999998</v>
      </c>
      <c r="I318" s="90"/>
      <c r="J318" s="600">
        <f>ROUND(I318*H318,2)</f>
        <v>0</v>
      </c>
      <c r="K318" s="601"/>
      <c r="L318" s="523"/>
      <c r="M318" s="602" t="s">
        <v>1</v>
      </c>
      <c r="N318" s="603" t="s">
        <v>38</v>
      </c>
      <c r="P318" s="604">
        <f>O318*H318</f>
        <v>0</v>
      </c>
      <c r="Q318" s="604">
        <v>0.31003999999999998</v>
      </c>
      <c r="R318" s="604">
        <f>Q318*H318</f>
        <v>130.41460551999998</v>
      </c>
      <c r="S318" s="604">
        <v>0</v>
      </c>
      <c r="T318" s="605">
        <f>S318*H318</f>
        <v>0</v>
      </c>
      <c r="AR318" s="606" t="s">
        <v>190</v>
      </c>
      <c r="AT318" s="606" t="s">
        <v>186</v>
      </c>
      <c r="AU318" s="606" t="s">
        <v>83</v>
      </c>
      <c r="AY318" s="516" t="s">
        <v>184</v>
      </c>
      <c r="BE318" s="607">
        <f>IF(N318="základní",J318,0)</f>
        <v>0</v>
      </c>
      <c r="BF318" s="607">
        <f>IF(N318="snížená",J318,0)</f>
        <v>0</v>
      </c>
      <c r="BG318" s="607">
        <f>IF(N318="zákl. přenesená",J318,0)</f>
        <v>0</v>
      </c>
      <c r="BH318" s="607">
        <f>IF(N318="sníž. přenesená",J318,0)</f>
        <v>0</v>
      </c>
      <c r="BI318" s="607">
        <f>IF(N318="nulová",J318,0)</f>
        <v>0</v>
      </c>
      <c r="BJ318" s="516" t="s">
        <v>81</v>
      </c>
      <c r="BK318" s="607">
        <f>ROUND(I318*H318,2)</f>
        <v>0</v>
      </c>
      <c r="BL318" s="516" t="s">
        <v>190</v>
      </c>
      <c r="BM318" s="606" t="s">
        <v>834</v>
      </c>
    </row>
    <row r="319" spans="2:65" s="617" customFormat="1">
      <c r="B319" s="616"/>
      <c r="D319" s="610" t="s">
        <v>203</v>
      </c>
      <c r="E319" s="618" t="s">
        <v>1</v>
      </c>
      <c r="F319" s="619" t="s">
        <v>804</v>
      </c>
      <c r="H319" s="618" t="s">
        <v>1</v>
      </c>
      <c r="L319" s="616"/>
      <c r="M319" s="620"/>
      <c r="T319" s="621"/>
      <c r="AT319" s="618" t="s">
        <v>203</v>
      </c>
      <c r="AU319" s="618" t="s">
        <v>83</v>
      </c>
      <c r="AV319" s="617" t="s">
        <v>81</v>
      </c>
      <c r="AW319" s="617" t="s">
        <v>28</v>
      </c>
      <c r="AX319" s="617" t="s">
        <v>73</v>
      </c>
      <c r="AY319" s="618" t="s">
        <v>184</v>
      </c>
    </row>
    <row r="320" spans="2:65" s="609" customFormat="1">
      <c r="B320" s="608"/>
      <c r="D320" s="610" t="s">
        <v>203</v>
      </c>
      <c r="E320" s="611" t="s">
        <v>1</v>
      </c>
      <c r="F320" s="514" t="s">
        <v>835</v>
      </c>
      <c r="H320" s="612">
        <v>33.479999999999997</v>
      </c>
      <c r="L320" s="608"/>
      <c r="M320" s="613"/>
      <c r="T320" s="614"/>
      <c r="AT320" s="611" t="s">
        <v>203</v>
      </c>
      <c r="AU320" s="611" t="s">
        <v>83</v>
      </c>
      <c r="AV320" s="609" t="s">
        <v>83</v>
      </c>
      <c r="AW320" s="609" t="s">
        <v>28</v>
      </c>
      <c r="AX320" s="609" t="s">
        <v>73</v>
      </c>
      <c r="AY320" s="611" t="s">
        <v>184</v>
      </c>
    </row>
    <row r="321" spans="2:51" s="609" customFormat="1">
      <c r="B321" s="608"/>
      <c r="D321" s="610" t="s">
        <v>203</v>
      </c>
      <c r="E321" s="611" t="s">
        <v>1</v>
      </c>
      <c r="F321" s="514" t="s">
        <v>836</v>
      </c>
      <c r="H321" s="612">
        <v>245.517</v>
      </c>
      <c r="L321" s="608"/>
      <c r="M321" s="613"/>
      <c r="T321" s="614"/>
      <c r="AT321" s="611" t="s">
        <v>203</v>
      </c>
      <c r="AU321" s="611" t="s">
        <v>83</v>
      </c>
      <c r="AV321" s="609" t="s">
        <v>83</v>
      </c>
      <c r="AW321" s="609" t="s">
        <v>28</v>
      </c>
      <c r="AX321" s="609" t="s">
        <v>73</v>
      </c>
      <c r="AY321" s="611" t="s">
        <v>184</v>
      </c>
    </row>
    <row r="322" spans="2:51" s="609" customFormat="1">
      <c r="B322" s="608"/>
      <c r="D322" s="610" t="s">
        <v>203</v>
      </c>
      <c r="E322" s="611" t="s">
        <v>1</v>
      </c>
      <c r="F322" s="514" t="s">
        <v>837</v>
      </c>
      <c r="H322" s="612">
        <v>5.8410000000000002</v>
      </c>
      <c r="L322" s="608"/>
      <c r="M322" s="613"/>
      <c r="T322" s="614"/>
      <c r="AT322" s="611" t="s">
        <v>203</v>
      </c>
      <c r="AU322" s="611" t="s">
        <v>83</v>
      </c>
      <c r="AV322" s="609" t="s">
        <v>83</v>
      </c>
      <c r="AW322" s="609" t="s">
        <v>28</v>
      </c>
      <c r="AX322" s="609" t="s">
        <v>73</v>
      </c>
      <c r="AY322" s="611" t="s">
        <v>184</v>
      </c>
    </row>
    <row r="323" spans="2:51" s="609" customFormat="1">
      <c r="B323" s="608"/>
      <c r="D323" s="610" t="s">
        <v>203</v>
      </c>
      <c r="E323" s="611" t="s">
        <v>1</v>
      </c>
      <c r="F323" s="514" t="s">
        <v>838</v>
      </c>
      <c r="H323" s="612">
        <v>-2.0499999999999998</v>
      </c>
      <c r="L323" s="608"/>
      <c r="M323" s="613"/>
      <c r="T323" s="614"/>
      <c r="AT323" s="611" t="s">
        <v>203</v>
      </c>
      <c r="AU323" s="611" t="s">
        <v>83</v>
      </c>
      <c r="AV323" s="609" t="s">
        <v>83</v>
      </c>
      <c r="AW323" s="609" t="s">
        <v>28</v>
      </c>
      <c r="AX323" s="609" t="s">
        <v>73</v>
      </c>
      <c r="AY323" s="611" t="s">
        <v>184</v>
      </c>
    </row>
    <row r="324" spans="2:51" s="609" customFormat="1">
      <c r="B324" s="608"/>
      <c r="D324" s="610" t="s">
        <v>203</v>
      </c>
      <c r="E324" s="611" t="s">
        <v>1</v>
      </c>
      <c r="F324" s="514" t="s">
        <v>839</v>
      </c>
      <c r="H324" s="612">
        <v>-51.424999999999997</v>
      </c>
      <c r="L324" s="608"/>
      <c r="M324" s="613"/>
      <c r="T324" s="614"/>
      <c r="AT324" s="611" t="s">
        <v>203</v>
      </c>
      <c r="AU324" s="611" t="s">
        <v>83</v>
      </c>
      <c r="AV324" s="609" t="s">
        <v>83</v>
      </c>
      <c r="AW324" s="609" t="s">
        <v>28</v>
      </c>
      <c r="AX324" s="609" t="s">
        <v>73</v>
      </c>
      <c r="AY324" s="611" t="s">
        <v>184</v>
      </c>
    </row>
    <row r="325" spans="2:51" s="609" customFormat="1">
      <c r="B325" s="608"/>
      <c r="D325" s="610" t="s">
        <v>203</v>
      </c>
      <c r="E325" s="611" t="s">
        <v>1</v>
      </c>
      <c r="F325" s="514" t="s">
        <v>840</v>
      </c>
      <c r="H325" s="612">
        <v>-3.06</v>
      </c>
      <c r="L325" s="608"/>
      <c r="M325" s="613"/>
      <c r="T325" s="614"/>
      <c r="AT325" s="611" t="s">
        <v>203</v>
      </c>
      <c r="AU325" s="611" t="s">
        <v>83</v>
      </c>
      <c r="AV325" s="609" t="s">
        <v>83</v>
      </c>
      <c r="AW325" s="609" t="s">
        <v>28</v>
      </c>
      <c r="AX325" s="609" t="s">
        <v>73</v>
      </c>
      <c r="AY325" s="611" t="s">
        <v>184</v>
      </c>
    </row>
    <row r="326" spans="2:51" s="609" customFormat="1">
      <c r="B326" s="608"/>
      <c r="D326" s="610" t="s">
        <v>203</v>
      </c>
      <c r="E326" s="611" t="s">
        <v>1</v>
      </c>
      <c r="F326" s="514" t="s">
        <v>841</v>
      </c>
      <c r="H326" s="612">
        <v>-6.5449999999999999</v>
      </c>
      <c r="L326" s="608"/>
      <c r="M326" s="613"/>
      <c r="T326" s="614"/>
      <c r="AT326" s="611" t="s">
        <v>203</v>
      </c>
      <c r="AU326" s="611" t="s">
        <v>83</v>
      </c>
      <c r="AV326" s="609" t="s">
        <v>83</v>
      </c>
      <c r="AW326" s="609" t="s">
        <v>28</v>
      </c>
      <c r="AX326" s="609" t="s">
        <v>73</v>
      </c>
      <c r="AY326" s="611" t="s">
        <v>184</v>
      </c>
    </row>
    <row r="327" spans="2:51" s="623" customFormat="1">
      <c r="B327" s="622"/>
      <c r="D327" s="610" t="s">
        <v>203</v>
      </c>
      <c r="E327" s="624" t="s">
        <v>1</v>
      </c>
      <c r="F327" s="625" t="s">
        <v>685</v>
      </c>
      <c r="H327" s="626">
        <v>221.75800000000001</v>
      </c>
      <c r="L327" s="622"/>
      <c r="M327" s="627"/>
      <c r="T327" s="628"/>
      <c r="AT327" s="624" t="s">
        <v>203</v>
      </c>
      <c r="AU327" s="624" t="s">
        <v>83</v>
      </c>
      <c r="AV327" s="623" t="s">
        <v>195</v>
      </c>
      <c r="AW327" s="623" t="s">
        <v>28</v>
      </c>
      <c r="AX327" s="623" t="s">
        <v>73</v>
      </c>
      <c r="AY327" s="624" t="s">
        <v>184</v>
      </c>
    </row>
    <row r="328" spans="2:51" s="617" customFormat="1">
      <c r="B328" s="616"/>
      <c r="D328" s="610" t="s">
        <v>203</v>
      </c>
      <c r="E328" s="618" t="s">
        <v>1</v>
      </c>
      <c r="F328" s="619" t="s">
        <v>816</v>
      </c>
      <c r="H328" s="618" t="s">
        <v>1</v>
      </c>
      <c r="L328" s="616"/>
      <c r="M328" s="620"/>
      <c r="T328" s="621"/>
      <c r="AT328" s="618" t="s">
        <v>203</v>
      </c>
      <c r="AU328" s="618" t="s">
        <v>83</v>
      </c>
      <c r="AV328" s="617" t="s">
        <v>81</v>
      </c>
      <c r="AW328" s="617" t="s">
        <v>28</v>
      </c>
      <c r="AX328" s="617" t="s">
        <v>73</v>
      </c>
      <c r="AY328" s="618" t="s">
        <v>184</v>
      </c>
    </row>
    <row r="329" spans="2:51" s="609" customFormat="1">
      <c r="B329" s="608"/>
      <c r="D329" s="610" t="s">
        <v>203</v>
      </c>
      <c r="E329" s="611" t="s">
        <v>1</v>
      </c>
      <c r="F329" s="514" t="s">
        <v>842</v>
      </c>
      <c r="H329" s="612">
        <v>253.8</v>
      </c>
      <c r="L329" s="608"/>
      <c r="M329" s="613"/>
      <c r="T329" s="614"/>
      <c r="AT329" s="611" t="s">
        <v>203</v>
      </c>
      <c r="AU329" s="611" t="s">
        <v>83</v>
      </c>
      <c r="AV329" s="609" t="s">
        <v>83</v>
      </c>
      <c r="AW329" s="609" t="s">
        <v>28</v>
      </c>
      <c r="AX329" s="609" t="s">
        <v>73</v>
      </c>
      <c r="AY329" s="611" t="s">
        <v>184</v>
      </c>
    </row>
    <row r="330" spans="2:51" s="609" customFormat="1">
      <c r="B330" s="608"/>
      <c r="D330" s="610" t="s">
        <v>203</v>
      </c>
      <c r="E330" s="611" t="s">
        <v>1</v>
      </c>
      <c r="F330" s="514" t="s">
        <v>843</v>
      </c>
      <c r="H330" s="612">
        <v>-14.79</v>
      </c>
      <c r="L330" s="608"/>
      <c r="M330" s="613"/>
      <c r="T330" s="614"/>
      <c r="AT330" s="611" t="s">
        <v>203</v>
      </c>
      <c r="AU330" s="611" t="s">
        <v>83</v>
      </c>
      <c r="AV330" s="609" t="s">
        <v>83</v>
      </c>
      <c r="AW330" s="609" t="s">
        <v>28</v>
      </c>
      <c r="AX330" s="609" t="s">
        <v>73</v>
      </c>
      <c r="AY330" s="611" t="s">
        <v>184</v>
      </c>
    </row>
    <row r="331" spans="2:51" s="609" customFormat="1">
      <c r="B331" s="608"/>
      <c r="D331" s="610" t="s">
        <v>203</v>
      </c>
      <c r="E331" s="611" t="s">
        <v>1</v>
      </c>
      <c r="F331" s="514" t="s">
        <v>844</v>
      </c>
      <c r="H331" s="612">
        <v>-17</v>
      </c>
      <c r="L331" s="608"/>
      <c r="M331" s="613"/>
      <c r="T331" s="614"/>
      <c r="AT331" s="611" t="s">
        <v>203</v>
      </c>
      <c r="AU331" s="611" t="s">
        <v>83</v>
      </c>
      <c r="AV331" s="609" t="s">
        <v>83</v>
      </c>
      <c r="AW331" s="609" t="s">
        <v>28</v>
      </c>
      <c r="AX331" s="609" t="s">
        <v>73</v>
      </c>
      <c r="AY331" s="611" t="s">
        <v>184</v>
      </c>
    </row>
    <row r="332" spans="2:51" s="609" customFormat="1">
      <c r="B332" s="608"/>
      <c r="D332" s="610" t="s">
        <v>203</v>
      </c>
      <c r="E332" s="611" t="s">
        <v>1</v>
      </c>
      <c r="F332" s="514" t="s">
        <v>845</v>
      </c>
      <c r="H332" s="612">
        <v>-5.83</v>
      </c>
      <c r="L332" s="608"/>
      <c r="M332" s="613"/>
      <c r="T332" s="614"/>
      <c r="AT332" s="611" t="s">
        <v>203</v>
      </c>
      <c r="AU332" s="611" t="s">
        <v>83</v>
      </c>
      <c r="AV332" s="609" t="s">
        <v>83</v>
      </c>
      <c r="AW332" s="609" t="s">
        <v>28</v>
      </c>
      <c r="AX332" s="609" t="s">
        <v>73</v>
      </c>
      <c r="AY332" s="611" t="s">
        <v>184</v>
      </c>
    </row>
    <row r="333" spans="2:51" s="609" customFormat="1">
      <c r="B333" s="608"/>
      <c r="D333" s="610" t="s">
        <v>203</v>
      </c>
      <c r="E333" s="611" t="s">
        <v>1</v>
      </c>
      <c r="F333" s="514" t="s">
        <v>846</v>
      </c>
      <c r="H333" s="612">
        <v>-12</v>
      </c>
      <c r="L333" s="608"/>
      <c r="M333" s="613"/>
      <c r="T333" s="614"/>
      <c r="AT333" s="611" t="s">
        <v>203</v>
      </c>
      <c r="AU333" s="611" t="s">
        <v>83</v>
      </c>
      <c r="AV333" s="609" t="s">
        <v>83</v>
      </c>
      <c r="AW333" s="609" t="s">
        <v>28</v>
      </c>
      <c r="AX333" s="609" t="s">
        <v>73</v>
      </c>
      <c r="AY333" s="611" t="s">
        <v>184</v>
      </c>
    </row>
    <row r="334" spans="2:51" s="609" customFormat="1">
      <c r="B334" s="608"/>
      <c r="D334" s="610" t="s">
        <v>203</v>
      </c>
      <c r="E334" s="611" t="s">
        <v>1</v>
      </c>
      <c r="F334" s="514" t="s">
        <v>847</v>
      </c>
      <c r="H334" s="612">
        <v>-5.3</v>
      </c>
      <c r="L334" s="608"/>
      <c r="M334" s="613"/>
      <c r="T334" s="614"/>
      <c r="AT334" s="611" t="s">
        <v>203</v>
      </c>
      <c r="AU334" s="611" t="s">
        <v>83</v>
      </c>
      <c r="AV334" s="609" t="s">
        <v>83</v>
      </c>
      <c r="AW334" s="609" t="s">
        <v>28</v>
      </c>
      <c r="AX334" s="609" t="s">
        <v>73</v>
      </c>
      <c r="AY334" s="611" t="s">
        <v>184</v>
      </c>
    </row>
    <row r="335" spans="2:51" s="623" customFormat="1">
      <c r="B335" s="622"/>
      <c r="D335" s="610" t="s">
        <v>203</v>
      </c>
      <c r="E335" s="624" t="s">
        <v>1</v>
      </c>
      <c r="F335" s="625" t="s">
        <v>685</v>
      </c>
      <c r="H335" s="626">
        <v>198.88</v>
      </c>
      <c r="L335" s="622"/>
      <c r="M335" s="627"/>
      <c r="T335" s="628"/>
      <c r="AT335" s="624" t="s">
        <v>203</v>
      </c>
      <c r="AU335" s="624" t="s">
        <v>83</v>
      </c>
      <c r="AV335" s="623" t="s">
        <v>195</v>
      </c>
      <c r="AW335" s="623" t="s">
        <v>28</v>
      </c>
      <c r="AX335" s="623" t="s">
        <v>73</v>
      </c>
      <c r="AY335" s="624" t="s">
        <v>184</v>
      </c>
    </row>
    <row r="336" spans="2:51" s="630" customFormat="1">
      <c r="B336" s="629"/>
      <c r="D336" s="610" t="s">
        <v>203</v>
      </c>
      <c r="E336" s="631" t="s">
        <v>1</v>
      </c>
      <c r="F336" s="632" t="s">
        <v>206</v>
      </c>
      <c r="H336" s="633">
        <v>420.63799999999998</v>
      </c>
      <c r="L336" s="629"/>
      <c r="M336" s="634"/>
      <c r="T336" s="635"/>
      <c r="AT336" s="631" t="s">
        <v>203</v>
      </c>
      <c r="AU336" s="631" t="s">
        <v>83</v>
      </c>
      <c r="AV336" s="630" t="s">
        <v>190</v>
      </c>
      <c r="AW336" s="630" t="s">
        <v>28</v>
      </c>
      <c r="AX336" s="630" t="s">
        <v>81</v>
      </c>
      <c r="AY336" s="631" t="s">
        <v>184</v>
      </c>
    </row>
    <row r="337" spans="2:65" s="524" customFormat="1" ht="33" customHeight="1">
      <c r="B337" s="523"/>
      <c r="C337" s="595" t="s">
        <v>290</v>
      </c>
      <c r="D337" s="595" t="s">
        <v>186</v>
      </c>
      <c r="E337" s="596" t="s">
        <v>848</v>
      </c>
      <c r="F337" s="636" t="s">
        <v>849</v>
      </c>
      <c r="G337" s="615" t="s">
        <v>201</v>
      </c>
      <c r="H337" s="599">
        <v>13.65</v>
      </c>
      <c r="I337" s="90"/>
      <c r="J337" s="600">
        <f>ROUND(I337*H337,2)</f>
        <v>0</v>
      </c>
      <c r="K337" s="601"/>
      <c r="L337" s="523"/>
      <c r="M337" s="602" t="s">
        <v>1</v>
      </c>
      <c r="N337" s="603" t="s">
        <v>38</v>
      </c>
      <c r="P337" s="604">
        <f>O337*H337</f>
        <v>0</v>
      </c>
      <c r="Q337" s="604">
        <v>0.16116</v>
      </c>
      <c r="R337" s="604">
        <f>Q337*H337</f>
        <v>2.1998340000000001</v>
      </c>
      <c r="S337" s="604">
        <v>0</v>
      </c>
      <c r="T337" s="605">
        <f>S337*H337</f>
        <v>0</v>
      </c>
      <c r="AR337" s="606" t="s">
        <v>190</v>
      </c>
      <c r="AT337" s="606" t="s">
        <v>186</v>
      </c>
      <c r="AU337" s="606" t="s">
        <v>83</v>
      </c>
      <c r="AY337" s="516" t="s">
        <v>184</v>
      </c>
      <c r="BE337" s="607">
        <f>IF(N337="základní",J337,0)</f>
        <v>0</v>
      </c>
      <c r="BF337" s="607">
        <f>IF(N337="snížená",J337,0)</f>
        <v>0</v>
      </c>
      <c r="BG337" s="607">
        <f>IF(N337="zákl. přenesená",J337,0)</f>
        <v>0</v>
      </c>
      <c r="BH337" s="607">
        <f>IF(N337="sníž. přenesená",J337,0)</f>
        <v>0</v>
      </c>
      <c r="BI337" s="607">
        <f>IF(N337="nulová",J337,0)</f>
        <v>0</v>
      </c>
      <c r="BJ337" s="516" t="s">
        <v>81</v>
      </c>
      <c r="BK337" s="607">
        <f>ROUND(I337*H337,2)</f>
        <v>0</v>
      </c>
      <c r="BL337" s="516" t="s">
        <v>190</v>
      </c>
      <c r="BM337" s="606" t="s">
        <v>850</v>
      </c>
    </row>
    <row r="338" spans="2:65" s="617" customFormat="1">
      <c r="B338" s="616"/>
      <c r="D338" s="610" t="s">
        <v>203</v>
      </c>
      <c r="E338" s="618" t="s">
        <v>1</v>
      </c>
      <c r="F338" s="619" t="s">
        <v>804</v>
      </c>
      <c r="H338" s="618" t="s">
        <v>1</v>
      </c>
      <c r="L338" s="616"/>
      <c r="M338" s="620"/>
      <c r="T338" s="621"/>
      <c r="AT338" s="618" t="s">
        <v>203</v>
      </c>
      <c r="AU338" s="618" t="s">
        <v>83</v>
      </c>
      <c r="AV338" s="617" t="s">
        <v>81</v>
      </c>
      <c r="AW338" s="617" t="s">
        <v>28</v>
      </c>
      <c r="AX338" s="617" t="s">
        <v>73</v>
      </c>
      <c r="AY338" s="618" t="s">
        <v>184</v>
      </c>
    </row>
    <row r="339" spans="2:65" s="609" customFormat="1">
      <c r="B339" s="608"/>
      <c r="D339" s="610" t="s">
        <v>203</v>
      </c>
      <c r="E339" s="611" t="s">
        <v>1</v>
      </c>
      <c r="F339" s="514" t="s">
        <v>851</v>
      </c>
      <c r="H339" s="612">
        <v>13.65</v>
      </c>
      <c r="L339" s="608"/>
      <c r="M339" s="613"/>
      <c r="T339" s="614"/>
      <c r="AT339" s="611" t="s">
        <v>203</v>
      </c>
      <c r="AU339" s="611" t="s">
        <v>83</v>
      </c>
      <c r="AV339" s="609" t="s">
        <v>83</v>
      </c>
      <c r="AW339" s="609" t="s">
        <v>28</v>
      </c>
      <c r="AX339" s="609" t="s">
        <v>81</v>
      </c>
      <c r="AY339" s="611" t="s">
        <v>184</v>
      </c>
    </row>
    <row r="340" spans="2:65" s="524" customFormat="1" ht="33" customHeight="1">
      <c r="B340" s="523"/>
      <c r="C340" s="595" t="s">
        <v>852</v>
      </c>
      <c r="D340" s="595" t="s">
        <v>186</v>
      </c>
      <c r="E340" s="596" t="s">
        <v>853</v>
      </c>
      <c r="F340" s="636" t="s">
        <v>854</v>
      </c>
      <c r="G340" s="615" t="s">
        <v>189</v>
      </c>
      <c r="H340" s="599">
        <v>27</v>
      </c>
      <c r="I340" s="90"/>
      <c r="J340" s="600">
        <f>ROUND(I340*H340,2)</f>
        <v>0</v>
      </c>
      <c r="K340" s="601"/>
      <c r="L340" s="523"/>
      <c r="M340" s="602" t="s">
        <v>1</v>
      </c>
      <c r="N340" s="603" t="s">
        <v>38</v>
      </c>
      <c r="P340" s="604">
        <f>O340*H340</f>
        <v>0</v>
      </c>
      <c r="Q340" s="604">
        <v>2.6280000000000001E-2</v>
      </c>
      <c r="R340" s="604">
        <f>Q340*H340</f>
        <v>0.70956000000000008</v>
      </c>
      <c r="S340" s="604">
        <v>0</v>
      </c>
      <c r="T340" s="605">
        <f>S340*H340</f>
        <v>0</v>
      </c>
      <c r="AR340" s="606" t="s">
        <v>190</v>
      </c>
      <c r="AT340" s="606" t="s">
        <v>186</v>
      </c>
      <c r="AU340" s="606" t="s">
        <v>83</v>
      </c>
      <c r="AY340" s="516" t="s">
        <v>184</v>
      </c>
      <c r="BE340" s="607">
        <f>IF(N340="základní",J340,0)</f>
        <v>0</v>
      </c>
      <c r="BF340" s="607">
        <f>IF(N340="snížená",J340,0)</f>
        <v>0</v>
      </c>
      <c r="BG340" s="607">
        <f>IF(N340="zákl. přenesená",J340,0)</f>
        <v>0</v>
      </c>
      <c r="BH340" s="607">
        <f>IF(N340="sníž. přenesená",J340,0)</f>
        <v>0</v>
      </c>
      <c r="BI340" s="607">
        <f>IF(N340="nulová",J340,0)</f>
        <v>0</v>
      </c>
      <c r="BJ340" s="516" t="s">
        <v>81</v>
      </c>
      <c r="BK340" s="607">
        <f>ROUND(I340*H340,2)</f>
        <v>0</v>
      </c>
      <c r="BL340" s="516" t="s">
        <v>190</v>
      </c>
      <c r="BM340" s="606" t="s">
        <v>855</v>
      </c>
    </row>
    <row r="341" spans="2:65" s="524" customFormat="1" ht="33" customHeight="1">
      <c r="B341" s="523"/>
      <c r="C341" s="595" t="s">
        <v>856</v>
      </c>
      <c r="D341" s="595" t="s">
        <v>186</v>
      </c>
      <c r="E341" s="596" t="s">
        <v>857</v>
      </c>
      <c r="F341" s="636" t="s">
        <v>858</v>
      </c>
      <c r="G341" s="615" t="s">
        <v>189</v>
      </c>
      <c r="H341" s="599">
        <v>2</v>
      </c>
      <c r="I341" s="90"/>
      <c r="J341" s="600">
        <f>ROUND(I341*H341,2)</f>
        <v>0</v>
      </c>
      <c r="K341" s="601"/>
      <c r="L341" s="523"/>
      <c r="M341" s="602" t="s">
        <v>1</v>
      </c>
      <c r="N341" s="603" t="s">
        <v>38</v>
      </c>
      <c r="P341" s="604">
        <f>O341*H341</f>
        <v>0</v>
      </c>
      <c r="Q341" s="604">
        <v>5.5280000000000003E-2</v>
      </c>
      <c r="R341" s="604">
        <f>Q341*H341</f>
        <v>0.11056000000000001</v>
      </c>
      <c r="S341" s="604">
        <v>0</v>
      </c>
      <c r="T341" s="605">
        <f>S341*H341</f>
        <v>0</v>
      </c>
      <c r="AR341" s="606" t="s">
        <v>190</v>
      </c>
      <c r="AT341" s="606" t="s">
        <v>186</v>
      </c>
      <c r="AU341" s="606" t="s">
        <v>83</v>
      </c>
      <c r="AY341" s="516" t="s">
        <v>184</v>
      </c>
      <c r="BE341" s="607">
        <f>IF(N341="základní",J341,0)</f>
        <v>0</v>
      </c>
      <c r="BF341" s="607">
        <f>IF(N341="snížená",J341,0)</f>
        <v>0</v>
      </c>
      <c r="BG341" s="607">
        <f>IF(N341="zákl. přenesená",J341,0)</f>
        <v>0</v>
      </c>
      <c r="BH341" s="607">
        <f>IF(N341="sníž. přenesená",J341,0)</f>
        <v>0</v>
      </c>
      <c r="BI341" s="607">
        <f>IF(N341="nulová",J341,0)</f>
        <v>0</v>
      </c>
      <c r="BJ341" s="516" t="s">
        <v>81</v>
      </c>
      <c r="BK341" s="607">
        <f>ROUND(I341*H341,2)</f>
        <v>0</v>
      </c>
      <c r="BL341" s="516" t="s">
        <v>190</v>
      </c>
      <c r="BM341" s="606" t="s">
        <v>859</v>
      </c>
    </row>
    <row r="342" spans="2:65" s="524" customFormat="1" ht="33" customHeight="1">
      <c r="B342" s="523"/>
      <c r="C342" s="595" t="s">
        <v>860</v>
      </c>
      <c r="D342" s="595" t="s">
        <v>186</v>
      </c>
      <c r="E342" s="596" t="s">
        <v>861</v>
      </c>
      <c r="F342" s="636" t="s">
        <v>862</v>
      </c>
      <c r="G342" s="615" t="s">
        <v>189</v>
      </c>
      <c r="H342" s="599">
        <v>1</v>
      </c>
      <c r="I342" s="90"/>
      <c r="J342" s="600">
        <f>ROUND(I342*H342,2)</f>
        <v>0</v>
      </c>
      <c r="K342" s="601"/>
      <c r="L342" s="523"/>
      <c r="M342" s="602" t="s">
        <v>1</v>
      </c>
      <c r="N342" s="603" t="s">
        <v>38</v>
      </c>
      <c r="P342" s="604">
        <f>O342*H342</f>
        <v>0</v>
      </c>
      <c r="Q342" s="604">
        <v>2.6550000000000001E-2</v>
      </c>
      <c r="R342" s="604">
        <f>Q342*H342</f>
        <v>2.6550000000000001E-2</v>
      </c>
      <c r="S342" s="604">
        <v>0</v>
      </c>
      <c r="T342" s="605">
        <f>S342*H342</f>
        <v>0</v>
      </c>
      <c r="AR342" s="606" t="s">
        <v>190</v>
      </c>
      <c r="AT342" s="606" t="s">
        <v>186</v>
      </c>
      <c r="AU342" s="606" t="s">
        <v>83</v>
      </c>
      <c r="AY342" s="516" t="s">
        <v>184</v>
      </c>
      <c r="BE342" s="607">
        <f>IF(N342="základní",J342,0)</f>
        <v>0</v>
      </c>
      <c r="BF342" s="607">
        <f>IF(N342="snížená",J342,0)</f>
        <v>0</v>
      </c>
      <c r="BG342" s="607">
        <f>IF(N342="zákl. přenesená",J342,0)</f>
        <v>0</v>
      </c>
      <c r="BH342" s="607">
        <f>IF(N342="sníž. přenesená",J342,0)</f>
        <v>0</v>
      </c>
      <c r="BI342" s="607">
        <f>IF(N342="nulová",J342,0)</f>
        <v>0</v>
      </c>
      <c r="BJ342" s="516" t="s">
        <v>81</v>
      </c>
      <c r="BK342" s="607">
        <f>ROUND(I342*H342,2)</f>
        <v>0</v>
      </c>
      <c r="BL342" s="516" t="s">
        <v>190</v>
      </c>
      <c r="BM342" s="606" t="s">
        <v>863</v>
      </c>
    </row>
    <row r="343" spans="2:65" s="524" customFormat="1" ht="21.75" customHeight="1">
      <c r="B343" s="523"/>
      <c r="C343" s="595" t="s">
        <v>312</v>
      </c>
      <c r="D343" s="595" t="s">
        <v>186</v>
      </c>
      <c r="E343" s="596" t="s">
        <v>864</v>
      </c>
      <c r="F343" s="636" t="s">
        <v>865</v>
      </c>
      <c r="G343" s="615" t="s">
        <v>189</v>
      </c>
      <c r="H343" s="599">
        <v>24</v>
      </c>
      <c r="I343" s="90"/>
      <c r="J343" s="600">
        <f>ROUND(I343*H343,2)</f>
        <v>0</v>
      </c>
      <c r="K343" s="601"/>
      <c r="L343" s="523"/>
      <c r="M343" s="602" t="s">
        <v>1</v>
      </c>
      <c r="N343" s="603" t="s">
        <v>38</v>
      </c>
      <c r="P343" s="604">
        <f>O343*H343</f>
        <v>0</v>
      </c>
      <c r="Q343" s="604">
        <v>4.555E-2</v>
      </c>
      <c r="R343" s="604">
        <f>Q343*H343</f>
        <v>1.0931999999999999</v>
      </c>
      <c r="S343" s="604">
        <v>0</v>
      </c>
      <c r="T343" s="605">
        <f>S343*H343</f>
        <v>0</v>
      </c>
      <c r="AR343" s="606" t="s">
        <v>190</v>
      </c>
      <c r="AT343" s="606" t="s">
        <v>186</v>
      </c>
      <c r="AU343" s="606" t="s">
        <v>83</v>
      </c>
      <c r="AY343" s="516" t="s">
        <v>184</v>
      </c>
      <c r="BE343" s="607">
        <f>IF(N343="základní",J343,0)</f>
        <v>0</v>
      </c>
      <c r="BF343" s="607">
        <f>IF(N343="snížená",J343,0)</f>
        <v>0</v>
      </c>
      <c r="BG343" s="607">
        <f>IF(N343="zákl. přenesená",J343,0)</f>
        <v>0</v>
      </c>
      <c r="BH343" s="607">
        <f>IF(N343="sníž. přenesená",J343,0)</f>
        <v>0</v>
      </c>
      <c r="BI343" s="607">
        <f>IF(N343="nulová",J343,0)</f>
        <v>0</v>
      </c>
      <c r="BJ343" s="516" t="s">
        <v>81</v>
      </c>
      <c r="BK343" s="607">
        <f>ROUND(I343*H343,2)</f>
        <v>0</v>
      </c>
      <c r="BL343" s="516" t="s">
        <v>190</v>
      </c>
      <c r="BM343" s="606" t="s">
        <v>866</v>
      </c>
    </row>
    <row r="344" spans="2:65" s="609" customFormat="1">
      <c r="B344" s="608"/>
      <c r="D344" s="610" t="s">
        <v>203</v>
      </c>
      <c r="E344" s="611" t="s">
        <v>1</v>
      </c>
      <c r="F344" s="514" t="s">
        <v>867</v>
      </c>
      <c r="H344" s="612">
        <v>24</v>
      </c>
      <c r="L344" s="608"/>
      <c r="M344" s="613"/>
      <c r="T344" s="614"/>
      <c r="AT344" s="611" t="s">
        <v>203</v>
      </c>
      <c r="AU344" s="611" t="s">
        <v>83</v>
      </c>
      <c r="AV344" s="609" t="s">
        <v>83</v>
      </c>
      <c r="AW344" s="609" t="s">
        <v>28</v>
      </c>
      <c r="AX344" s="609" t="s">
        <v>81</v>
      </c>
      <c r="AY344" s="611" t="s">
        <v>184</v>
      </c>
    </row>
    <row r="345" spans="2:65" s="524" customFormat="1" ht="21.75" customHeight="1">
      <c r="B345" s="523"/>
      <c r="C345" s="595" t="s">
        <v>317</v>
      </c>
      <c r="D345" s="595" t="s">
        <v>186</v>
      </c>
      <c r="E345" s="596" t="s">
        <v>868</v>
      </c>
      <c r="F345" s="636" t="s">
        <v>869</v>
      </c>
      <c r="G345" s="615" t="s">
        <v>189</v>
      </c>
      <c r="H345" s="599">
        <v>4</v>
      </c>
      <c r="I345" s="90"/>
      <c r="J345" s="600">
        <f>ROUND(I345*H345,2)</f>
        <v>0</v>
      </c>
      <c r="K345" s="601"/>
      <c r="L345" s="523"/>
      <c r="M345" s="602" t="s">
        <v>1</v>
      </c>
      <c r="N345" s="603" t="s">
        <v>38</v>
      </c>
      <c r="P345" s="604">
        <f>O345*H345</f>
        <v>0</v>
      </c>
      <c r="Q345" s="604">
        <v>5.4550000000000001E-2</v>
      </c>
      <c r="R345" s="604">
        <f>Q345*H345</f>
        <v>0.21820000000000001</v>
      </c>
      <c r="S345" s="604">
        <v>0</v>
      </c>
      <c r="T345" s="605">
        <f>S345*H345</f>
        <v>0</v>
      </c>
      <c r="AR345" s="606" t="s">
        <v>190</v>
      </c>
      <c r="AT345" s="606" t="s">
        <v>186</v>
      </c>
      <c r="AU345" s="606" t="s">
        <v>83</v>
      </c>
      <c r="AY345" s="516" t="s">
        <v>184</v>
      </c>
      <c r="BE345" s="607">
        <f>IF(N345="základní",J345,0)</f>
        <v>0</v>
      </c>
      <c r="BF345" s="607">
        <f>IF(N345="snížená",J345,0)</f>
        <v>0</v>
      </c>
      <c r="BG345" s="607">
        <f>IF(N345="zákl. přenesená",J345,0)</f>
        <v>0</v>
      </c>
      <c r="BH345" s="607">
        <f>IF(N345="sníž. přenesená",J345,0)</f>
        <v>0</v>
      </c>
      <c r="BI345" s="607">
        <f>IF(N345="nulová",J345,0)</f>
        <v>0</v>
      </c>
      <c r="BJ345" s="516" t="s">
        <v>81</v>
      </c>
      <c r="BK345" s="607">
        <f>ROUND(I345*H345,2)</f>
        <v>0</v>
      </c>
      <c r="BL345" s="516" t="s">
        <v>190</v>
      </c>
      <c r="BM345" s="606" t="s">
        <v>870</v>
      </c>
    </row>
    <row r="346" spans="2:65" s="609" customFormat="1">
      <c r="B346" s="608"/>
      <c r="D346" s="610" t="s">
        <v>203</v>
      </c>
      <c r="E346" s="611" t="s">
        <v>1</v>
      </c>
      <c r="F346" s="514" t="s">
        <v>190</v>
      </c>
      <c r="H346" s="612">
        <v>4</v>
      </c>
      <c r="L346" s="608"/>
      <c r="M346" s="613"/>
      <c r="T346" s="614"/>
      <c r="AT346" s="611" t="s">
        <v>203</v>
      </c>
      <c r="AU346" s="611" t="s">
        <v>83</v>
      </c>
      <c r="AV346" s="609" t="s">
        <v>83</v>
      </c>
      <c r="AW346" s="609" t="s">
        <v>28</v>
      </c>
      <c r="AX346" s="609" t="s">
        <v>81</v>
      </c>
      <c r="AY346" s="611" t="s">
        <v>184</v>
      </c>
    </row>
    <row r="347" spans="2:65" s="524" customFormat="1" ht="21.75" customHeight="1">
      <c r="B347" s="523"/>
      <c r="C347" s="595" t="s">
        <v>321</v>
      </c>
      <c r="D347" s="595" t="s">
        <v>186</v>
      </c>
      <c r="E347" s="596" t="s">
        <v>871</v>
      </c>
      <c r="F347" s="636" t="s">
        <v>872</v>
      </c>
      <c r="G347" s="615" t="s">
        <v>189</v>
      </c>
      <c r="H347" s="599">
        <v>81</v>
      </c>
      <c r="I347" s="90"/>
      <c r="J347" s="600">
        <f>ROUND(I347*H347,2)</f>
        <v>0</v>
      </c>
      <c r="K347" s="601"/>
      <c r="L347" s="523"/>
      <c r="M347" s="602" t="s">
        <v>1</v>
      </c>
      <c r="N347" s="603" t="s">
        <v>38</v>
      </c>
      <c r="P347" s="604">
        <f>O347*H347</f>
        <v>0</v>
      </c>
      <c r="Q347" s="604">
        <v>8.1850000000000006E-2</v>
      </c>
      <c r="R347" s="604">
        <f>Q347*H347</f>
        <v>6.6298500000000002</v>
      </c>
      <c r="S347" s="604">
        <v>0</v>
      </c>
      <c r="T347" s="605">
        <f>S347*H347</f>
        <v>0</v>
      </c>
      <c r="AR347" s="606" t="s">
        <v>190</v>
      </c>
      <c r="AT347" s="606" t="s">
        <v>186</v>
      </c>
      <c r="AU347" s="606" t="s">
        <v>83</v>
      </c>
      <c r="AY347" s="516" t="s">
        <v>184</v>
      </c>
      <c r="BE347" s="607">
        <f>IF(N347="základní",J347,0)</f>
        <v>0</v>
      </c>
      <c r="BF347" s="607">
        <f>IF(N347="snížená",J347,0)</f>
        <v>0</v>
      </c>
      <c r="BG347" s="607">
        <f>IF(N347="zákl. přenesená",J347,0)</f>
        <v>0</v>
      </c>
      <c r="BH347" s="607">
        <f>IF(N347="sníž. přenesená",J347,0)</f>
        <v>0</v>
      </c>
      <c r="BI347" s="607">
        <f>IF(N347="nulová",J347,0)</f>
        <v>0</v>
      </c>
      <c r="BJ347" s="516" t="s">
        <v>81</v>
      </c>
      <c r="BK347" s="607">
        <f>ROUND(I347*H347,2)</f>
        <v>0</v>
      </c>
      <c r="BL347" s="516" t="s">
        <v>190</v>
      </c>
      <c r="BM347" s="606" t="s">
        <v>873</v>
      </c>
    </row>
    <row r="348" spans="2:65" s="609" customFormat="1">
      <c r="B348" s="608"/>
      <c r="D348" s="610" t="s">
        <v>203</v>
      </c>
      <c r="E348" s="611" t="s">
        <v>1</v>
      </c>
      <c r="F348" s="514" t="s">
        <v>874</v>
      </c>
      <c r="H348" s="612">
        <v>81</v>
      </c>
      <c r="L348" s="608"/>
      <c r="M348" s="613"/>
      <c r="T348" s="614"/>
      <c r="AT348" s="611" t="s">
        <v>203</v>
      </c>
      <c r="AU348" s="611" t="s">
        <v>83</v>
      </c>
      <c r="AV348" s="609" t="s">
        <v>83</v>
      </c>
      <c r="AW348" s="609" t="s">
        <v>28</v>
      </c>
      <c r="AX348" s="609" t="s">
        <v>81</v>
      </c>
      <c r="AY348" s="611" t="s">
        <v>184</v>
      </c>
    </row>
    <row r="349" spans="2:65" s="524" customFormat="1" ht="21.75" customHeight="1">
      <c r="B349" s="523"/>
      <c r="C349" s="595" t="s">
        <v>325</v>
      </c>
      <c r="D349" s="595" t="s">
        <v>186</v>
      </c>
      <c r="E349" s="596" t="s">
        <v>875</v>
      </c>
      <c r="F349" s="636" t="s">
        <v>876</v>
      </c>
      <c r="G349" s="615" t="s">
        <v>189</v>
      </c>
      <c r="H349" s="599">
        <v>44</v>
      </c>
      <c r="I349" s="90"/>
      <c r="J349" s="600">
        <f>ROUND(I349*H349,2)</f>
        <v>0</v>
      </c>
      <c r="K349" s="601"/>
      <c r="L349" s="523"/>
      <c r="M349" s="602" t="s">
        <v>1</v>
      </c>
      <c r="N349" s="603" t="s">
        <v>38</v>
      </c>
      <c r="P349" s="604">
        <f>O349*H349</f>
        <v>0</v>
      </c>
      <c r="Q349" s="604">
        <v>9.1050000000000006E-2</v>
      </c>
      <c r="R349" s="604">
        <f>Q349*H349</f>
        <v>4.0062000000000006</v>
      </c>
      <c r="S349" s="604">
        <v>0</v>
      </c>
      <c r="T349" s="605">
        <f>S349*H349</f>
        <v>0</v>
      </c>
      <c r="AR349" s="606" t="s">
        <v>190</v>
      </c>
      <c r="AT349" s="606" t="s">
        <v>186</v>
      </c>
      <c r="AU349" s="606" t="s">
        <v>83</v>
      </c>
      <c r="AY349" s="516" t="s">
        <v>184</v>
      </c>
      <c r="BE349" s="607">
        <f>IF(N349="základní",J349,0)</f>
        <v>0</v>
      </c>
      <c r="BF349" s="607">
        <f>IF(N349="snížená",J349,0)</f>
        <v>0</v>
      </c>
      <c r="BG349" s="607">
        <f>IF(N349="zákl. přenesená",J349,0)</f>
        <v>0</v>
      </c>
      <c r="BH349" s="607">
        <f>IF(N349="sníž. přenesená",J349,0)</f>
        <v>0</v>
      </c>
      <c r="BI349" s="607">
        <f>IF(N349="nulová",J349,0)</f>
        <v>0</v>
      </c>
      <c r="BJ349" s="516" t="s">
        <v>81</v>
      </c>
      <c r="BK349" s="607">
        <f>ROUND(I349*H349,2)</f>
        <v>0</v>
      </c>
      <c r="BL349" s="516" t="s">
        <v>190</v>
      </c>
      <c r="BM349" s="606" t="s">
        <v>877</v>
      </c>
    </row>
    <row r="350" spans="2:65" s="609" customFormat="1">
      <c r="B350" s="608"/>
      <c r="D350" s="610" t="s">
        <v>203</v>
      </c>
      <c r="E350" s="611" t="s">
        <v>1</v>
      </c>
      <c r="F350" s="514" t="s">
        <v>403</v>
      </c>
      <c r="H350" s="612">
        <v>44</v>
      </c>
      <c r="L350" s="608"/>
      <c r="M350" s="613"/>
      <c r="T350" s="614"/>
      <c r="AT350" s="611" t="s">
        <v>203</v>
      </c>
      <c r="AU350" s="611" t="s">
        <v>83</v>
      </c>
      <c r="AV350" s="609" t="s">
        <v>83</v>
      </c>
      <c r="AW350" s="609" t="s">
        <v>28</v>
      </c>
      <c r="AX350" s="609" t="s">
        <v>81</v>
      </c>
      <c r="AY350" s="611" t="s">
        <v>184</v>
      </c>
    </row>
    <row r="351" spans="2:65" s="524" customFormat="1" ht="21.75" customHeight="1">
      <c r="B351" s="523"/>
      <c r="C351" s="595" t="s">
        <v>329</v>
      </c>
      <c r="D351" s="595" t="s">
        <v>186</v>
      </c>
      <c r="E351" s="596" t="s">
        <v>878</v>
      </c>
      <c r="F351" s="636" t="s">
        <v>879</v>
      </c>
      <c r="G351" s="615" t="s">
        <v>189</v>
      </c>
      <c r="H351" s="599">
        <v>7</v>
      </c>
      <c r="I351" s="90"/>
      <c r="J351" s="600">
        <f>ROUND(I351*H351,2)</f>
        <v>0</v>
      </c>
      <c r="K351" s="601"/>
      <c r="L351" s="523"/>
      <c r="M351" s="602" t="s">
        <v>1</v>
      </c>
      <c r="N351" s="603" t="s">
        <v>38</v>
      </c>
      <c r="P351" s="604">
        <f>O351*H351</f>
        <v>0</v>
      </c>
      <c r="Q351" s="604">
        <v>0.10005</v>
      </c>
      <c r="R351" s="604">
        <f>Q351*H351</f>
        <v>0.70035000000000003</v>
      </c>
      <c r="S351" s="604">
        <v>0</v>
      </c>
      <c r="T351" s="605">
        <f>S351*H351</f>
        <v>0</v>
      </c>
      <c r="AR351" s="606" t="s">
        <v>190</v>
      </c>
      <c r="AT351" s="606" t="s">
        <v>186</v>
      </c>
      <c r="AU351" s="606" t="s">
        <v>83</v>
      </c>
      <c r="AY351" s="516" t="s">
        <v>184</v>
      </c>
      <c r="BE351" s="607">
        <f>IF(N351="základní",J351,0)</f>
        <v>0</v>
      </c>
      <c r="BF351" s="607">
        <f>IF(N351="snížená",J351,0)</f>
        <v>0</v>
      </c>
      <c r="BG351" s="607">
        <f>IF(N351="zákl. přenesená",J351,0)</f>
        <v>0</v>
      </c>
      <c r="BH351" s="607">
        <f>IF(N351="sníž. přenesená",J351,0)</f>
        <v>0</v>
      </c>
      <c r="BI351" s="607">
        <f>IF(N351="nulová",J351,0)</f>
        <v>0</v>
      </c>
      <c r="BJ351" s="516" t="s">
        <v>81</v>
      </c>
      <c r="BK351" s="607">
        <f>ROUND(I351*H351,2)</f>
        <v>0</v>
      </c>
      <c r="BL351" s="516" t="s">
        <v>190</v>
      </c>
      <c r="BM351" s="606" t="s">
        <v>880</v>
      </c>
    </row>
    <row r="352" spans="2:65" s="609" customFormat="1">
      <c r="B352" s="608"/>
      <c r="D352" s="610" t="s">
        <v>203</v>
      </c>
      <c r="E352" s="611" t="s">
        <v>1</v>
      </c>
      <c r="F352" s="514" t="s">
        <v>881</v>
      </c>
      <c r="H352" s="612">
        <v>7</v>
      </c>
      <c r="L352" s="608"/>
      <c r="M352" s="613"/>
      <c r="T352" s="614"/>
      <c r="AT352" s="611" t="s">
        <v>203</v>
      </c>
      <c r="AU352" s="611" t="s">
        <v>83</v>
      </c>
      <c r="AV352" s="609" t="s">
        <v>83</v>
      </c>
      <c r="AW352" s="609" t="s">
        <v>28</v>
      </c>
      <c r="AX352" s="609" t="s">
        <v>81</v>
      </c>
      <c r="AY352" s="611" t="s">
        <v>184</v>
      </c>
    </row>
    <row r="353" spans="2:65" s="524" customFormat="1" ht="21.75" customHeight="1">
      <c r="B353" s="523"/>
      <c r="C353" s="595" t="s">
        <v>334</v>
      </c>
      <c r="D353" s="595" t="s">
        <v>186</v>
      </c>
      <c r="E353" s="596" t="s">
        <v>882</v>
      </c>
      <c r="F353" s="636" t="s">
        <v>883</v>
      </c>
      <c r="G353" s="615" t="s">
        <v>189</v>
      </c>
      <c r="H353" s="599">
        <v>5</v>
      </c>
      <c r="I353" s="90"/>
      <c r="J353" s="600">
        <f>ROUND(I353*H353,2)</f>
        <v>0</v>
      </c>
      <c r="K353" s="601"/>
      <c r="L353" s="523"/>
      <c r="M353" s="602" t="s">
        <v>1</v>
      </c>
      <c r="N353" s="603" t="s">
        <v>38</v>
      </c>
      <c r="P353" s="604">
        <f>O353*H353</f>
        <v>0</v>
      </c>
      <c r="Q353" s="604">
        <v>0.10904999999999999</v>
      </c>
      <c r="R353" s="604">
        <f>Q353*H353</f>
        <v>0.54525000000000001</v>
      </c>
      <c r="S353" s="604">
        <v>0</v>
      </c>
      <c r="T353" s="605">
        <f>S353*H353</f>
        <v>0</v>
      </c>
      <c r="AR353" s="606" t="s">
        <v>190</v>
      </c>
      <c r="AT353" s="606" t="s">
        <v>186</v>
      </c>
      <c r="AU353" s="606" t="s">
        <v>83</v>
      </c>
      <c r="AY353" s="516" t="s">
        <v>184</v>
      </c>
      <c r="BE353" s="607">
        <f>IF(N353="základní",J353,0)</f>
        <v>0</v>
      </c>
      <c r="BF353" s="607">
        <f>IF(N353="snížená",J353,0)</f>
        <v>0</v>
      </c>
      <c r="BG353" s="607">
        <f>IF(N353="zákl. přenesená",J353,0)</f>
        <v>0</v>
      </c>
      <c r="BH353" s="607">
        <f>IF(N353="sníž. přenesená",J353,0)</f>
        <v>0</v>
      </c>
      <c r="BI353" s="607">
        <f>IF(N353="nulová",J353,0)</f>
        <v>0</v>
      </c>
      <c r="BJ353" s="516" t="s">
        <v>81</v>
      </c>
      <c r="BK353" s="607">
        <f>ROUND(I353*H353,2)</f>
        <v>0</v>
      </c>
      <c r="BL353" s="516" t="s">
        <v>190</v>
      </c>
      <c r="BM353" s="606" t="s">
        <v>884</v>
      </c>
    </row>
    <row r="354" spans="2:65" s="609" customFormat="1">
      <c r="B354" s="608"/>
      <c r="D354" s="610" t="s">
        <v>203</v>
      </c>
      <c r="E354" s="611" t="s">
        <v>1</v>
      </c>
      <c r="F354" s="514" t="s">
        <v>207</v>
      </c>
      <c r="H354" s="612">
        <v>5</v>
      </c>
      <c r="L354" s="608"/>
      <c r="M354" s="613"/>
      <c r="T354" s="614"/>
      <c r="AT354" s="611" t="s">
        <v>203</v>
      </c>
      <c r="AU354" s="611" t="s">
        <v>83</v>
      </c>
      <c r="AV354" s="609" t="s">
        <v>83</v>
      </c>
      <c r="AW354" s="609" t="s">
        <v>28</v>
      </c>
      <c r="AX354" s="609" t="s">
        <v>81</v>
      </c>
      <c r="AY354" s="611" t="s">
        <v>184</v>
      </c>
    </row>
    <row r="355" spans="2:65" s="524" customFormat="1" ht="21.75" customHeight="1">
      <c r="B355" s="523"/>
      <c r="C355" s="595" t="s">
        <v>338</v>
      </c>
      <c r="D355" s="595" t="s">
        <v>186</v>
      </c>
      <c r="E355" s="596" t="s">
        <v>885</v>
      </c>
      <c r="F355" s="636" t="s">
        <v>886</v>
      </c>
      <c r="G355" s="615" t="s">
        <v>189</v>
      </c>
      <c r="H355" s="599">
        <v>4</v>
      </c>
      <c r="I355" s="90"/>
      <c r="J355" s="600">
        <f>ROUND(I355*H355,2)</f>
        <v>0</v>
      </c>
      <c r="K355" s="601"/>
      <c r="L355" s="523"/>
      <c r="M355" s="602" t="s">
        <v>1</v>
      </c>
      <c r="N355" s="603" t="s">
        <v>38</v>
      </c>
      <c r="P355" s="604">
        <f>O355*H355</f>
        <v>0</v>
      </c>
      <c r="Q355" s="604">
        <v>0.11805</v>
      </c>
      <c r="R355" s="604">
        <f>Q355*H355</f>
        <v>0.47220000000000001</v>
      </c>
      <c r="S355" s="604">
        <v>0</v>
      </c>
      <c r="T355" s="605">
        <f>S355*H355</f>
        <v>0</v>
      </c>
      <c r="AR355" s="606" t="s">
        <v>190</v>
      </c>
      <c r="AT355" s="606" t="s">
        <v>186</v>
      </c>
      <c r="AU355" s="606" t="s">
        <v>83</v>
      </c>
      <c r="AY355" s="516" t="s">
        <v>184</v>
      </c>
      <c r="BE355" s="607">
        <f>IF(N355="základní",J355,0)</f>
        <v>0</v>
      </c>
      <c r="BF355" s="607">
        <f>IF(N355="snížená",J355,0)</f>
        <v>0</v>
      </c>
      <c r="BG355" s="607">
        <f>IF(N355="zákl. přenesená",J355,0)</f>
        <v>0</v>
      </c>
      <c r="BH355" s="607">
        <f>IF(N355="sníž. přenesená",J355,0)</f>
        <v>0</v>
      </c>
      <c r="BI355" s="607">
        <f>IF(N355="nulová",J355,0)</f>
        <v>0</v>
      </c>
      <c r="BJ355" s="516" t="s">
        <v>81</v>
      </c>
      <c r="BK355" s="607">
        <f>ROUND(I355*H355,2)</f>
        <v>0</v>
      </c>
      <c r="BL355" s="516" t="s">
        <v>190</v>
      </c>
      <c r="BM355" s="606" t="s">
        <v>887</v>
      </c>
    </row>
    <row r="356" spans="2:65" s="609" customFormat="1">
      <c r="B356" s="608"/>
      <c r="D356" s="610" t="s">
        <v>203</v>
      </c>
      <c r="E356" s="611" t="s">
        <v>1</v>
      </c>
      <c r="F356" s="514" t="s">
        <v>190</v>
      </c>
      <c r="H356" s="612">
        <v>4</v>
      </c>
      <c r="L356" s="608"/>
      <c r="M356" s="613"/>
      <c r="T356" s="614"/>
      <c r="AT356" s="611" t="s">
        <v>203</v>
      </c>
      <c r="AU356" s="611" t="s">
        <v>83</v>
      </c>
      <c r="AV356" s="609" t="s">
        <v>83</v>
      </c>
      <c r="AW356" s="609" t="s">
        <v>28</v>
      </c>
      <c r="AX356" s="609" t="s">
        <v>81</v>
      </c>
      <c r="AY356" s="611" t="s">
        <v>184</v>
      </c>
    </row>
    <row r="357" spans="2:65" s="524" customFormat="1" ht="24.15" customHeight="1">
      <c r="B357" s="523"/>
      <c r="C357" s="595" t="s">
        <v>344</v>
      </c>
      <c r="D357" s="595" t="s">
        <v>186</v>
      </c>
      <c r="E357" s="596" t="s">
        <v>888</v>
      </c>
      <c r="F357" s="636" t="s">
        <v>889</v>
      </c>
      <c r="G357" s="615" t="s">
        <v>267</v>
      </c>
      <c r="H357" s="599">
        <v>0.72</v>
      </c>
      <c r="I357" s="90"/>
      <c r="J357" s="600">
        <f>ROUND(I357*H357,2)</f>
        <v>0</v>
      </c>
      <c r="K357" s="601"/>
      <c r="L357" s="523"/>
      <c r="M357" s="602" t="s">
        <v>1</v>
      </c>
      <c r="N357" s="603" t="s">
        <v>38</v>
      </c>
      <c r="P357" s="604">
        <f>O357*H357</f>
        <v>0</v>
      </c>
      <c r="Q357" s="604">
        <v>2.2073100000000001</v>
      </c>
      <c r="R357" s="604">
        <f>Q357*H357</f>
        <v>1.5892632</v>
      </c>
      <c r="S357" s="604">
        <v>0</v>
      </c>
      <c r="T357" s="605">
        <f>S357*H357</f>
        <v>0</v>
      </c>
      <c r="AR357" s="606" t="s">
        <v>190</v>
      </c>
      <c r="AT357" s="606" t="s">
        <v>186</v>
      </c>
      <c r="AU357" s="606" t="s">
        <v>83</v>
      </c>
      <c r="AY357" s="516" t="s">
        <v>184</v>
      </c>
      <c r="BE357" s="607">
        <f>IF(N357="základní",J357,0)</f>
        <v>0</v>
      </c>
      <c r="BF357" s="607">
        <f>IF(N357="snížená",J357,0)</f>
        <v>0</v>
      </c>
      <c r="BG357" s="607">
        <f>IF(N357="zákl. přenesená",J357,0)</f>
        <v>0</v>
      </c>
      <c r="BH357" s="607">
        <f>IF(N357="sníž. přenesená",J357,0)</f>
        <v>0</v>
      </c>
      <c r="BI357" s="607">
        <f>IF(N357="nulová",J357,0)</f>
        <v>0</v>
      </c>
      <c r="BJ357" s="516" t="s">
        <v>81</v>
      </c>
      <c r="BK357" s="607">
        <f>ROUND(I357*H357,2)</f>
        <v>0</v>
      </c>
      <c r="BL357" s="516" t="s">
        <v>190</v>
      </c>
      <c r="BM357" s="606" t="s">
        <v>890</v>
      </c>
    </row>
    <row r="358" spans="2:65" s="609" customFormat="1">
      <c r="B358" s="608"/>
      <c r="D358" s="610" t="s">
        <v>203</v>
      </c>
      <c r="E358" s="611" t="s">
        <v>1</v>
      </c>
      <c r="F358" s="514" t="s">
        <v>891</v>
      </c>
      <c r="H358" s="612">
        <v>0.72</v>
      </c>
      <c r="L358" s="608"/>
      <c r="M358" s="613"/>
      <c r="T358" s="614"/>
      <c r="AT358" s="611" t="s">
        <v>203</v>
      </c>
      <c r="AU358" s="611" t="s">
        <v>83</v>
      </c>
      <c r="AV358" s="609" t="s">
        <v>83</v>
      </c>
      <c r="AW358" s="609" t="s">
        <v>28</v>
      </c>
      <c r="AX358" s="609" t="s">
        <v>81</v>
      </c>
      <c r="AY358" s="611" t="s">
        <v>184</v>
      </c>
    </row>
    <row r="359" spans="2:65" s="524" customFormat="1" ht="24.15" customHeight="1">
      <c r="B359" s="523"/>
      <c r="C359" s="595" t="s">
        <v>348</v>
      </c>
      <c r="D359" s="595" t="s">
        <v>186</v>
      </c>
      <c r="E359" s="596" t="s">
        <v>892</v>
      </c>
      <c r="F359" s="636" t="s">
        <v>893</v>
      </c>
      <c r="G359" s="615" t="s">
        <v>201</v>
      </c>
      <c r="H359" s="599">
        <v>459.387</v>
      </c>
      <c r="I359" s="90"/>
      <c r="J359" s="600">
        <f>ROUND(I359*H359,2)</f>
        <v>0</v>
      </c>
      <c r="K359" s="601"/>
      <c r="L359" s="523"/>
      <c r="M359" s="602" t="s">
        <v>1</v>
      </c>
      <c r="N359" s="603" t="s">
        <v>38</v>
      </c>
      <c r="P359" s="604">
        <f>O359*H359</f>
        <v>0</v>
      </c>
      <c r="Q359" s="604">
        <v>6.1719999999999997E-2</v>
      </c>
      <c r="R359" s="604">
        <f>Q359*H359</f>
        <v>28.35336564</v>
      </c>
      <c r="S359" s="604">
        <v>0</v>
      </c>
      <c r="T359" s="605">
        <f>S359*H359</f>
        <v>0</v>
      </c>
      <c r="AR359" s="606" t="s">
        <v>190</v>
      </c>
      <c r="AT359" s="606" t="s">
        <v>186</v>
      </c>
      <c r="AU359" s="606" t="s">
        <v>83</v>
      </c>
      <c r="AY359" s="516" t="s">
        <v>184</v>
      </c>
      <c r="BE359" s="607">
        <f>IF(N359="základní",J359,0)</f>
        <v>0</v>
      </c>
      <c r="BF359" s="607">
        <f>IF(N359="snížená",J359,0)</f>
        <v>0</v>
      </c>
      <c r="BG359" s="607">
        <f>IF(N359="zákl. přenesená",J359,0)</f>
        <v>0</v>
      </c>
      <c r="BH359" s="607">
        <f>IF(N359="sníž. přenesená",J359,0)</f>
        <v>0</v>
      </c>
      <c r="BI359" s="607">
        <f>IF(N359="nulová",J359,0)</f>
        <v>0</v>
      </c>
      <c r="BJ359" s="516" t="s">
        <v>81</v>
      </c>
      <c r="BK359" s="607">
        <f>ROUND(I359*H359,2)</f>
        <v>0</v>
      </c>
      <c r="BL359" s="516" t="s">
        <v>190</v>
      </c>
      <c r="BM359" s="606" t="s">
        <v>894</v>
      </c>
    </row>
    <row r="360" spans="2:65" s="617" customFormat="1">
      <c r="B360" s="616"/>
      <c r="D360" s="610" t="s">
        <v>203</v>
      </c>
      <c r="E360" s="618" t="s">
        <v>1</v>
      </c>
      <c r="F360" s="619" t="s">
        <v>804</v>
      </c>
      <c r="H360" s="618" t="s">
        <v>1</v>
      </c>
      <c r="L360" s="616"/>
      <c r="M360" s="620"/>
      <c r="T360" s="621"/>
      <c r="AT360" s="618" t="s">
        <v>203</v>
      </c>
      <c r="AU360" s="618" t="s">
        <v>83</v>
      </c>
      <c r="AV360" s="617" t="s">
        <v>81</v>
      </c>
      <c r="AW360" s="617" t="s">
        <v>28</v>
      </c>
      <c r="AX360" s="617" t="s">
        <v>73</v>
      </c>
      <c r="AY360" s="618" t="s">
        <v>184</v>
      </c>
    </row>
    <row r="361" spans="2:65" s="609" customFormat="1" ht="20.399999999999999">
      <c r="B361" s="608"/>
      <c r="D361" s="610" t="s">
        <v>203</v>
      </c>
      <c r="E361" s="611" t="s">
        <v>1</v>
      </c>
      <c r="F361" s="514" t="s">
        <v>895</v>
      </c>
      <c r="H361" s="612">
        <v>198.316</v>
      </c>
      <c r="L361" s="608"/>
      <c r="M361" s="613"/>
      <c r="T361" s="614"/>
      <c r="AT361" s="611" t="s">
        <v>203</v>
      </c>
      <c r="AU361" s="611" t="s">
        <v>83</v>
      </c>
      <c r="AV361" s="609" t="s">
        <v>83</v>
      </c>
      <c r="AW361" s="609" t="s">
        <v>28</v>
      </c>
      <c r="AX361" s="609" t="s">
        <v>73</v>
      </c>
      <c r="AY361" s="611" t="s">
        <v>184</v>
      </c>
    </row>
    <row r="362" spans="2:65" s="609" customFormat="1">
      <c r="B362" s="608"/>
      <c r="D362" s="610" t="s">
        <v>203</v>
      </c>
      <c r="E362" s="611" t="s">
        <v>1</v>
      </c>
      <c r="F362" s="514" t="s">
        <v>896</v>
      </c>
      <c r="H362" s="612">
        <v>4.7119999999999997</v>
      </c>
      <c r="L362" s="608"/>
      <c r="M362" s="613"/>
      <c r="T362" s="614"/>
      <c r="AT362" s="611" t="s">
        <v>203</v>
      </c>
      <c r="AU362" s="611" t="s">
        <v>83</v>
      </c>
      <c r="AV362" s="609" t="s">
        <v>83</v>
      </c>
      <c r="AW362" s="609" t="s">
        <v>28</v>
      </c>
      <c r="AX362" s="609" t="s">
        <v>73</v>
      </c>
      <c r="AY362" s="611" t="s">
        <v>184</v>
      </c>
    </row>
    <row r="363" spans="2:65" s="609" customFormat="1">
      <c r="B363" s="608"/>
      <c r="D363" s="610" t="s">
        <v>203</v>
      </c>
      <c r="E363" s="611" t="s">
        <v>1</v>
      </c>
      <c r="F363" s="514" t="s">
        <v>897</v>
      </c>
      <c r="H363" s="612">
        <v>3.22</v>
      </c>
      <c r="L363" s="608"/>
      <c r="M363" s="613"/>
      <c r="T363" s="614"/>
      <c r="AT363" s="611" t="s">
        <v>203</v>
      </c>
      <c r="AU363" s="611" t="s">
        <v>83</v>
      </c>
      <c r="AV363" s="609" t="s">
        <v>83</v>
      </c>
      <c r="AW363" s="609" t="s">
        <v>28</v>
      </c>
      <c r="AX363" s="609" t="s">
        <v>73</v>
      </c>
      <c r="AY363" s="611" t="s">
        <v>184</v>
      </c>
    </row>
    <row r="364" spans="2:65" s="609" customFormat="1">
      <c r="B364" s="608"/>
      <c r="D364" s="610" t="s">
        <v>203</v>
      </c>
      <c r="E364" s="611" t="s">
        <v>1</v>
      </c>
      <c r="F364" s="514" t="s">
        <v>898</v>
      </c>
      <c r="H364" s="612">
        <v>-8.8650000000000002</v>
      </c>
      <c r="L364" s="608"/>
      <c r="M364" s="613"/>
      <c r="T364" s="614"/>
      <c r="AT364" s="611" t="s">
        <v>203</v>
      </c>
      <c r="AU364" s="611" t="s">
        <v>83</v>
      </c>
      <c r="AV364" s="609" t="s">
        <v>83</v>
      </c>
      <c r="AW364" s="609" t="s">
        <v>28</v>
      </c>
      <c r="AX364" s="609" t="s">
        <v>73</v>
      </c>
      <c r="AY364" s="611" t="s">
        <v>184</v>
      </c>
    </row>
    <row r="365" spans="2:65" s="609" customFormat="1">
      <c r="B365" s="608"/>
      <c r="D365" s="610" t="s">
        <v>203</v>
      </c>
      <c r="E365" s="611" t="s">
        <v>1</v>
      </c>
      <c r="F365" s="514" t="s">
        <v>899</v>
      </c>
      <c r="H365" s="612">
        <v>-4.7279999999999998</v>
      </c>
      <c r="L365" s="608"/>
      <c r="M365" s="613"/>
      <c r="T365" s="614"/>
      <c r="AT365" s="611" t="s">
        <v>203</v>
      </c>
      <c r="AU365" s="611" t="s">
        <v>83</v>
      </c>
      <c r="AV365" s="609" t="s">
        <v>83</v>
      </c>
      <c r="AW365" s="609" t="s">
        <v>28</v>
      </c>
      <c r="AX365" s="609" t="s">
        <v>73</v>
      </c>
      <c r="AY365" s="611" t="s">
        <v>184</v>
      </c>
    </row>
    <row r="366" spans="2:65" s="609" customFormat="1">
      <c r="B366" s="608"/>
      <c r="D366" s="610" t="s">
        <v>203</v>
      </c>
      <c r="E366" s="611" t="s">
        <v>1</v>
      </c>
      <c r="F366" s="514" t="s">
        <v>900</v>
      </c>
      <c r="H366" s="612">
        <v>-2.758</v>
      </c>
      <c r="L366" s="608"/>
      <c r="M366" s="613"/>
      <c r="T366" s="614"/>
      <c r="AT366" s="611" t="s">
        <v>203</v>
      </c>
      <c r="AU366" s="611" t="s">
        <v>83</v>
      </c>
      <c r="AV366" s="609" t="s">
        <v>83</v>
      </c>
      <c r="AW366" s="609" t="s">
        <v>28</v>
      </c>
      <c r="AX366" s="609" t="s">
        <v>73</v>
      </c>
      <c r="AY366" s="611" t="s">
        <v>184</v>
      </c>
    </row>
    <row r="367" spans="2:65" s="623" customFormat="1">
      <c r="B367" s="622"/>
      <c r="D367" s="610" t="s">
        <v>203</v>
      </c>
      <c r="E367" s="624" t="s">
        <v>1</v>
      </c>
      <c r="F367" s="625" t="s">
        <v>685</v>
      </c>
      <c r="H367" s="626">
        <v>189.89699999999999</v>
      </c>
      <c r="L367" s="622"/>
      <c r="M367" s="627"/>
      <c r="T367" s="628"/>
      <c r="AT367" s="624" t="s">
        <v>203</v>
      </c>
      <c r="AU367" s="624" t="s">
        <v>83</v>
      </c>
      <c r="AV367" s="623" t="s">
        <v>195</v>
      </c>
      <c r="AW367" s="623" t="s">
        <v>28</v>
      </c>
      <c r="AX367" s="623" t="s">
        <v>73</v>
      </c>
      <c r="AY367" s="624" t="s">
        <v>184</v>
      </c>
    </row>
    <row r="368" spans="2:65" s="617" customFormat="1">
      <c r="B368" s="616"/>
      <c r="D368" s="610" t="s">
        <v>203</v>
      </c>
      <c r="E368" s="618" t="s">
        <v>1</v>
      </c>
      <c r="F368" s="619" t="s">
        <v>816</v>
      </c>
      <c r="H368" s="618" t="s">
        <v>1</v>
      </c>
      <c r="L368" s="616"/>
      <c r="M368" s="620"/>
      <c r="T368" s="621"/>
      <c r="AT368" s="618" t="s">
        <v>203</v>
      </c>
      <c r="AU368" s="618" t="s">
        <v>83</v>
      </c>
      <c r="AV368" s="617" t="s">
        <v>81</v>
      </c>
      <c r="AW368" s="617" t="s">
        <v>28</v>
      </c>
      <c r="AX368" s="617" t="s">
        <v>73</v>
      </c>
      <c r="AY368" s="618" t="s">
        <v>184</v>
      </c>
    </row>
    <row r="369" spans="2:65" s="609" customFormat="1" ht="30.6">
      <c r="B369" s="608"/>
      <c r="D369" s="610" t="s">
        <v>203</v>
      </c>
      <c r="E369" s="611" t="s">
        <v>1</v>
      </c>
      <c r="F369" s="514" t="s">
        <v>901</v>
      </c>
      <c r="H369" s="612">
        <v>293.13</v>
      </c>
      <c r="L369" s="608"/>
      <c r="M369" s="613"/>
      <c r="T369" s="614"/>
      <c r="AT369" s="611" t="s">
        <v>203</v>
      </c>
      <c r="AU369" s="611" t="s">
        <v>83</v>
      </c>
      <c r="AV369" s="609" t="s">
        <v>83</v>
      </c>
      <c r="AW369" s="609" t="s">
        <v>28</v>
      </c>
      <c r="AX369" s="609" t="s">
        <v>73</v>
      </c>
      <c r="AY369" s="611" t="s">
        <v>184</v>
      </c>
    </row>
    <row r="370" spans="2:65" s="609" customFormat="1">
      <c r="B370" s="608"/>
      <c r="D370" s="610" t="s">
        <v>203</v>
      </c>
      <c r="E370" s="611" t="s">
        <v>1</v>
      </c>
      <c r="F370" s="514" t="s">
        <v>902</v>
      </c>
      <c r="H370" s="612">
        <v>-23.64</v>
      </c>
      <c r="L370" s="608"/>
      <c r="M370" s="613"/>
      <c r="T370" s="614"/>
      <c r="AT370" s="611" t="s">
        <v>203</v>
      </c>
      <c r="AU370" s="611" t="s">
        <v>83</v>
      </c>
      <c r="AV370" s="609" t="s">
        <v>83</v>
      </c>
      <c r="AW370" s="609" t="s">
        <v>28</v>
      </c>
      <c r="AX370" s="609" t="s">
        <v>73</v>
      </c>
      <c r="AY370" s="611" t="s">
        <v>184</v>
      </c>
    </row>
    <row r="371" spans="2:65" s="623" customFormat="1">
      <c r="B371" s="622"/>
      <c r="D371" s="610" t="s">
        <v>203</v>
      </c>
      <c r="E371" s="624" t="s">
        <v>1</v>
      </c>
      <c r="F371" s="625" t="s">
        <v>685</v>
      </c>
      <c r="H371" s="626">
        <v>269.49</v>
      </c>
      <c r="L371" s="622"/>
      <c r="M371" s="627"/>
      <c r="T371" s="628"/>
      <c r="AT371" s="624" t="s">
        <v>203</v>
      </c>
      <c r="AU371" s="624" t="s">
        <v>83</v>
      </c>
      <c r="AV371" s="623" t="s">
        <v>195</v>
      </c>
      <c r="AW371" s="623" t="s">
        <v>28</v>
      </c>
      <c r="AX371" s="623" t="s">
        <v>73</v>
      </c>
      <c r="AY371" s="624" t="s">
        <v>184</v>
      </c>
    </row>
    <row r="372" spans="2:65" s="630" customFormat="1">
      <c r="B372" s="629"/>
      <c r="D372" s="610" t="s">
        <v>203</v>
      </c>
      <c r="E372" s="631" t="s">
        <v>1</v>
      </c>
      <c r="F372" s="632" t="s">
        <v>206</v>
      </c>
      <c r="H372" s="633">
        <v>459.387</v>
      </c>
      <c r="L372" s="629"/>
      <c r="M372" s="634"/>
      <c r="T372" s="635"/>
      <c r="AT372" s="631" t="s">
        <v>203</v>
      </c>
      <c r="AU372" s="631" t="s">
        <v>83</v>
      </c>
      <c r="AV372" s="630" t="s">
        <v>190</v>
      </c>
      <c r="AW372" s="630" t="s">
        <v>28</v>
      </c>
      <c r="AX372" s="630" t="s">
        <v>81</v>
      </c>
      <c r="AY372" s="631" t="s">
        <v>184</v>
      </c>
    </row>
    <row r="373" spans="2:65" s="524" customFormat="1" ht="24.15" customHeight="1">
      <c r="B373" s="523"/>
      <c r="C373" s="595" t="s">
        <v>352</v>
      </c>
      <c r="D373" s="595" t="s">
        <v>186</v>
      </c>
      <c r="E373" s="596" t="s">
        <v>903</v>
      </c>
      <c r="F373" s="636" t="s">
        <v>904</v>
      </c>
      <c r="G373" s="615" t="s">
        <v>201</v>
      </c>
      <c r="H373" s="599">
        <v>8.43</v>
      </c>
      <c r="I373" s="90"/>
      <c r="J373" s="600">
        <f>ROUND(I373*H373,2)</f>
        <v>0</v>
      </c>
      <c r="K373" s="601"/>
      <c r="L373" s="523"/>
      <c r="M373" s="602" t="s">
        <v>1</v>
      </c>
      <c r="N373" s="603" t="s">
        <v>38</v>
      </c>
      <c r="P373" s="604">
        <f>O373*H373</f>
        <v>0</v>
      </c>
      <c r="Q373" s="604">
        <v>6.9980000000000001E-2</v>
      </c>
      <c r="R373" s="604">
        <f>Q373*H373</f>
        <v>0.58993139999999999</v>
      </c>
      <c r="S373" s="604">
        <v>0</v>
      </c>
      <c r="T373" s="605">
        <f>S373*H373</f>
        <v>0</v>
      </c>
      <c r="AR373" s="606" t="s">
        <v>190</v>
      </c>
      <c r="AT373" s="606" t="s">
        <v>186</v>
      </c>
      <c r="AU373" s="606" t="s">
        <v>83</v>
      </c>
      <c r="AY373" s="516" t="s">
        <v>184</v>
      </c>
      <c r="BE373" s="607">
        <f>IF(N373="základní",J373,0)</f>
        <v>0</v>
      </c>
      <c r="BF373" s="607">
        <f>IF(N373="snížená",J373,0)</f>
        <v>0</v>
      </c>
      <c r="BG373" s="607">
        <f>IF(N373="zákl. přenesená",J373,0)</f>
        <v>0</v>
      </c>
      <c r="BH373" s="607">
        <f>IF(N373="sníž. přenesená",J373,0)</f>
        <v>0</v>
      </c>
      <c r="BI373" s="607">
        <f>IF(N373="nulová",J373,0)</f>
        <v>0</v>
      </c>
      <c r="BJ373" s="516" t="s">
        <v>81</v>
      </c>
      <c r="BK373" s="607">
        <f>ROUND(I373*H373,2)</f>
        <v>0</v>
      </c>
      <c r="BL373" s="516" t="s">
        <v>190</v>
      </c>
      <c r="BM373" s="606" t="s">
        <v>905</v>
      </c>
    </row>
    <row r="374" spans="2:65" s="617" customFormat="1">
      <c r="B374" s="616"/>
      <c r="D374" s="610" t="s">
        <v>203</v>
      </c>
      <c r="E374" s="618" t="s">
        <v>1</v>
      </c>
      <c r="F374" s="619" t="s">
        <v>816</v>
      </c>
      <c r="H374" s="618" t="s">
        <v>1</v>
      </c>
      <c r="L374" s="616"/>
      <c r="M374" s="620"/>
      <c r="T374" s="621"/>
      <c r="AT374" s="618" t="s">
        <v>203</v>
      </c>
      <c r="AU374" s="618" t="s">
        <v>83</v>
      </c>
      <c r="AV374" s="617" t="s">
        <v>81</v>
      </c>
      <c r="AW374" s="617" t="s">
        <v>28</v>
      </c>
      <c r="AX374" s="617" t="s">
        <v>73</v>
      </c>
      <c r="AY374" s="618" t="s">
        <v>184</v>
      </c>
    </row>
    <row r="375" spans="2:65" s="609" customFormat="1">
      <c r="B375" s="608"/>
      <c r="D375" s="610" t="s">
        <v>203</v>
      </c>
      <c r="E375" s="611" t="s">
        <v>1</v>
      </c>
      <c r="F375" s="514" t="s">
        <v>906</v>
      </c>
      <c r="H375" s="612">
        <v>8.43</v>
      </c>
      <c r="L375" s="608"/>
      <c r="M375" s="613"/>
      <c r="T375" s="614"/>
      <c r="AT375" s="611" t="s">
        <v>203</v>
      </c>
      <c r="AU375" s="611" t="s">
        <v>83</v>
      </c>
      <c r="AV375" s="609" t="s">
        <v>83</v>
      </c>
      <c r="AW375" s="609" t="s">
        <v>28</v>
      </c>
      <c r="AX375" s="609" t="s">
        <v>81</v>
      </c>
      <c r="AY375" s="611" t="s">
        <v>184</v>
      </c>
    </row>
    <row r="376" spans="2:65" s="524" customFormat="1" ht="24.15" customHeight="1">
      <c r="B376" s="523"/>
      <c r="C376" s="595" t="s">
        <v>357</v>
      </c>
      <c r="D376" s="595" t="s">
        <v>186</v>
      </c>
      <c r="E376" s="596" t="s">
        <v>907</v>
      </c>
      <c r="F376" s="636" t="s">
        <v>908</v>
      </c>
      <c r="G376" s="615" t="s">
        <v>201</v>
      </c>
      <c r="H376" s="599">
        <v>106.83</v>
      </c>
      <c r="I376" s="90"/>
      <c r="J376" s="600">
        <f>ROUND(I376*H376,2)</f>
        <v>0</v>
      </c>
      <c r="K376" s="601"/>
      <c r="L376" s="523"/>
      <c r="M376" s="602" t="s">
        <v>1</v>
      </c>
      <c r="N376" s="603" t="s">
        <v>38</v>
      </c>
      <c r="P376" s="604">
        <f>O376*H376</f>
        <v>0</v>
      </c>
      <c r="Q376" s="604">
        <v>7.9210000000000003E-2</v>
      </c>
      <c r="R376" s="604">
        <f>Q376*H376</f>
        <v>8.4620043000000003</v>
      </c>
      <c r="S376" s="604">
        <v>0</v>
      </c>
      <c r="T376" s="605">
        <f>S376*H376</f>
        <v>0</v>
      </c>
      <c r="AR376" s="606" t="s">
        <v>190</v>
      </c>
      <c r="AT376" s="606" t="s">
        <v>186</v>
      </c>
      <c r="AU376" s="606" t="s">
        <v>83</v>
      </c>
      <c r="AY376" s="516" t="s">
        <v>184</v>
      </c>
      <c r="BE376" s="607">
        <f>IF(N376="základní",J376,0)</f>
        <v>0</v>
      </c>
      <c r="BF376" s="607">
        <f>IF(N376="snížená",J376,0)</f>
        <v>0</v>
      </c>
      <c r="BG376" s="607">
        <f>IF(N376="zákl. přenesená",J376,0)</f>
        <v>0</v>
      </c>
      <c r="BH376" s="607">
        <f>IF(N376="sníž. přenesená",J376,0)</f>
        <v>0</v>
      </c>
      <c r="BI376" s="607">
        <f>IF(N376="nulová",J376,0)</f>
        <v>0</v>
      </c>
      <c r="BJ376" s="516" t="s">
        <v>81</v>
      </c>
      <c r="BK376" s="607">
        <f>ROUND(I376*H376,2)</f>
        <v>0</v>
      </c>
      <c r="BL376" s="516" t="s">
        <v>190</v>
      </c>
      <c r="BM376" s="606" t="s">
        <v>909</v>
      </c>
    </row>
    <row r="377" spans="2:65" s="617" customFormat="1">
      <c r="B377" s="616"/>
      <c r="D377" s="610" t="s">
        <v>203</v>
      </c>
      <c r="E377" s="618" t="s">
        <v>1</v>
      </c>
      <c r="F377" s="619" t="s">
        <v>804</v>
      </c>
      <c r="H377" s="618" t="s">
        <v>1</v>
      </c>
      <c r="L377" s="616"/>
      <c r="M377" s="620"/>
      <c r="T377" s="621"/>
      <c r="AT377" s="618" t="s">
        <v>203</v>
      </c>
      <c r="AU377" s="618" t="s">
        <v>83</v>
      </c>
      <c r="AV377" s="617" t="s">
        <v>81</v>
      </c>
      <c r="AW377" s="617" t="s">
        <v>28</v>
      </c>
      <c r="AX377" s="617" t="s">
        <v>73</v>
      </c>
      <c r="AY377" s="618" t="s">
        <v>184</v>
      </c>
    </row>
    <row r="378" spans="2:65" s="609" customFormat="1">
      <c r="B378" s="608"/>
      <c r="D378" s="610" t="s">
        <v>203</v>
      </c>
      <c r="E378" s="611" t="s">
        <v>1</v>
      </c>
      <c r="F378" s="514" t="s">
        <v>910</v>
      </c>
      <c r="H378" s="612">
        <v>96.396000000000001</v>
      </c>
      <c r="L378" s="608"/>
      <c r="M378" s="613"/>
      <c r="T378" s="614"/>
      <c r="AT378" s="611" t="s">
        <v>203</v>
      </c>
      <c r="AU378" s="611" t="s">
        <v>83</v>
      </c>
      <c r="AV378" s="609" t="s">
        <v>83</v>
      </c>
      <c r="AW378" s="609" t="s">
        <v>28</v>
      </c>
      <c r="AX378" s="609" t="s">
        <v>73</v>
      </c>
      <c r="AY378" s="611" t="s">
        <v>184</v>
      </c>
    </row>
    <row r="379" spans="2:65" s="609" customFormat="1">
      <c r="B379" s="608"/>
      <c r="D379" s="610" t="s">
        <v>203</v>
      </c>
      <c r="E379" s="611" t="s">
        <v>1</v>
      </c>
      <c r="F379" s="514" t="s">
        <v>911</v>
      </c>
      <c r="H379" s="612">
        <v>-1.5760000000000001</v>
      </c>
      <c r="L379" s="608"/>
      <c r="M379" s="613"/>
      <c r="T379" s="614"/>
      <c r="AT379" s="611" t="s">
        <v>203</v>
      </c>
      <c r="AU379" s="611" t="s">
        <v>83</v>
      </c>
      <c r="AV379" s="609" t="s">
        <v>83</v>
      </c>
      <c r="AW379" s="609" t="s">
        <v>28</v>
      </c>
      <c r="AX379" s="609" t="s">
        <v>73</v>
      </c>
      <c r="AY379" s="611" t="s">
        <v>184</v>
      </c>
    </row>
    <row r="380" spans="2:65" s="617" customFormat="1">
      <c r="B380" s="616"/>
      <c r="D380" s="610" t="s">
        <v>203</v>
      </c>
      <c r="E380" s="618" t="s">
        <v>1</v>
      </c>
      <c r="F380" s="619" t="s">
        <v>816</v>
      </c>
      <c r="H380" s="618" t="s">
        <v>1</v>
      </c>
      <c r="L380" s="616"/>
      <c r="M380" s="620"/>
      <c r="T380" s="621"/>
      <c r="AT380" s="618" t="s">
        <v>203</v>
      </c>
      <c r="AU380" s="618" t="s">
        <v>83</v>
      </c>
      <c r="AV380" s="617" t="s">
        <v>81</v>
      </c>
      <c r="AW380" s="617" t="s">
        <v>28</v>
      </c>
      <c r="AX380" s="617" t="s">
        <v>73</v>
      </c>
      <c r="AY380" s="618" t="s">
        <v>184</v>
      </c>
    </row>
    <row r="381" spans="2:65" s="609" customFormat="1">
      <c r="B381" s="608"/>
      <c r="D381" s="610" t="s">
        <v>203</v>
      </c>
      <c r="E381" s="611" t="s">
        <v>1</v>
      </c>
      <c r="F381" s="514" t="s">
        <v>912</v>
      </c>
      <c r="H381" s="612">
        <v>14.01</v>
      </c>
      <c r="L381" s="608"/>
      <c r="M381" s="613"/>
      <c r="T381" s="614"/>
      <c r="AT381" s="611" t="s">
        <v>203</v>
      </c>
      <c r="AU381" s="611" t="s">
        <v>83</v>
      </c>
      <c r="AV381" s="609" t="s">
        <v>83</v>
      </c>
      <c r="AW381" s="609" t="s">
        <v>28</v>
      </c>
      <c r="AX381" s="609" t="s">
        <v>73</v>
      </c>
      <c r="AY381" s="611" t="s">
        <v>184</v>
      </c>
    </row>
    <row r="382" spans="2:65" s="609" customFormat="1">
      <c r="B382" s="608"/>
      <c r="D382" s="610" t="s">
        <v>203</v>
      </c>
      <c r="E382" s="611" t="s">
        <v>1</v>
      </c>
      <c r="F382" s="514" t="s">
        <v>913</v>
      </c>
      <c r="H382" s="612">
        <v>-2</v>
      </c>
      <c r="L382" s="608"/>
      <c r="M382" s="613"/>
      <c r="T382" s="614"/>
      <c r="AT382" s="611" t="s">
        <v>203</v>
      </c>
      <c r="AU382" s="611" t="s">
        <v>83</v>
      </c>
      <c r="AV382" s="609" t="s">
        <v>83</v>
      </c>
      <c r="AW382" s="609" t="s">
        <v>28</v>
      </c>
      <c r="AX382" s="609" t="s">
        <v>73</v>
      </c>
      <c r="AY382" s="611" t="s">
        <v>184</v>
      </c>
    </row>
    <row r="383" spans="2:65" s="630" customFormat="1">
      <c r="B383" s="629"/>
      <c r="D383" s="610" t="s">
        <v>203</v>
      </c>
      <c r="E383" s="631" t="s">
        <v>1</v>
      </c>
      <c r="F383" s="632" t="s">
        <v>206</v>
      </c>
      <c r="H383" s="633">
        <v>106.83</v>
      </c>
      <c r="L383" s="629"/>
      <c r="M383" s="634"/>
      <c r="T383" s="635"/>
      <c r="AT383" s="631" t="s">
        <v>203</v>
      </c>
      <c r="AU383" s="631" t="s">
        <v>83</v>
      </c>
      <c r="AV383" s="630" t="s">
        <v>190</v>
      </c>
      <c r="AW383" s="630" t="s">
        <v>28</v>
      </c>
      <c r="AX383" s="630" t="s">
        <v>81</v>
      </c>
      <c r="AY383" s="631" t="s">
        <v>184</v>
      </c>
    </row>
    <row r="384" spans="2:65" s="524" customFormat="1" ht="24.15" customHeight="1">
      <c r="B384" s="523"/>
      <c r="C384" s="595" t="s">
        <v>362</v>
      </c>
      <c r="D384" s="595" t="s">
        <v>186</v>
      </c>
      <c r="E384" s="596" t="s">
        <v>914</v>
      </c>
      <c r="F384" s="636" t="s">
        <v>915</v>
      </c>
      <c r="G384" s="615" t="s">
        <v>201</v>
      </c>
      <c r="H384" s="599">
        <v>38.5</v>
      </c>
      <c r="I384" s="90"/>
      <c r="J384" s="600">
        <f>ROUND(I384*H384,2)</f>
        <v>0</v>
      </c>
      <c r="K384" s="601"/>
      <c r="L384" s="523"/>
      <c r="M384" s="602" t="s">
        <v>1</v>
      </c>
      <c r="N384" s="603" t="s">
        <v>38</v>
      </c>
      <c r="P384" s="604">
        <f>O384*H384</f>
        <v>0</v>
      </c>
      <c r="Q384" s="604">
        <v>6.232E-2</v>
      </c>
      <c r="R384" s="604">
        <f>Q384*H384</f>
        <v>2.3993199999999999</v>
      </c>
      <c r="S384" s="604">
        <v>0</v>
      </c>
      <c r="T384" s="605">
        <f>S384*H384</f>
        <v>0</v>
      </c>
      <c r="AR384" s="606" t="s">
        <v>190</v>
      </c>
      <c r="AT384" s="606" t="s">
        <v>186</v>
      </c>
      <c r="AU384" s="606" t="s">
        <v>83</v>
      </c>
      <c r="AY384" s="516" t="s">
        <v>184</v>
      </c>
      <c r="BE384" s="607">
        <f>IF(N384="základní",J384,0)</f>
        <v>0</v>
      </c>
      <c r="BF384" s="607">
        <f>IF(N384="snížená",J384,0)</f>
        <v>0</v>
      </c>
      <c r="BG384" s="607">
        <f>IF(N384="zákl. přenesená",J384,0)</f>
        <v>0</v>
      </c>
      <c r="BH384" s="607">
        <f>IF(N384="sníž. přenesená",J384,0)</f>
        <v>0</v>
      </c>
      <c r="BI384" s="607">
        <f>IF(N384="nulová",J384,0)</f>
        <v>0</v>
      </c>
      <c r="BJ384" s="516" t="s">
        <v>81</v>
      </c>
      <c r="BK384" s="607">
        <f>ROUND(I384*H384,2)</f>
        <v>0</v>
      </c>
      <c r="BL384" s="516" t="s">
        <v>190</v>
      </c>
      <c r="BM384" s="606" t="s">
        <v>916</v>
      </c>
    </row>
    <row r="385" spans="2:65" s="617" customFormat="1">
      <c r="B385" s="616"/>
      <c r="D385" s="610" t="s">
        <v>203</v>
      </c>
      <c r="E385" s="618" t="s">
        <v>1</v>
      </c>
      <c r="F385" s="619" t="s">
        <v>804</v>
      </c>
      <c r="H385" s="618" t="s">
        <v>1</v>
      </c>
      <c r="L385" s="616"/>
      <c r="M385" s="620"/>
      <c r="T385" s="621"/>
      <c r="AT385" s="618" t="s">
        <v>203</v>
      </c>
      <c r="AU385" s="618" t="s">
        <v>83</v>
      </c>
      <c r="AV385" s="617" t="s">
        <v>81</v>
      </c>
      <c r="AW385" s="617" t="s">
        <v>28</v>
      </c>
      <c r="AX385" s="617" t="s">
        <v>73</v>
      </c>
      <c r="AY385" s="618" t="s">
        <v>184</v>
      </c>
    </row>
    <row r="386" spans="2:65" s="609" customFormat="1">
      <c r="B386" s="608"/>
      <c r="D386" s="610" t="s">
        <v>203</v>
      </c>
      <c r="E386" s="611" t="s">
        <v>1</v>
      </c>
      <c r="F386" s="514" t="s">
        <v>917</v>
      </c>
      <c r="H386" s="612">
        <v>7.98</v>
      </c>
      <c r="L386" s="608"/>
      <c r="M386" s="613"/>
      <c r="T386" s="614"/>
      <c r="AT386" s="611" t="s">
        <v>203</v>
      </c>
      <c r="AU386" s="611" t="s">
        <v>83</v>
      </c>
      <c r="AV386" s="609" t="s">
        <v>83</v>
      </c>
      <c r="AW386" s="609" t="s">
        <v>28</v>
      </c>
      <c r="AX386" s="609" t="s">
        <v>73</v>
      </c>
      <c r="AY386" s="611" t="s">
        <v>184</v>
      </c>
    </row>
    <row r="387" spans="2:65" s="609" customFormat="1">
      <c r="B387" s="608"/>
      <c r="D387" s="610" t="s">
        <v>203</v>
      </c>
      <c r="E387" s="611" t="s">
        <v>1</v>
      </c>
      <c r="F387" s="514" t="s">
        <v>918</v>
      </c>
      <c r="H387" s="612">
        <v>5.25</v>
      </c>
      <c r="L387" s="608"/>
      <c r="M387" s="613"/>
      <c r="T387" s="614"/>
      <c r="AT387" s="611" t="s">
        <v>203</v>
      </c>
      <c r="AU387" s="611" t="s">
        <v>83</v>
      </c>
      <c r="AV387" s="609" t="s">
        <v>83</v>
      </c>
      <c r="AW387" s="609" t="s">
        <v>28</v>
      </c>
      <c r="AX387" s="609" t="s">
        <v>73</v>
      </c>
      <c r="AY387" s="611" t="s">
        <v>184</v>
      </c>
    </row>
    <row r="388" spans="2:65" s="609" customFormat="1">
      <c r="B388" s="608"/>
      <c r="D388" s="610" t="s">
        <v>203</v>
      </c>
      <c r="E388" s="611" t="s">
        <v>1</v>
      </c>
      <c r="F388" s="514" t="s">
        <v>919</v>
      </c>
      <c r="H388" s="612">
        <v>5.88</v>
      </c>
      <c r="L388" s="608"/>
      <c r="M388" s="613"/>
      <c r="T388" s="614"/>
      <c r="AT388" s="611" t="s">
        <v>203</v>
      </c>
      <c r="AU388" s="611" t="s">
        <v>83</v>
      </c>
      <c r="AV388" s="609" t="s">
        <v>83</v>
      </c>
      <c r="AW388" s="609" t="s">
        <v>28</v>
      </c>
      <c r="AX388" s="609" t="s">
        <v>73</v>
      </c>
      <c r="AY388" s="611" t="s">
        <v>184</v>
      </c>
    </row>
    <row r="389" spans="2:65" s="609" customFormat="1">
      <c r="B389" s="608"/>
      <c r="D389" s="610" t="s">
        <v>203</v>
      </c>
      <c r="E389" s="611" t="s">
        <v>1</v>
      </c>
      <c r="F389" s="514" t="s">
        <v>920</v>
      </c>
      <c r="H389" s="612">
        <v>2.66</v>
      </c>
      <c r="L389" s="608"/>
      <c r="M389" s="613"/>
      <c r="T389" s="614"/>
      <c r="AT389" s="611" t="s">
        <v>203</v>
      </c>
      <c r="AU389" s="611" t="s">
        <v>83</v>
      </c>
      <c r="AV389" s="609" t="s">
        <v>83</v>
      </c>
      <c r="AW389" s="609" t="s">
        <v>28</v>
      </c>
      <c r="AX389" s="609" t="s">
        <v>73</v>
      </c>
      <c r="AY389" s="611" t="s">
        <v>184</v>
      </c>
    </row>
    <row r="390" spans="2:65" s="609" customFormat="1">
      <c r="B390" s="608"/>
      <c r="D390" s="610" t="s">
        <v>203</v>
      </c>
      <c r="E390" s="611" t="s">
        <v>1</v>
      </c>
      <c r="F390" s="514" t="s">
        <v>921</v>
      </c>
      <c r="H390" s="612">
        <v>1.61</v>
      </c>
      <c r="L390" s="608"/>
      <c r="M390" s="613"/>
      <c r="T390" s="614"/>
      <c r="AT390" s="611" t="s">
        <v>203</v>
      </c>
      <c r="AU390" s="611" t="s">
        <v>83</v>
      </c>
      <c r="AV390" s="609" t="s">
        <v>83</v>
      </c>
      <c r="AW390" s="609" t="s">
        <v>28</v>
      </c>
      <c r="AX390" s="609" t="s">
        <v>73</v>
      </c>
      <c r="AY390" s="611" t="s">
        <v>184</v>
      </c>
    </row>
    <row r="391" spans="2:65" s="623" customFormat="1">
      <c r="B391" s="622"/>
      <c r="D391" s="610" t="s">
        <v>203</v>
      </c>
      <c r="E391" s="624" t="s">
        <v>1</v>
      </c>
      <c r="F391" s="625" t="s">
        <v>685</v>
      </c>
      <c r="H391" s="626">
        <v>23.38</v>
      </c>
      <c r="L391" s="622"/>
      <c r="M391" s="627"/>
      <c r="T391" s="628"/>
      <c r="AT391" s="624" t="s">
        <v>203</v>
      </c>
      <c r="AU391" s="624" t="s">
        <v>83</v>
      </c>
      <c r="AV391" s="623" t="s">
        <v>195</v>
      </c>
      <c r="AW391" s="623" t="s">
        <v>28</v>
      </c>
      <c r="AX391" s="623" t="s">
        <v>73</v>
      </c>
      <c r="AY391" s="624" t="s">
        <v>184</v>
      </c>
    </row>
    <row r="392" spans="2:65" s="617" customFormat="1">
      <c r="B392" s="616"/>
      <c r="D392" s="610" t="s">
        <v>203</v>
      </c>
      <c r="E392" s="618" t="s">
        <v>1</v>
      </c>
      <c r="F392" s="619" t="s">
        <v>816</v>
      </c>
      <c r="H392" s="618" t="s">
        <v>1</v>
      </c>
      <c r="L392" s="616"/>
      <c r="M392" s="620"/>
      <c r="T392" s="621"/>
      <c r="AT392" s="618" t="s">
        <v>203</v>
      </c>
      <c r="AU392" s="618" t="s">
        <v>83</v>
      </c>
      <c r="AV392" s="617" t="s">
        <v>81</v>
      </c>
      <c r="AW392" s="617" t="s">
        <v>28</v>
      </c>
      <c r="AX392" s="617" t="s">
        <v>73</v>
      </c>
      <c r="AY392" s="618" t="s">
        <v>184</v>
      </c>
    </row>
    <row r="393" spans="2:65" s="609" customFormat="1">
      <c r="B393" s="608"/>
      <c r="D393" s="610" t="s">
        <v>203</v>
      </c>
      <c r="E393" s="611" t="s">
        <v>1</v>
      </c>
      <c r="F393" s="514" t="s">
        <v>922</v>
      </c>
      <c r="H393" s="612">
        <v>11.52</v>
      </c>
      <c r="L393" s="608"/>
      <c r="M393" s="613"/>
      <c r="T393" s="614"/>
      <c r="AT393" s="611" t="s">
        <v>203</v>
      </c>
      <c r="AU393" s="611" t="s">
        <v>83</v>
      </c>
      <c r="AV393" s="609" t="s">
        <v>83</v>
      </c>
      <c r="AW393" s="609" t="s">
        <v>28</v>
      </c>
      <c r="AX393" s="609" t="s">
        <v>73</v>
      </c>
      <c r="AY393" s="611" t="s">
        <v>184</v>
      </c>
    </row>
    <row r="394" spans="2:65" s="609" customFormat="1">
      <c r="B394" s="608"/>
      <c r="D394" s="610" t="s">
        <v>203</v>
      </c>
      <c r="E394" s="611" t="s">
        <v>1</v>
      </c>
      <c r="F394" s="514" t="s">
        <v>923</v>
      </c>
      <c r="H394" s="612">
        <v>2.1</v>
      </c>
      <c r="L394" s="608"/>
      <c r="M394" s="613"/>
      <c r="T394" s="614"/>
      <c r="AT394" s="611" t="s">
        <v>203</v>
      </c>
      <c r="AU394" s="611" t="s">
        <v>83</v>
      </c>
      <c r="AV394" s="609" t="s">
        <v>83</v>
      </c>
      <c r="AW394" s="609" t="s">
        <v>28</v>
      </c>
      <c r="AX394" s="609" t="s">
        <v>73</v>
      </c>
      <c r="AY394" s="611" t="s">
        <v>184</v>
      </c>
    </row>
    <row r="395" spans="2:65" s="609" customFormat="1">
      <c r="B395" s="608"/>
      <c r="D395" s="610" t="s">
        <v>203</v>
      </c>
      <c r="E395" s="611" t="s">
        <v>1</v>
      </c>
      <c r="F395" s="514" t="s">
        <v>924</v>
      </c>
      <c r="H395" s="612">
        <v>1.5</v>
      </c>
      <c r="L395" s="608"/>
      <c r="M395" s="613"/>
      <c r="T395" s="614"/>
      <c r="AT395" s="611" t="s">
        <v>203</v>
      </c>
      <c r="AU395" s="611" t="s">
        <v>83</v>
      </c>
      <c r="AV395" s="609" t="s">
        <v>83</v>
      </c>
      <c r="AW395" s="609" t="s">
        <v>28</v>
      </c>
      <c r="AX395" s="609" t="s">
        <v>73</v>
      </c>
      <c r="AY395" s="611" t="s">
        <v>184</v>
      </c>
    </row>
    <row r="396" spans="2:65" s="623" customFormat="1">
      <c r="B396" s="622"/>
      <c r="D396" s="610" t="s">
        <v>203</v>
      </c>
      <c r="E396" s="624" t="s">
        <v>1</v>
      </c>
      <c r="F396" s="625" t="s">
        <v>685</v>
      </c>
      <c r="H396" s="626">
        <v>15.12</v>
      </c>
      <c r="L396" s="622"/>
      <c r="M396" s="627"/>
      <c r="T396" s="628"/>
      <c r="AT396" s="624" t="s">
        <v>203</v>
      </c>
      <c r="AU396" s="624" t="s">
        <v>83</v>
      </c>
      <c r="AV396" s="623" t="s">
        <v>195</v>
      </c>
      <c r="AW396" s="623" t="s">
        <v>28</v>
      </c>
      <c r="AX396" s="623" t="s">
        <v>73</v>
      </c>
      <c r="AY396" s="624" t="s">
        <v>184</v>
      </c>
    </row>
    <row r="397" spans="2:65" s="630" customFormat="1">
      <c r="B397" s="629"/>
      <c r="D397" s="610" t="s">
        <v>203</v>
      </c>
      <c r="E397" s="631" t="s">
        <v>1</v>
      </c>
      <c r="F397" s="632" t="s">
        <v>206</v>
      </c>
      <c r="H397" s="633">
        <v>38.5</v>
      </c>
      <c r="L397" s="629"/>
      <c r="M397" s="634"/>
      <c r="T397" s="635"/>
      <c r="AT397" s="631" t="s">
        <v>203</v>
      </c>
      <c r="AU397" s="631" t="s">
        <v>83</v>
      </c>
      <c r="AV397" s="630" t="s">
        <v>190</v>
      </c>
      <c r="AW397" s="630" t="s">
        <v>28</v>
      </c>
      <c r="AX397" s="630" t="s">
        <v>81</v>
      </c>
      <c r="AY397" s="631" t="s">
        <v>184</v>
      </c>
    </row>
    <row r="398" spans="2:65" s="524" customFormat="1" ht="24.15" customHeight="1">
      <c r="B398" s="523"/>
      <c r="C398" s="595" t="s">
        <v>367</v>
      </c>
      <c r="D398" s="595" t="s">
        <v>186</v>
      </c>
      <c r="E398" s="596" t="s">
        <v>925</v>
      </c>
      <c r="F398" s="636" t="s">
        <v>926</v>
      </c>
      <c r="G398" s="615" t="s">
        <v>201</v>
      </c>
      <c r="H398" s="599">
        <v>4.47</v>
      </c>
      <c r="I398" s="90"/>
      <c r="J398" s="600">
        <f>ROUND(I398*H398,2)</f>
        <v>0</v>
      </c>
      <c r="K398" s="601"/>
      <c r="L398" s="523"/>
      <c r="M398" s="602" t="s">
        <v>1</v>
      </c>
      <c r="N398" s="603" t="s">
        <v>38</v>
      </c>
      <c r="P398" s="604">
        <f>O398*H398</f>
        <v>0</v>
      </c>
      <c r="Q398" s="604">
        <v>7.3249999999999996E-2</v>
      </c>
      <c r="R398" s="604">
        <f>Q398*H398</f>
        <v>0.32742749999999998</v>
      </c>
      <c r="S398" s="604">
        <v>0</v>
      </c>
      <c r="T398" s="605">
        <f>S398*H398</f>
        <v>0</v>
      </c>
      <c r="AR398" s="606" t="s">
        <v>190</v>
      </c>
      <c r="AT398" s="606" t="s">
        <v>186</v>
      </c>
      <c r="AU398" s="606" t="s">
        <v>83</v>
      </c>
      <c r="AY398" s="516" t="s">
        <v>184</v>
      </c>
      <c r="BE398" s="607">
        <f>IF(N398="základní",J398,0)</f>
        <v>0</v>
      </c>
      <c r="BF398" s="607">
        <f>IF(N398="snížená",J398,0)</f>
        <v>0</v>
      </c>
      <c r="BG398" s="607">
        <f>IF(N398="zákl. přenesená",J398,0)</f>
        <v>0</v>
      </c>
      <c r="BH398" s="607">
        <f>IF(N398="sníž. přenesená",J398,0)</f>
        <v>0</v>
      </c>
      <c r="BI398" s="607">
        <f>IF(N398="nulová",J398,0)</f>
        <v>0</v>
      </c>
      <c r="BJ398" s="516" t="s">
        <v>81</v>
      </c>
      <c r="BK398" s="607">
        <f>ROUND(I398*H398,2)</f>
        <v>0</v>
      </c>
      <c r="BL398" s="516" t="s">
        <v>190</v>
      </c>
      <c r="BM398" s="606" t="s">
        <v>927</v>
      </c>
    </row>
    <row r="399" spans="2:65" s="617" customFormat="1">
      <c r="B399" s="616"/>
      <c r="D399" s="610" t="s">
        <v>203</v>
      </c>
      <c r="E399" s="618" t="s">
        <v>1</v>
      </c>
      <c r="F399" s="619" t="s">
        <v>816</v>
      </c>
      <c r="H399" s="618" t="s">
        <v>1</v>
      </c>
      <c r="L399" s="616"/>
      <c r="M399" s="620"/>
      <c r="T399" s="621"/>
      <c r="AT399" s="618" t="s">
        <v>203</v>
      </c>
      <c r="AU399" s="618" t="s">
        <v>83</v>
      </c>
      <c r="AV399" s="617" t="s">
        <v>81</v>
      </c>
      <c r="AW399" s="617" t="s">
        <v>28</v>
      </c>
      <c r="AX399" s="617" t="s">
        <v>73</v>
      </c>
      <c r="AY399" s="618" t="s">
        <v>184</v>
      </c>
    </row>
    <row r="400" spans="2:65" s="609" customFormat="1">
      <c r="B400" s="608"/>
      <c r="D400" s="610" t="s">
        <v>203</v>
      </c>
      <c r="E400" s="611" t="s">
        <v>1</v>
      </c>
      <c r="F400" s="514" t="s">
        <v>928</v>
      </c>
      <c r="H400" s="612">
        <v>4.47</v>
      </c>
      <c r="L400" s="608"/>
      <c r="M400" s="613"/>
      <c r="T400" s="614"/>
      <c r="AT400" s="611" t="s">
        <v>203</v>
      </c>
      <c r="AU400" s="611" t="s">
        <v>83</v>
      </c>
      <c r="AV400" s="609" t="s">
        <v>83</v>
      </c>
      <c r="AW400" s="609" t="s">
        <v>28</v>
      </c>
      <c r="AX400" s="609" t="s">
        <v>81</v>
      </c>
      <c r="AY400" s="611" t="s">
        <v>184</v>
      </c>
    </row>
    <row r="401" spans="2:65" s="524" customFormat="1" ht="16.5" customHeight="1">
      <c r="B401" s="523"/>
      <c r="C401" s="595" t="s">
        <v>372</v>
      </c>
      <c r="D401" s="595" t="s">
        <v>186</v>
      </c>
      <c r="E401" s="596" t="s">
        <v>929</v>
      </c>
      <c r="F401" s="636" t="s">
        <v>930</v>
      </c>
      <c r="G401" s="615" t="s">
        <v>201</v>
      </c>
      <c r="H401" s="599">
        <v>51.500999999999998</v>
      </c>
      <c r="I401" s="90"/>
      <c r="J401" s="600">
        <f>ROUND(I401*H401,2)</f>
        <v>0</v>
      </c>
      <c r="K401" s="601"/>
      <c r="L401" s="523"/>
      <c r="M401" s="602" t="s">
        <v>1</v>
      </c>
      <c r="N401" s="603" t="s">
        <v>38</v>
      </c>
      <c r="P401" s="604">
        <f>O401*H401</f>
        <v>0</v>
      </c>
      <c r="Q401" s="604">
        <v>8.3409999999999998E-2</v>
      </c>
      <c r="R401" s="604">
        <f>Q401*H401</f>
        <v>4.29569841</v>
      </c>
      <c r="S401" s="604">
        <v>0</v>
      </c>
      <c r="T401" s="605">
        <f>S401*H401</f>
        <v>0</v>
      </c>
      <c r="AR401" s="606" t="s">
        <v>190</v>
      </c>
      <c r="AT401" s="606" t="s">
        <v>186</v>
      </c>
      <c r="AU401" s="606" t="s">
        <v>83</v>
      </c>
      <c r="AY401" s="516" t="s">
        <v>184</v>
      </c>
      <c r="BE401" s="607">
        <f>IF(N401="základní",J401,0)</f>
        <v>0</v>
      </c>
      <c r="BF401" s="607">
        <f>IF(N401="snížená",J401,0)</f>
        <v>0</v>
      </c>
      <c r="BG401" s="607">
        <f>IF(N401="zákl. přenesená",J401,0)</f>
        <v>0</v>
      </c>
      <c r="BH401" s="607">
        <f>IF(N401="sníž. přenesená",J401,0)</f>
        <v>0</v>
      </c>
      <c r="BI401" s="607">
        <f>IF(N401="nulová",J401,0)</f>
        <v>0</v>
      </c>
      <c r="BJ401" s="516" t="s">
        <v>81</v>
      </c>
      <c r="BK401" s="607">
        <f>ROUND(I401*H401,2)</f>
        <v>0</v>
      </c>
      <c r="BL401" s="516" t="s">
        <v>190</v>
      </c>
      <c r="BM401" s="606" t="s">
        <v>931</v>
      </c>
    </row>
    <row r="402" spans="2:65" s="617" customFormat="1">
      <c r="B402" s="616"/>
      <c r="D402" s="610" t="s">
        <v>203</v>
      </c>
      <c r="E402" s="618" t="s">
        <v>1</v>
      </c>
      <c r="F402" s="619" t="s">
        <v>804</v>
      </c>
      <c r="H402" s="618" t="s">
        <v>1</v>
      </c>
      <c r="L402" s="616"/>
      <c r="M402" s="620"/>
      <c r="T402" s="621"/>
      <c r="AT402" s="618" t="s">
        <v>203</v>
      </c>
      <c r="AU402" s="618" t="s">
        <v>83</v>
      </c>
      <c r="AV402" s="617" t="s">
        <v>81</v>
      </c>
      <c r="AW402" s="617" t="s">
        <v>28</v>
      </c>
      <c r="AX402" s="617" t="s">
        <v>73</v>
      </c>
      <c r="AY402" s="618" t="s">
        <v>184</v>
      </c>
    </row>
    <row r="403" spans="2:65" s="609" customFormat="1">
      <c r="B403" s="608"/>
      <c r="D403" s="610" t="s">
        <v>203</v>
      </c>
      <c r="E403" s="611" t="s">
        <v>1</v>
      </c>
      <c r="F403" s="514" t="s">
        <v>932</v>
      </c>
      <c r="H403" s="612">
        <v>31.44</v>
      </c>
      <c r="L403" s="608"/>
      <c r="M403" s="613"/>
      <c r="T403" s="614"/>
      <c r="AT403" s="611" t="s">
        <v>203</v>
      </c>
      <c r="AU403" s="611" t="s">
        <v>83</v>
      </c>
      <c r="AV403" s="609" t="s">
        <v>83</v>
      </c>
      <c r="AW403" s="609" t="s">
        <v>28</v>
      </c>
      <c r="AX403" s="609" t="s">
        <v>73</v>
      </c>
      <c r="AY403" s="611" t="s">
        <v>184</v>
      </c>
    </row>
    <row r="404" spans="2:65" s="623" customFormat="1">
      <c r="B404" s="622"/>
      <c r="D404" s="610" t="s">
        <v>203</v>
      </c>
      <c r="E404" s="624" t="s">
        <v>1</v>
      </c>
      <c r="F404" s="625" t="s">
        <v>685</v>
      </c>
      <c r="H404" s="626">
        <v>31.44</v>
      </c>
      <c r="L404" s="622"/>
      <c r="M404" s="627"/>
      <c r="T404" s="628"/>
      <c r="AT404" s="624" t="s">
        <v>203</v>
      </c>
      <c r="AU404" s="624" t="s">
        <v>83</v>
      </c>
      <c r="AV404" s="623" t="s">
        <v>195</v>
      </c>
      <c r="AW404" s="623" t="s">
        <v>28</v>
      </c>
      <c r="AX404" s="623" t="s">
        <v>73</v>
      </c>
      <c r="AY404" s="624" t="s">
        <v>184</v>
      </c>
    </row>
    <row r="405" spans="2:65" s="617" customFormat="1">
      <c r="B405" s="616"/>
      <c r="D405" s="610" t="s">
        <v>203</v>
      </c>
      <c r="E405" s="618" t="s">
        <v>1</v>
      </c>
      <c r="F405" s="619" t="s">
        <v>816</v>
      </c>
      <c r="H405" s="618" t="s">
        <v>1</v>
      </c>
      <c r="L405" s="616"/>
      <c r="M405" s="620"/>
      <c r="T405" s="621"/>
      <c r="AT405" s="618" t="s">
        <v>203</v>
      </c>
      <c r="AU405" s="618" t="s">
        <v>83</v>
      </c>
      <c r="AV405" s="617" t="s">
        <v>81</v>
      </c>
      <c r="AW405" s="617" t="s">
        <v>28</v>
      </c>
      <c r="AX405" s="617" t="s">
        <v>73</v>
      </c>
      <c r="AY405" s="618" t="s">
        <v>184</v>
      </c>
    </row>
    <row r="406" spans="2:65" s="609" customFormat="1">
      <c r="B406" s="608"/>
      <c r="D406" s="610" t="s">
        <v>203</v>
      </c>
      <c r="E406" s="611" t="s">
        <v>1</v>
      </c>
      <c r="F406" s="514" t="s">
        <v>933</v>
      </c>
      <c r="H406" s="612">
        <v>20.061</v>
      </c>
      <c r="L406" s="608"/>
      <c r="M406" s="613"/>
      <c r="T406" s="614"/>
      <c r="AT406" s="611" t="s">
        <v>203</v>
      </c>
      <c r="AU406" s="611" t="s">
        <v>83</v>
      </c>
      <c r="AV406" s="609" t="s">
        <v>83</v>
      </c>
      <c r="AW406" s="609" t="s">
        <v>28</v>
      </c>
      <c r="AX406" s="609" t="s">
        <v>73</v>
      </c>
      <c r="AY406" s="611" t="s">
        <v>184</v>
      </c>
    </row>
    <row r="407" spans="2:65" s="623" customFormat="1">
      <c r="B407" s="622"/>
      <c r="D407" s="610" t="s">
        <v>203</v>
      </c>
      <c r="E407" s="624" t="s">
        <v>1</v>
      </c>
      <c r="F407" s="625" t="s">
        <v>685</v>
      </c>
      <c r="H407" s="626">
        <v>20.061</v>
      </c>
      <c r="L407" s="622"/>
      <c r="M407" s="627"/>
      <c r="T407" s="628"/>
      <c r="AT407" s="624" t="s">
        <v>203</v>
      </c>
      <c r="AU407" s="624" t="s">
        <v>83</v>
      </c>
      <c r="AV407" s="623" t="s">
        <v>195</v>
      </c>
      <c r="AW407" s="623" t="s">
        <v>28</v>
      </c>
      <c r="AX407" s="623" t="s">
        <v>73</v>
      </c>
      <c r="AY407" s="624" t="s">
        <v>184</v>
      </c>
    </row>
    <row r="408" spans="2:65" s="630" customFormat="1">
      <c r="B408" s="629"/>
      <c r="D408" s="610" t="s">
        <v>203</v>
      </c>
      <c r="E408" s="631" t="s">
        <v>1</v>
      </c>
      <c r="F408" s="632" t="s">
        <v>206</v>
      </c>
      <c r="H408" s="633">
        <v>51.500999999999998</v>
      </c>
      <c r="L408" s="629"/>
      <c r="M408" s="634"/>
      <c r="T408" s="635"/>
      <c r="AT408" s="631" t="s">
        <v>203</v>
      </c>
      <c r="AU408" s="631" t="s">
        <v>83</v>
      </c>
      <c r="AV408" s="630" t="s">
        <v>190</v>
      </c>
      <c r="AW408" s="630" t="s">
        <v>28</v>
      </c>
      <c r="AX408" s="630" t="s">
        <v>81</v>
      </c>
      <c r="AY408" s="631" t="s">
        <v>184</v>
      </c>
    </row>
    <row r="409" spans="2:65" s="524" customFormat="1" ht="16.5" customHeight="1">
      <c r="B409" s="523"/>
      <c r="C409" s="595" t="s">
        <v>377</v>
      </c>
      <c r="D409" s="595" t="s">
        <v>186</v>
      </c>
      <c r="E409" s="596" t="s">
        <v>934</v>
      </c>
      <c r="F409" s="636" t="s">
        <v>935</v>
      </c>
      <c r="G409" s="615" t="s">
        <v>201</v>
      </c>
      <c r="H409" s="599">
        <v>1.196</v>
      </c>
      <c r="I409" s="90"/>
      <c r="J409" s="600">
        <f>ROUND(I409*H409,2)</f>
        <v>0</v>
      </c>
      <c r="K409" s="601"/>
      <c r="L409" s="523"/>
      <c r="M409" s="602" t="s">
        <v>1</v>
      </c>
      <c r="N409" s="603" t="s">
        <v>38</v>
      </c>
      <c r="P409" s="604">
        <f>O409*H409</f>
        <v>0</v>
      </c>
      <c r="Q409" s="604">
        <v>0.16114000000000001</v>
      </c>
      <c r="R409" s="604">
        <f>Q409*H409</f>
        <v>0.19272344</v>
      </c>
      <c r="S409" s="604">
        <v>0</v>
      </c>
      <c r="T409" s="605">
        <f>S409*H409</f>
        <v>0</v>
      </c>
      <c r="AR409" s="606" t="s">
        <v>190</v>
      </c>
      <c r="AT409" s="606" t="s">
        <v>186</v>
      </c>
      <c r="AU409" s="606" t="s">
        <v>83</v>
      </c>
      <c r="AY409" s="516" t="s">
        <v>184</v>
      </c>
      <c r="BE409" s="607">
        <f>IF(N409="základní",J409,0)</f>
        <v>0</v>
      </c>
      <c r="BF409" s="607">
        <f>IF(N409="snížená",J409,0)</f>
        <v>0</v>
      </c>
      <c r="BG409" s="607">
        <f>IF(N409="zákl. přenesená",J409,0)</f>
        <v>0</v>
      </c>
      <c r="BH409" s="607">
        <f>IF(N409="sníž. přenesená",J409,0)</f>
        <v>0</v>
      </c>
      <c r="BI409" s="607">
        <f>IF(N409="nulová",J409,0)</f>
        <v>0</v>
      </c>
      <c r="BJ409" s="516" t="s">
        <v>81</v>
      </c>
      <c r="BK409" s="607">
        <f>ROUND(I409*H409,2)</f>
        <v>0</v>
      </c>
      <c r="BL409" s="516" t="s">
        <v>190</v>
      </c>
      <c r="BM409" s="606" t="s">
        <v>936</v>
      </c>
    </row>
    <row r="410" spans="2:65" s="617" customFormat="1">
      <c r="B410" s="616"/>
      <c r="D410" s="610" t="s">
        <v>203</v>
      </c>
      <c r="E410" s="618" t="s">
        <v>1</v>
      </c>
      <c r="F410" s="619" t="s">
        <v>816</v>
      </c>
      <c r="H410" s="618" t="s">
        <v>1</v>
      </c>
      <c r="L410" s="616"/>
      <c r="M410" s="620"/>
      <c r="T410" s="621"/>
      <c r="AT410" s="618" t="s">
        <v>203</v>
      </c>
      <c r="AU410" s="618" t="s">
        <v>83</v>
      </c>
      <c r="AV410" s="617" t="s">
        <v>81</v>
      </c>
      <c r="AW410" s="617" t="s">
        <v>28</v>
      </c>
      <c r="AX410" s="617" t="s">
        <v>73</v>
      </c>
      <c r="AY410" s="618" t="s">
        <v>184</v>
      </c>
    </row>
    <row r="411" spans="2:65" s="609" customFormat="1">
      <c r="B411" s="608"/>
      <c r="D411" s="610" t="s">
        <v>203</v>
      </c>
      <c r="E411" s="611" t="s">
        <v>1</v>
      </c>
      <c r="F411" s="514" t="s">
        <v>937</v>
      </c>
      <c r="H411" s="612">
        <v>1.196</v>
      </c>
      <c r="L411" s="608"/>
      <c r="M411" s="613"/>
      <c r="T411" s="614"/>
      <c r="AT411" s="611" t="s">
        <v>203</v>
      </c>
      <c r="AU411" s="611" t="s">
        <v>83</v>
      </c>
      <c r="AV411" s="609" t="s">
        <v>83</v>
      </c>
      <c r="AW411" s="609" t="s">
        <v>28</v>
      </c>
      <c r="AX411" s="609" t="s">
        <v>81</v>
      </c>
      <c r="AY411" s="611" t="s">
        <v>184</v>
      </c>
    </row>
    <row r="412" spans="2:65" s="524" customFormat="1" ht="16.5" customHeight="1">
      <c r="B412" s="523"/>
      <c r="C412" s="595" t="s">
        <v>382</v>
      </c>
      <c r="D412" s="595" t="s">
        <v>186</v>
      </c>
      <c r="E412" s="596" t="s">
        <v>938</v>
      </c>
      <c r="F412" s="636" t="s">
        <v>939</v>
      </c>
      <c r="G412" s="615" t="s">
        <v>267</v>
      </c>
      <c r="H412" s="599">
        <v>3.496</v>
      </c>
      <c r="I412" s="90"/>
      <c r="J412" s="600">
        <f>ROUND(I412*H412,2)</f>
        <v>0</v>
      </c>
      <c r="K412" s="601"/>
      <c r="L412" s="523"/>
      <c r="M412" s="602" t="s">
        <v>1</v>
      </c>
      <c r="N412" s="603" t="s">
        <v>38</v>
      </c>
      <c r="P412" s="604">
        <f>O412*H412</f>
        <v>0</v>
      </c>
      <c r="Q412" s="604">
        <v>2.6446800000000001</v>
      </c>
      <c r="R412" s="604">
        <f>Q412*H412</f>
        <v>9.2458012800000002</v>
      </c>
      <c r="S412" s="604">
        <v>0</v>
      </c>
      <c r="T412" s="605">
        <f>S412*H412</f>
        <v>0</v>
      </c>
      <c r="AR412" s="606" t="s">
        <v>190</v>
      </c>
      <c r="AT412" s="606" t="s">
        <v>186</v>
      </c>
      <c r="AU412" s="606" t="s">
        <v>83</v>
      </c>
      <c r="AY412" s="516" t="s">
        <v>184</v>
      </c>
      <c r="BE412" s="607">
        <f>IF(N412="základní",J412,0)</f>
        <v>0</v>
      </c>
      <c r="BF412" s="607">
        <f>IF(N412="snížená",J412,0)</f>
        <v>0</v>
      </c>
      <c r="BG412" s="607">
        <f>IF(N412="zákl. přenesená",J412,0)</f>
        <v>0</v>
      </c>
      <c r="BH412" s="607">
        <f>IF(N412="sníž. přenesená",J412,0)</f>
        <v>0</v>
      </c>
      <c r="BI412" s="607">
        <f>IF(N412="nulová",J412,0)</f>
        <v>0</v>
      </c>
      <c r="BJ412" s="516" t="s">
        <v>81</v>
      </c>
      <c r="BK412" s="607">
        <f>ROUND(I412*H412,2)</f>
        <v>0</v>
      </c>
      <c r="BL412" s="516" t="s">
        <v>190</v>
      </c>
      <c r="BM412" s="606" t="s">
        <v>940</v>
      </c>
    </row>
    <row r="413" spans="2:65" s="609" customFormat="1">
      <c r="B413" s="608"/>
      <c r="D413" s="610" t="s">
        <v>203</v>
      </c>
      <c r="E413" s="611" t="s">
        <v>1</v>
      </c>
      <c r="F413" s="514" t="s">
        <v>941</v>
      </c>
      <c r="H413" s="612">
        <v>3.496</v>
      </c>
      <c r="L413" s="608"/>
      <c r="M413" s="613"/>
      <c r="T413" s="614"/>
      <c r="AT413" s="611" t="s">
        <v>203</v>
      </c>
      <c r="AU413" s="611" t="s">
        <v>83</v>
      </c>
      <c r="AV413" s="609" t="s">
        <v>83</v>
      </c>
      <c r="AW413" s="609" t="s">
        <v>28</v>
      </c>
      <c r="AX413" s="609" t="s">
        <v>81</v>
      </c>
      <c r="AY413" s="611" t="s">
        <v>184</v>
      </c>
    </row>
    <row r="414" spans="2:65" s="584" customFormat="1" ht="22.8" customHeight="1">
      <c r="B414" s="583"/>
      <c r="D414" s="585" t="s">
        <v>72</v>
      </c>
      <c r="E414" s="593" t="s">
        <v>190</v>
      </c>
      <c r="F414" s="593" t="s">
        <v>942</v>
      </c>
      <c r="J414" s="594">
        <f>BK414</f>
        <v>0</v>
      </c>
      <c r="L414" s="583"/>
      <c r="M414" s="588"/>
      <c r="P414" s="589">
        <f>SUM(P415:P464)</f>
        <v>0</v>
      </c>
      <c r="R414" s="589">
        <f>SUM(R415:R464)</f>
        <v>183.39569042000002</v>
      </c>
      <c r="T414" s="590">
        <f>SUM(T415:T464)</f>
        <v>0</v>
      </c>
      <c r="AR414" s="585" t="s">
        <v>81</v>
      </c>
      <c r="AT414" s="591" t="s">
        <v>72</v>
      </c>
      <c r="AU414" s="591" t="s">
        <v>81</v>
      </c>
      <c r="AY414" s="585" t="s">
        <v>184</v>
      </c>
      <c r="BK414" s="592">
        <f>SUM(BK415:BK464)</f>
        <v>0</v>
      </c>
    </row>
    <row r="415" spans="2:65" s="524" customFormat="1" ht="33" customHeight="1">
      <c r="B415" s="523"/>
      <c r="C415" s="595" t="s">
        <v>387</v>
      </c>
      <c r="D415" s="595" t="s">
        <v>186</v>
      </c>
      <c r="E415" s="596" t="s">
        <v>943</v>
      </c>
      <c r="F415" s="636" t="s">
        <v>944</v>
      </c>
      <c r="G415" s="615" t="s">
        <v>189</v>
      </c>
      <c r="H415" s="599">
        <v>9</v>
      </c>
      <c r="I415" s="90"/>
      <c r="J415" s="600">
        <f>ROUND(I415*H415,2)</f>
        <v>0</v>
      </c>
      <c r="K415" s="601"/>
      <c r="L415" s="523"/>
      <c r="M415" s="602" t="s">
        <v>1</v>
      </c>
      <c r="N415" s="603" t="s">
        <v>38</v>
      </c>
      <c r="P415" s="604">
        <f>O415*H415</f>
        <v>0</v>
      </c>
      <c r="Q415" s="604">
        <v>0.18459</v>
      </c>
      <c r="R415" s="604">
        <f>Q415*H415</f>
        <v>1.6613100000000001</v>
      </c>
      <c r="S415" s="604">
        <v>0</v>
      </c>
      <c r="T415" s="605">
        <f>S415*H415</f>
        <v>0</v>
      </c>
      <c r="AR415" s="606" t="s">
        <v>190</v>
      </c>
      <c r="AT415" s="606" t="s">
        <v>186</v>
      </c>
      <c r="AU415" s="606" t="s">
        <v>83</v>
      </c>
      <c r="AY415" s="516" t="s">
        <v>184</v>
      </c>
      <c r="BE415" s="607">
        <f>IF(N415="základní",J415,0)</f>
        <v>0</v>
      </c>
      <c r="BF415" s="607">
        <f>IF(N415="snížená",J415,0)</f>
        <v>0</v>
      </c>
      <c r="BG415" s="607">
        <f>IF(N415="zákl. přenesená",J415,0)</f>
        <v>0</v>
      </c>
      <c r="BH415" s="607">
        <f>IF(N415="sníž. přenesená",J415,0)</f>
        <v>0</v>
      </c>
      <c r="BI415" s="607">
        <f>IF(N415="nulová",J415,0)</f>
        <v>0</v>
      </c>
      <c r="BJ415" s="516" t="s">
        <v>81</v>
      </c>
      <c r="BK415" s="607">
        <f>ROUND(I415*H415,2)</f>
        <v>0</v>
      </c>
      <c r="BL415" s="516" t="s">
        <v>190</v>
      </c>
      <c r="BM415" s="606" t="s">
        <v>945</v>
      </c>
    </row>
    <row r="416" spans="2:65" s="609" customFormat="1">
      <c r="B416" s="608"/>
      <c r="D416" s="610" t="s">
        <v>203</v>
      </c>
      <c r="E416" s="611" t="s">
        <v>1</v>
      </c>
      <c r="F416" s="514" t="s">
        <v>231</v>
      </c>
      <c r="H416" s="612">
        <v>9</v>
      </c>
      <c r="L416" s="608"/>
      <c r="M416" s="613"/>
      <c r="T416" s="614"/>
      <c r="AT416" s="611" t="s">
        <v>203</v>
      </c>
      <c r="AU416" s="611" t="s">
        <v>83</v>
      </c>
      <c r="AV416" s="609" t="s">
        <v>83</v>
      </c>
      <c r="AW416" s="609" t="s">
        <v>28</v>
      </c>
      <c r="AX416" s="609" t="s">
        <v>81</v>
      </c>
      <c r="AY416" s="611" t="s">
        <v>184</v>
      </c>
    </row>
    <row r="417" spans="2:65" s="524" customFormat="1" ht="37.799999999999997" customHeight="1">
      <c r="B417" s="523"/>
      <c r="C417" s="595" t="s">
        <v>395</v>
      </c>
      <c r="D417" s="595" t="s">
        <v>186</v>
      </c>
      <c r="E417" s="596" t="s">
        <v>946</v>
      </c>
      <c r="F417" s="636" t="s">
        <v>947</v>
      </c>
      <c r="G417" s="615" t="s">
        <v>189</v>
      </c>
      <c r="H417" s="599">
        <v>10</v>
      </c>
      <c r="I417" s="90"/>
      <c r="J417" s="600">
        <f>ROUND(I417*H417,2)</f>
        <v>0</v>
      </c>
      <c r="K417" s="601"/>
      <c r="L417" s="523"/>
      <c r="M417" s="602" t="s">
        <v>1</v>
      </c>
      <c r="N417" s="603" t="s">
        <v>38</v>
      </c>
      <c r="P417" s="604">
        <f>O417*H417</f>
        <v>0</v>
      </c>
      <c r="Q417" s="604">
        <v>0.25574999999999998</v>
      </c>
      <c r="R417" s="604">
        <f>Q417*H417</f>
        <v>2.5574999999999997</v>
      </c>
      <c r="S417" s="604">
        <v>0</v>
      </c>
      <c r="T417" s="605">
        <f>S417*H417</f>
        <v>0</v>
      </c>
      <c r="AR417" s="606" t="s">
        <v>190</v>
      </c>
      <c r="AT417" s="606" t="s">
        <v>186</v>
      </c>
      <c r="AU417" s="606" t="s">
        <v>83</v>
      </c>
      <c r="AY417" s="516" t="s">
        <v>184</v>
      </c>
      <c r="BE417" s="607">
        <f>IF(N417="základní",J417,0)</f>
        <v>0</v>
      </c>
      <c r="BF417" s="607">
        <f>IF(N417="snížená",J417,0)</f>
        <v>0</v>
      </c>
      <c r="BG417" s="607">
        <f>IF(N417="zákl. přenesená",J417,0)</f>
        <v>0</v>
      </c>
      <c r="BH417" s="607">
        <f>IF(N417="sníž. přenesená",J417,0)</f>
        <v>0</v>
      </c>
      <c r="BI417" s="607">
        <f>IF(N417="nulová",J417,0)</f>
        <v>0</v>
      </c>
      <c r="BJ417" s="516" t="s">
        <v>81</v>
      </c>
      <c r="BK417" s="607">
        <f>ROUND(I417*H417,2)</f>
        <v>0</v>
      </c>
      <c r="BL417" s="516" t="s">
        <v>190</v>
      </c>
      <c r="BM417" s="606" t="s">
        <v>948</v>
      </c>
    </row>
    <row r="418" spans="2:65" s="609" customFormat="1">
      <c r="B418" s="608"/>
      <c r="D418" s="610" t="s">
        <v>203</v>
      </c>
      <c r="E418" s="611" t="s">
        <v>1</v>
      </c>
      <c r="F418" s="514" t="s">
        <v>235</v>
      </c>
      <c r="H418" s="612">
        <v>10</v>
      </c>
      <c r="L418" s="608"/>
      <c r="M418" s="613"/>
      <c r="T418" s="614"/>
      <c r="AT418" s="611" t="s">
        <v>203</v>
      </c>
      <c r="AU418" s="611" t="s">
        <v>83</v>
      </c>
      <c r="AV418" s="609" t="s">
        <v>83</v>
      </c>
      <c r="AW418" s="609" t="s">
        <v>28</v>
      </c>
      <c r="AX418" s="609" t="s">
        <v>81</v>
      </c>
      <c r="AY418" s="611" t="s">
        <v>184</v>
      </c>
    </row>
    <row r="419" spans="2:65" s="524" customFormat="1" ht="37.799999999999997" customHeight="1">
      <c r="B419" s="523"/>
      <c r="C419" s="595" t="s">
        <v>403</v>
      </c>
      <c r="D419" s="595" t="s">
        <v>186</v>
      </c>
      <c r="E419" s="596" t="s">
        <v>949</v>
      </c>
      <c r="F419" s="636" t="s">
        <v>950</v>
      </c>
      <c r="G419" s="615" t="s">
        <v>189</v>
      </c>
      <c r="H419" s="599">
        <v>22</v>
      </c>
      <c r="I419" s="90"/>
      <c r="J419" s="600">
        <f>ROUND(I419*H419,2)</f>
        <v>0</v>
      </c>
      <c r="K419" s="601"/>
      <c r="L419" s="523"/>
      <c r="M419" s="602" t="s">
        <v>1</v>
      </c>
      <c r="N419" s="603" t="s">
        <v>38</v>
      </c>
      <c r="P419" s="604">
        <f>O419*H419</f>
        <v>0</v>
      </c>
      <c r="Q419" s="604">
        <v>0.29121000000000002</v>
      </c>
      <c r="R419" s="604">
        <f>Q419*H419</f>
        <v>6.4066200000000002</v>
      </c>
      <c r="S419" s="604">
        <v>0</v>
      </c>
      <c r="T419" s="605">
        <f>S419*H419</f>
        <v>0</v>
      </c>
      <c r="AR419" s="606" t="s">
        <v>190</v>
      </c>
      <c r="AT419" s="606" t="s">
        <v>186</v>
      </c>
      <c r="AU419" s="606" t="s">
        <v>83</v>
      </c>
      <c r="AY419" s="516" t="s">
        <v>184</v>
      </c>
      <c r="BE419" s="607">
        <f>IF(N419="základní",J419,0)</f>
        <v>0</v>
      </c>
      <c r="BF419" s="607">
        <f>IF(N419="snížená",J419,0)</f>
        <v>0</v>
      </c>
      <c r="BG419" s="607">
        <f>IF(N419="zákl. přenesená",J419,0)</f>
        <v>0</v>
      </c>
      <c r="BH419" s="607">
        <f>IF(N419="sníž. přenesená",J419,0)</f>
        <v>0</v>
      </c>
      <c r="BI419" s="607">
        <f>IF(N419="nulová",J419,0)</f>
        <v>0</v>
      </c>
      <c r="BJ419" s="516" t="s">
        <v>81</v>
      </c>
      <c r="BK419" s="607">
        <f>ROUND(I419*H419,2)</f>
        <v>0</v>
      </c>
      <c r="BL419" s="516" t="s">
        <v>190</v>
      </c>
      <c r="BM419" s="606" t="s">
        <v>951</v>
      </c>
    </row>
    <row r="420" spans="2:65" s="609" customFormat="1">
      <c r="B420" s="608"/>
      <c r="D420" s="610" t="s">
        <v>203</v>
      </c>
      <c r="E420" s="611" t="s">
        <v>1</v>
      </c>
      <c r="F420" s="514" t="s">
        <v>952</v>
      </c>
      <c r="H420" s="612">
        <v>22</v>
      </c>
      <c r="L420" s="608"/>
      <c r="M420" s="613"/>
      <c r="T420" s="614"/>
      <c r="AT420" s="611" t="s">
        <v>203</v>
      </c>
      <c r="AU420" s="611" t="s">
        <v>83</v>
      </c>
      <c r="AV420" s="609" t="s">
        <v>83</v>
      </c>
      <c r="AW420" s="609" t="s">
        <v>28</v>
      </c>
      <c r="AX420" s="609" t="s">
        <v>81</v>
      </c>
      <c r="AY420" s="611" t="s">
        <v>184</v>
      </c>
    </row>
    <row r="421" spans="2:65" s="524" customFormat="1" ht="16.5" customHeight="1">
      <c r="B421" s="523"/>
      <c r="C421" s="637" t="s">
        <v>415</v>
      </c>
      <c r="D421" s="637" t="s">
        <v>480</v>
      </c>
      <c r="E421" s="638" t="s">
        <v>953</v>
      </c>
      <c r="F421" s="639" t="s">
        <v>954</v>
      </c>
      <c r="G421" s="640" t="s">
        <v>201</v>
      </c>
      <c r="H421" s="641">
        <v>69.138000000000005</v>
      </c>
      <c r="I421" s="131"/>
      <c r="J421" s="642">
        <f>ROUND(I421*H421,2)</f>
        <v>0</v>
      </c>
      <c r="K421" s="643"/>
      <c r="L421" s="644"/>
      <c r="M421" s="645" t="s">
        <v>1</v>
      </c>
      <c r="N421" s="646" t="s">
        <v>38</v>
      </c>
      <c r="P421" s="604">
        <f>O421*H421</f>
        <v>0</v>
      </c>
      <c r="Q421" s="604">
        <v>0.25</v>
      </c>
      <c r="R421" s="604">
        <f>Q421*H421</f>
        <v>17.284500000000001</v>
      </c>
      <c r="S421" s="604">
        <v>0</v>
      </c>
      <c r="T421" s="605">
        <f>S421*H421</f>
        <v>0</v>
      </c>
      <c r="AR421" s="606" t="s">
        <v>226</v>
      </c>
      <c r="AT421" s="606" t="s">
        <v>480</v>
      </c>
      <c r="AU421" s="606" t="s">
        <v>83</v>
      </c>
      <c r="AY421" s="516" t="s">
        <v>184</v>
      </c>
      <c r="BE421" s="607">
        <f>IF(N421="základní",J421,0)</f>
        <v>0</v>
      </c>
      <c r="BF421" s="607">
        <f>IF(N421="snížená",J421,0)</f>
        <v>0</v>
      </c>
      <c r="BG421" s="607">
        <f>IF(N421="zákl. přenesená",J421,0)</f>
        <v>0</v>
      </c>
      <c r="BH421" s="607">
        <f>IF(N421="sníž. přenesená",J421,0)</f>
        <v>0</v>
      </c>
      <c r="BI421" s="607">
        <f>IF(N421="nulová",J421,0)</f>
        <v>0</v>
      </c>
      <c r="BJ421" s="516" t="s">
        <v>81</v>
      </c>
      <c r="BK421" s="607">
        <f>ROUND(I421*H421,2)</f>
        <v>0</v>
      </c>
      <c r="BL421" s="516" t="s">
        <v>190</v>
      </c>
      <c r="BM421" s="606" t="s">
        <v>955</v>
      </c>
    </row>
    <row r="422" spans="2:65" s="609" customFormat="1">
      <c r="B422" s="608"/>
      <c r="D422" s="610" t="s">
        <v>203</v>
      </c>
      <c r="E422" s="611" t="s">
        <v>1</v>
      </c>
      <c r="F422" s="514" t="s">
        <v>956</v>
      </c>
      <c r="H422" s="612">
        <v>41.904000000000003</v>
      </c>
      <c r="L422" s="608"/>
      <c r="M422" s="613"/>
      <c r="T422" s="614"/>
      <c r="AT422" s="611" t="s">
        <v>203</v>
      </c>
      <c r="AU422" s="611" t="s">
        <v>83</v>
      </c>
      <c r="AV422" s="609" t="s">
        <v>83</v>
      </c>
      <c r="AW422" s="609" t="s">
        <v>28</v>
      </c>
      <c r="AX422" s="609" t="s">
        <v>73</v>
      </c>
      <c r="AY422" s="611" t="s">
        <v>184</v>
      </c>
    </row>
    <row r="423" spans="2:65" s="609" customFormat="1">
      <c r="B423" s="608"/>
      <c r="D423" s="610" t="s">
        <v>203</v>
      </c>
      <c r="E423" s="611" t="s">
        <v>1</v>
      </c>
      <c r="F423" s="514" t="s">
        <v>957</v>
      </c>
      <c r="H423" s="612">
        <v>9.4280000000000008</v>
      </c>
      <c r="L423" s="608"/>
      <c r="M423" s="613"/>
      <c r="T423" s="614"/>
      <c r="AT423" s="611" t="s">
        <v>203</v>
      </c>
      <c r="AU423" s="611" t="s">
        <v>83</v>
      </c>
      <c r="AV423" s="609" t="s">
        <v>83</v>
      </c>
      <c r="AW423" s="609" t="s">
        <v>28</v>
      </c>
      <c r="AX423" s="609" t="s">
        <v>73</v>
      </c>
      <c r="AY423" s="611" t="s">
        <v>184</v>
      </c>
    </row>
    <row r="424" spans="2:65" s="609" customFormat="1">
      <c r="B424" s="608"/>
      <c r="D424" s="610" t="s">
        <v>203</v>
      </c>
      <c r="E424" s="611" t="s">
        <v>1</v>
      </c>
      <c r="F424" s="514" t="s">
        <v>958</v>
      </c>
      <c r="H424" s="612">
        <v>7.2240000000000002</v>
      </c>
      <c r="L424" s="608"/>
      <c r="M424" s="613"/>
      <c r="T424" s="614"/>
      <c r="AT424" s="611" t="s">
        <v>203</v>
      </c>
      <c r="AU424" s="611" t="s">
        <v>83</v>
      </c>
      <c r="AV424" s="609" t="s">
        <v>83</v>
      </c>
      <c r="AW424" s="609" t="s">
        <v>28</v>
      </c>
      <c r="AX424" s="609" t="s">
        <v>73</v>
      </c>
      <c r="AY424" s="611" t="s">
        <v>184</v>
      </c>
    </row>
    <row r="425" spans="2:65" s="609" customFormat="1">
      <c r="B425" s="608"/>
      <c r="D425" s="610" t="s">
        <v>203</v>
      </c>
      <c r="E425" s="611" t="s">
        <v>1</v>
      </c>
      <c r="F425" s="514" t="s">
        <v>959</v>
      </c>
      <c r="H425" s="612">
        <v>1.911</v>
      </c>
      <c r="L425" s="608"/>
      <c r="M425" s="613"/>
      <c r="T425" s="614"/>
      <c r="AT425" s="611" t="s">
        <v>203</v>
      </c>
      <c r="AU425" s="611" t="s">
        <v>83</v>
      </c>
      <c r="AV425" s="609" t="s">
        <v>83</v>
      </c>
      <c r="AW425" s="609" t="s">
        <v>28</v>
      </c>
      <c r="AX425" s="609" t="s">
        <v>73</v>
      </c>
      <c r="AY425" s="611" t="s">
        <v>184</v>
      </c>
    </row>
    <row r="426" spans="2:65" s="609" customFormat="1">
      <c r="B426" s="608"/>
      <c r="D426" s="610" t="s">
        <v>203</v>
      </c>
      <c r="E426" s="611" t="s">
        <v>1</v>
      </c>
      <c r="F426" s="514" t="s">
        <v>960</v>
      </c>
      <c r="H426" s="612">
        <v>2.3929999999999998</v>
      </c>
      <c r="L426" s="608"/>
      <c r="M426" s="613"/>
      <c r="T426" s="614"/>
      <c r="AT426" s="611" t="s">
        <v>203</v>
      </c>
      <c r="AU426" s="611" t="s">
        <v>83</v>
      </c>
      <c r="AV426" s="609" t="s">
        <v>83</v>
      </c>
      <c r="AW426" s="609" t="s">
        <v>28</v>
      </c>
      <c r="AX426" s="609" t="s">
        <v>73</v>
      </c>
      <c r="AY426" s="611" t="s">
        <v>184</v>
      </c>
    </row>
    <row r="427" spans="2:65" s="609" customFormat="1">
      <c r="B427" s="608"/>
      <c r="D427" s="610" t="s">
        <v>203</v>
      </c>
      <c r="E427" s="611" t="s">
        <v>1</v>
      </c>
      <c r="F427" s="514" t="s">
        <v>961</v>
      </c>
      <c r="H427" s="612">
        <v>3.504</v>
      </c>
      <c r="L427" s="608"/>
      <c r="M427" s="613"/>
      <c r="T427" s="614"/>
      <c r="AT427" s="611" t="s">
        <v>203</v>
      </c>
      <c r="AU427" s="611" t="s">
        <v>83</v>
      </c>
      <c r="AV427" s="609" t="s">
        <v>83</v>
      </c>
      <c r="AW427" s="609" t="s">
        <v>28</v>
      </c>
      <c r="AX427" s="609" t="s">
        <v>73</v>
      </c>
      <c r="AY427" s="611" t="s">
        <v>184</v>
      </c>
    </row>
    <row r="428" spans="2:65" s="609" customFormat="1">
      <c r="B428" s="608"/>
      <c r="D428" s="610" t="s">
        <v>203</v>
      </c>
      <c r="E428" s="611" t="s">
        <v>1</v>
      </c>
      <c r="F428" s="514" t="s">
        <v>962</v>
      </c>
      <c r="H428" s="612">
        <v>2.774</v>
      </c>
      <c r="L428" s="608"/>
      <c r="M428" s="613"/>
      <c r="T428" s="614"/>
      <c r="AT428" s="611" t="s">
        <v>203</v>
      </c>
      <c r="AU428" s="611" t="s">
        <v>83</v>
      </c>
      <c r="AV428" s="609" t="s">
        <v>83</v>
      </c>
      <c r="AW428" s="609" t="s">
        <v>28</v>
      </c>
      <c r="AX428" s="609" t="s">
        <v>73</v>
      </c>
      <c r="AY428" s="611" t="s">
        <v>184</v>
      </c>
    </row>
    <row r="429" spans="2:65" s="630" customFormat="1">
      <c r="B429" s="629"/>
      <c r="D429" s="610" t="s">
        <v>203</v>
      </c>
      <c r="E429" s="631" t="s">
        <v>1</v>
      </c>
      <c r="F429" s="632" t="s">
        <v>206</v>
      </c>
      <c r="H429" s="633">
        <v>69.138000000000005</v>
      </c>
      <c r="L429" s="629"/>
      <c r="M429" s="634"/>
      <c r="T429" s="635"/>
      <c r="AT429" s="631" t="s">
        <v>203</v>
      </c>
      <c r="AU429" s="631" t="s">
        <v>83</v>
      </c>
      <c r="AV429" s="630" t="s">
        <v>190</v>
      </c>
      <c r="AW429" s="630" t="s">
        <v>28</v>
      </c>
      <c r="AX429" s="630" t="s">
        <v>81</v>
      </c>
      <c r="AY429" s="631" t="s">
        <v>184</v>
      </c>
    </row>
    <row r="430" spans="2:65" s="524" customFormat="1" ht="16.5" customHeight="1">
      <c r="B430" s="523"/>
      <c r="C430" s="637" t="s">
        <v>423</v>
      </c>
      <c r="D430" s="637" t="s">
        <v>480</v>
      </c>
      <c r="E430" s="638" t="s">
        <v>963</v>
      </c>
      <c r="F430" s="639" t="s">
        <v>964</v>
      </c>
      <c r="G430" s="640" t="s">
        <v>201</v>
      </c>
      <c r="H430" s="641">
        <v>268.82400000000001</v>
      </c>
      <c r="I430" s="131"/>
      <c r="J430" s="642">
        <f>ROUND(I430*H430,2)</f>
        <v>0</v>
      </c>
      <c r="K430" s="643"/>
      <c r="L430" s="644"/>
      <c r="M430" s="645" t="s">
        <v>1</v>
      </c>
      <c r="N430" s="646" t="s">
        <v>38</v>
      </c>
      <c r="P430" s="604">
        <f>O430*H430</f>
        <v>0</v>
      </c>
      <c r="Q430" s="604">
        <v>0.36499999999999999</v>
      </c>
      <c r="R430" s="604">
        <f>Q430*H430</f>
        <v>98.120760000000004</v>
      </c>
      <c r="S430" s="604">
        <v>0</v>
      </c>
      <c r="T430" s="605">
        <f>S430*H430</f>
        <v>0</v>
      </c>
      <c r="AR430" s="606" t="s">
        <v>226</v>
      </c>
      <c r="AT430" s="606" t="s">
        <v>480</v>
      </c>
      <c r="AU430" s="606" t="s">
        <v>83</v>
      </c>
      <c r="AY430" s="516" t="s">
        <v>184</v>
      </c>
      <c r="BE430" s="607">
        <f>IF(N430="základní",J430,0)</f>
        <v>0</v>
      </c>
      <c r="BF430" s="607">
        <f>IF(N430="snížená",J430,0)</f>
        <v>0</v>
      </c>
      <c r="BG430" s="607">
        <f>IF(N430="zákl. přenesená",J430,0)</f>
        <v>0</v>
      </c>
      <c r="BH430" s="607">
        <f>IF(N430="sníž. přenesená",J430,0)</f>
        <v>0</v>
      </c>
      <c r="BI430" s="607">
        <f>IF(N430="nulová",J430,0)</f>
        <v>0</v>
      </c>
      <c r="BJ430" s="516" t="s">
        <v>81</v>
      </c>
      <c r="BK430" s="607">
        <f>ROUND(I430*H430,2)</f>
        <v>0</v>
      </c>
      <c r="BL430" s="516" t="s">
        <v>190</v>
      </c>
      <c r="BM430" s="606" t="s">
        <v>965</v>
      </c>
    </row>
    <row r="431" spans="2:65" s="609" customFormat="1">
      <c r="B431" s="608"/>
      <c r="D431" s="610" t="s">
        <v>203</v>
      </c>
      <c r="E431" s="611" t="s">
        <v>1</v>
      </c>
      <c r="F431" s="514" t="s">
        <v>966</v>
      </c>
      <c r="H431" s="612">
        <v>224.16</v>
      </c>
      <c r="L431" s="608"/>
      <c r="M431" s="613"/>
      <c r="T431" s="614"/>
      <c r="AT431" s="611" t="s">
        <v>203</v>
      </c>
      <c r="AU431" s="611" t="s">
        <v>83</v>
      </c>
      <c r="AV431" s="609" t="s">
        <v>83</v>
      </c>
      <c r="AW431" s="609" t="s">
        <v>28</v>
      </c>
      <c r="AX431" s="609" t="s">
        <v>73</v>
      </c>
      <c r="AY431" s="611" t="s">
        <v>184</v>
      </c>
    </row>
    <row r="432" spans="2:65" s="609" customFormat="1">
      <c r="B432" s="608"/>
      <c r="D432" s="610" t="s">
        <v>203</v>
      </c>
      <c r="E432" s="611" t="s">
        <v>1</v>
      </c>
      <c r="F432" s="514" t="s">
        <v>967</v>
      </c>
      <c r="H432" s="612">
        <v>19.614000000000001</v>
      </c>
      <c r="L432" s="608"/>
      <c r="M432" s="613"/>
      <c r="T432" s="614"/>
      <c r="AT432" s="611" t="s">
        <v>203</v>
      </c>
      <c r="AU432" s="611" t="s">
        <v>83</v>
      </c>
      <c r="AV432" s="609" t="s">
        <v>83</v>
      </c>
      <c r="AW432" s="609" t="s">
        <v>28</v>
      </c>
      <c r="AX432" s="609" t="s">
        <v>73</v>
      </c>
      <c r="AY432" s="611" t="s">
        <v>184</v>
      </c>
    </row>
    <row r="433" spans="2:65" s="609" customFormat="1">
      <c r="B433" s="608"/>
      <c r="D433" s="610" t="s">
        <v>203</v>
      </c>
      <c r="E433" s="611" t="s">
        <v>1</v>
      </c>
      <c r="F433" s="514" t="s">
        <v>968</v>
      </c>
      <c r="H433" s="612">
        <v>5.6040000000000001</v>
      </c>
      <c r="L433" s="608"/>
      <c r="M433" s="613"/>
      <c r="T433" s="614"/>
      <c r="AT433" s="611" t="s">
        <v>203</v>
      </c>
      <c r="AU433" s="611" t="s">
        <v>83</v>
      </c>
      <c r="AV433" s="609" t="s">
        <v>83</v>
      </c>
      <c r="AW433" s="609" t="s">
        <v>28</v>
      </c>
      <c r="AX433" s="609" t="s">
        <v>73</v>
      </c>
      <c r="AY433" s="611" t="s">
        <v>184</v>
      </c>
    </row>
    <row r="434" spans="2:65" s="609" customFormat="1">
      <c r="B434" s="608"/>
      <c r="D434" s="610" t="s">
        <v>203</v>
      </c>
      <c r="E434" s="611" t="s">
        <v>1</v>
      </c>
      <c r="F434" s="514" t="s">
        <v>969</v>
      </c>
      <c r="H434" s="612">
        <v>2.778</v>
      </c>
      <c r="L434" s="608"/>
      <c r="M434" s="613"/>
      <c r="T434" s="614"/>
      <c r="AT434" s="611" t="s">
        <v>203</v>
      </c>
      <c r="AU434" s="611" t="s">
        <v>83</v>
      </c>
      <c r="AV434" s="609" t="s">
        <v>83</v>
      </c>
      <c r="AW434" s="609" t="s">
        <v>28</v>
      </c>
      <c r="AX434" s="609" t="s">
        <v>73</v>
      </c>
      <c r="AY434" s="611" t="s">
        <v>184</v>
      </c>
    </row>
    <row r="435" spans="2:65" s="609" customFormat="1">
      <c r="B435" s="608"/>
      <c r="D435" s="610" t="s">
        <v>203</v>
      </c>
      <c r="E435" s="611" t="s">
        <v>1</v>
      </c>
      <c r="F435" s="514" t="s">
        <v>970</v>
      </c>
      <c r="H435" s="612">
        <v>5.556</v>
      </c>
      <c r="L435" s="608"/>
      <c r="M435" s="613"/>
      <c r="T435" s="614"/>
      <c r="AT435" s="611" t="s">
        <v>203</v>
      </c>
      <c r="AU435" s="611" t="s">
        <v>83</v>
      </c>
      <c r="AV435" s="609" t="s">
        <v>83</v>
      </c>
      <c r="AW435" s="609" t="s">
        <v>28</v>
      </c>
      <c r="AX435" s="609" t="s">
        <v>73</v>
      </c>
      <c r="AY435" s="611" t="s">
        <v>184</v>
      </c>
    </row>
    <row r="436" spans="2:65" s="609" customFormat="1">
      <c r="B436" s="608"/>
      <c r="D436" s="610" t="s">
        <v>203</v>
      </c>
      <c r="E436" s="611" t="s">
        <v>1</v>
      </c>
      <c r="F436" s="514" t="s">
        <v>970</v>
      </c>
      <c r="H436" s="612">
        <v>5.556</v>
      </c>
      <c r="L436" s="608"/>
      <c r="M436" s="613"/>
      <c r="T436" s="614"/>
      <c r="AT436" s="611" t="s">
        <v>203</v>
      </c>
      <c r="AU436" s="611" t="s">
        <v>83</v>
      </c>
      <c r="AV436" s="609" t="s">
        <v>83</v>
      </c>
      <c r="AW436" s="609" t="s">
        <v>28</v>
      </c>
      <c r="AX436" s="609" t="s">
        <v>73</v>
      </c>
      <c r="AY436" s="611" t="s">
        <v>184</v>
      </c>
    </row>
    <row r="437" spans="2:65" s="609" customFormat="1">
      <c r="B437" s="608"/>
      <c r="D437" s="610" t="s">
        <v>203</v>
      </c>
      <c r="E437" s="611" t="s">
        <v>1</v>
      </c>
      <c r="F437" s="514" t="s">
        <v>970</v>
      </c>
      <c r="H437" s="612">
        <v>5.556</v>
      </c>
      <c r="L437" s="608"/>
      <c r="M437" s="613"/>
      <c r="T437" s="614"/>
      <c r="AT437" s="611" t="s">
        <v>203</v>
      </c>
      <c r="AU437" s="611" t="s">
        <v>83</v>
      </c>
      <c r="AV437" s="609" t="s">
        <v>83</v>
      </c>
      <c r="AW437" s="609" t="s">
        <v>28</v>
      </c>
      <c r="AX437" s="609" t="s">
        <v>73</v>
      </c>
      <c r="AY437" s="611" t="s">
        <v>184</v>
      </c>
    </row>
    <row r="438" spans="2:65" s="630" customFormat="1">
      <c r="B438" s="629"/>
      <c r="D438" s="610" t="s">
        <v>203</v>
      </c>
      <c r="E438" s="631" t="s">
        <v>1</v>
      </c>
      <c r="F438" s="632" t="s">
        <v>206</v>
      </c>
      <c r="H438" s="633">
        <v>268.82400000000001</v>
      </c>
      <c r="L438" s="629"/>
      <c r="M438" s="634"/>
      <c r="T438" s="635"/>
      <c r="AT438" s="631" t="s">
        <v>203</v>
      </c>
      <c r="AU438" s="631" t="s">
        <v>83</v>
      </c>
      <c r="AV438" s="630" t="s">
        <v>190</v>
      </c>
      <c r="AW438" s="630" t="s">
        <v>28</v>
      </c>
      <c r="AX438" s="630" t="s">
        <v>81</v>
      </c>
      <c r="AY438" s="631" t="s">
        <v>184</v>
      </c>
    </row>
    <row r="439" spans="2:65" s="524" customFormat="1" ht="16.5" customHeight="1">
      <c r="B439" s="523"/>
      <c r="C439" s="595" t="s">
        <v>429</v>
      </c>
      <c r="D439" s="595" t="s">
        <v>186</v>
      </c>
      <c r="E439" s="596" t="s">
        <v>971</v>
      </c>
      <c r="F439" s="636" t="s">
        <v>972</v>
      </c>
      <c r="G439" s="615" t="s">
        <v>267</v>
      </c>
      <c r="H439" s="599">
        <v>2.12</v>
      </c>
      <c r="I439" s="90"/>
      <c r="J439" s="600">
        <f>ROUND(I439*H439,2)</f>
        <v>0</v>
      </c>
      <c r="K439" s="601"/>
      <c r="L439" s="523"/>
      <c r="M439" s="602" t="s">
        <v>1</v>
      </c>
      <c r="N439" s="603" t="s">
        <v>38</v>
      </c>
      <c r="P439" s="604">
        <f>O439*H439</f>
        <v>0</v>
      </c>
      <c r="Q439" s="604">
        <v>2.5020099999999998</v>
      </c>
      <c r="R439" s="604">
        <f>Q439*H439</f>
        <v>5.3042612</v>
      </c>
      <c r="S439" s="604">
        <v>0</v>
      </c>
      <c r="T439" s="605">
        <f>S439*H439</f>
        <v>0</v>
      </c>
      <c r="AR439" s="606" t="s">
        <v>190</v>
      </c>
      <c r="AT439" s="606" t="s">
        <v>186</v>
      </c>
      <c r="AU439" s="606" t="s">
        <v>83</v>
      </c>
      <c r="AY439" s="516" t="s">
        <v>184</v>
      </c>
      <c r="BE439" s="607">
        <f>IF(N439="základní",J439,0)</f>
        <v>0</v>
      </c>
      <c r="BF439" s="607">
        <f>IF(N439="snížená",J439,0)</f>
        <v>0</v>
      </c>
      <c r="BG439" s="607">
        <f>IF(N439="zákl. přenesená",J439,0)</f>
        <v>0</v>
      </c>
      <c r="BH439" s="607">
        <f>IF(N439="sníž. přenesená",J439,0)</f>
        <v>0</v>
      </c>
      <c r="BI439" s="607">
        <f>IF(N439="nulová",J439,0)</f>
        <v>0</v>
      </c>
      <c r="BJ439" s="516" t="s">
        <v>81</v>
      </c>
      <c r="BK439" s="607">
        <f>ROUND(I439*H439,2)</f>
        <v>0</v>
      </c>
      <c r="BL439" s="516" t="s">
        <v>190</v>
      </c>
      <c r="BM439" s="606" t="s">
        <v>973</v>
      </c>
    </row>
    <row r="440" spans="2:65" s="609" customFormat="1">
      <c r="B440" s="608"/>
      <c r="D440" s="610" t="s">
        <v>203</v>
      </c>
      <c r="E440" s="611" t="s">
        <v>1</v>
      </c>
      <c r="F440" s="514" t="s">
        <v>974</v>
      </c>
      <c r="H440" s="612">
        <v>2.12</v>
      </c>
      <c r="L440" s="608"/>
      <c r="M440" s="613"/>
      <c r="T440" s="614"/>
      <c r="AT440" s="611" t="s">
        <v>203</v>
      </c>
      <c r="AU440" s="611" t="s">
        <v>83</v>
      </c>
      <c r="AV440" s="609" t="s">
        <v>83</v>
      </c>
      <c r="AW440" s="609" t="s">
        <v>28</v>
      </c>
      <c r="AX440" s="609" t="s">
        <v>81</v>
      </c>
      <c r="AY440" s="611" t="s">
        <v>184</v>
      </c>
    </row>
    <row r="441" spans="2:65" s="524" customFormat="1" ht="16.5" customHeight="1">
      <c r="B441" s="523"/>
      <c r="C441" s="595" t="s">
        <v>434</v>
      </c>
      <c r="D441" s="595" t="s">
        <v>186</v>
      </c>
      <c r="E441" s="596" t="s">
        <v>975</v>
      </c>
      <c r="F441" s="636" t="s">
        <v>976</v>
      </c>
      <c r="G441" s="615" t="s">
        <v>267</v>
      </c>
      <c r="H441" s="599">
        <v>16.123000000000001</v>
      </c>
      <c r="I441" s="90"/>
      <c r="J441" s="600">
        <f>ROUND(I441*H441,2)</f>
        <v>0</v>
      </c>
      <c r="K441" s="601"/>
      <c r="L441" s="523"/>
      <c r="M441" s="602" t="s">
        <v>1</v>
      </c>
      <c r="N441" s="603" t="s">
        <v>38</v>
      </c>
      <c r="P441" s="604">
        <f>O441*H441</f>
        <v>0</v>
      </c>
      <c r="Q441" s="604">
        <v>2.5019800000000001</v>
      </c>
      <c r="R441" s="604">
        <f>Q441*H441</f>
        <v>40.339423540000006</v>
      </c>
      <c r="S441" s="604">
        <v>0</v>
      </c>
      <c r="T441" s="605">
        <f>S441*H441</f>
        <v>0</v>
      </c>
      <c r="AR441" s="606" t="s">
        <v>190</v>
      </c>
      <c r="AT441" s="606" t="s">
        <v>186</v>
      </c>
      <c r="AU441" s="606" t="s">
        <v>83</v>
      </c>
      <c r="AY441" s="516" t="s">
        <v>184</v>
      </c>
      <c r="BE441" s="607">
        <f>IF(N441="základní",J441,0)</f>
        <v>0</v>
      </c>
      <c r="BF441" s="607">
        <f>IF(N441="snížená",J441,0)</f>
        <v>0</v>
      </c>
      <c r="BG441" s="607">
        <f>IF(N441="zákl. přenesená",J441,0)</f>
        <v>0</v>
      </c>
      <c r="BH441" s="607">
        <f>IF(N441="sníž. přenesená",J441,0)</f>
        <v>0</v>
      </c>
      <c r="BI441" s="607">
        <f>IF(N441="nulová",J441,0)</f>
        <v>0</v>
      </c>
      <c r="BJ441" s="516" t="s">
        <v>81</v>
      </c>
      <c r="BK441" s="607">
        <f>ROUND(I441*H441,2)</f>
        <v>0</v>
      </c>
      <c r="BL441" s="516" t="s">
        <v>190</v>
      </c>
      <c r="BM441" s="606" t="s">
        <v>977</v>
      </c>
    </row>
    <row r="442" spans="2:65" s="609" customFormat="1">
      <c r="B442" s="608"/>
      <c r="D442" s="610" t="s">
        <v>203</v>
      </c>
      <c r="E442" s="611" t="s">
        <v>1</v>
      </c>
      <c r="F442" s="514" t="s">
        <v>978</v>
      </c>
      <c r="H442" s="612">
        <v>4.99</v>
      </c>
      <c r="L442" s="608"/>
      <c r="M442" s="613"/>
      <c r="T442" s="614"/>
      <c r="AT442" s="611" t="s">
        <v>203</v>
      </c>
      <c r="AU442" s="611" t="s">
        <v>83</v>
      </c>
      <c r="AV442" s="609" t="s">
        <v>83</v>
      </c>
      <c r="AW442" s="609" t="s">
        <v>28</v>
      </c>
      <c r="AX442" s="609" t="s">
        <v>73</v>
      </c>
      <c r="AY442" s="611" t="s">
        <v>184</v>
      </c>
    </row>
    <row r="443" spans="2:65" s="609" customFormat="1">
      <c r="B443" s="608"/>
      <c r="D443" s="610" t="s">
        <v>203</v>
      </c>
      <c r="E443" s="611" t="s">
        <v>1</v>
      </c>
      <c r="F443" s="514" t="s">
        <v>979</v>
      </c>
      <c r="H443" s="612">
        <v>0.35799999999999998</v>
      </c>
      <c r="L443" s="608"/>
      <c r="M443" s="613"/>
      <c r="T443" s="614"/>
      <c r="AT443" s="611" t="s">
        <v>203</v>
      </c>
      <c r="AU443" s="611" t="s">
        <v>83</v>
      </c>
      <c r="AV443" s="609" t="s">
        <v>83</v>
      </c>
      <c r="AW443" s="609" t="s">
        <v>28</v>
      </c>
      <c r="AX443" s="609" t="s">
        <v>73</v>
      </c>
      <c r="AY443" s="611" t="s">
        <v>184</v>
      </c>
    </row>
    <row r="444" spans="2:65" s="609" customFormat="1">
      <c r="B444" s="608"/>
      <c r="D444" s="610" t="s">
        <v>203</v>
      </c>
      <c r="E444" s="611" t="s">
        <v>1</v>
      </c>
      <c r="F444" s="514" t="s">
        <v>980</v>
      </c>
      <c r="H444" s="612">
        <v>0.94699999999999995</v>
      </c>
      <c r="L444" s="608"/>
      <c r="M444" s="613"/>
      <c r="T444" s="614"/>
      <c r="AT444" s="611" t="s">
        <v>203</v>
      </c>
      <c r="AU444" s="611" t="s">
        <v>83</v>
      </c>
      <c r="AV444" s="609" t="s">
        <v>83</v>
      </c>
      <c r="AW444" s="609" t="s">
        <v>28</v>
      </c>
      <c r="AX444" s="609" t="s">
        <v>73</v>
      </c>
      <c r="AY444" s="611" t="s">
        <v>184</v>
      </c>
    </row>
    <row r="445" spans="2:65" s="609" customFormat="1">
      <c r="B445" s="608"/>
      <c r="D445" s="610" t="s">
        <v>203</v>
      </c>
      <c r="E445" s="611" t="s">
        <v>1</v>
      </c>
      <c r="F445" s="514" t="s">
        <v>981</v>
      </c>
      <c r="H445" s="612">
        <v>0.94199999999999995</v>
      </c>
      <c r="L445" s="608"/>
      <c r="M445" s="613"/>
      <c r="T445" s="614"/>
      <c r="AT445" s="611" t="s">
        <v>203</v>
      </c>
      <c r="AU445" s="611" t="s">
        <v>83</v>
      </c>
      <c r="AV445" s="609" t="s">
        <v>83</v>
      </c>
      <c r="AW445" s="609" t="s">
        <v>28</v>
      </c>
      <c r="AX445" s="609" t="s">
        <v>73</v>
      </c>
      <c r="AY445" s="611" t="s">
        <v>184</v>
      </c>
    </row>
    <row r="446" spans="2:65" s="609" customFormat="1">
      <c r="B446" s="608"/>
      <c r="D446" s="610" t="s">
        <v>203</v>
      </c>
      <c r="E446" s="611" t="s">
        <v>1</v>
      </c>
      <c r="F446" s="514" t="s">
        <v>982</v>
      </c>
      <c r="H446" s="612">
        <v>3.907</v>
      </c>
      <c r="L446" s="608"/>
      <c r="M446" s="613"/>
      <c r="T446" s="614"/>
      <c r="AT446" s="611" t="s">
        <v>203</v>
      </c>
      <c r="AU446" s="611" t="s">
        <v>83</v>
      </c>
      <c r="AV446" s="609" t="s">
        <v>83</v>
      </c>
      <c r="AW446" s="609" t="s">
        <v>28</v>
      </c>
      <c r="AX446" s="609" t="s">
        <v>73</v>
      </c>
      <c r="AY446" s="611" t="s">
        <v>184</v>
      </c>
    </row>
    <row r="447" spans="2:65" s="609" customFormat="1">
      <c r="B447" s="608"/>
      <c r="D447" s="610" t="s">
        <v>203</v>
      </c>
      <c r="E447" s="611" t="s">
        <v>1</v>
      </c>
      <c r="F447" s="514" t="s">
        <v>983</v>
      </c>
      <c r="H447" s="612">
        <v>4.9790000000000001</v>
      </c>
      <c r="L447" s="608"/>
      <c r="M447" s="613"/>
      <c r="T447" s="614"/>
      <c r="AT447" s="611" t="s">
        <v>203</v>
      </c>
      <c r="AU447" s="611" t="s">
        <v>83</v>
      </c>
      <c r="AV447" s="609" t="s">
        <v>83</v>
      </c>
      <c r="AW447" s="609" t="s">
        <v>28</v>
      </c>
      <c r="AX447" s="609" t="s">
        <v>73</v>
      </c>
      <c r="AY447" s="611" t="s">
        <v>184</v>
      </c>
    </row>
    <row r="448" spans="2:65" s="630" customFormat="1">
      <c r="B448" s="629"/>
      <c r="D448" s="610" t="s">
        <v>203</v>
      </c>
      <c r="E448" s="631" t="s">
        <v>1</v>
      </c>
      <c r="F448" s="632" t="s">
        <v>206</v>
      </c>
      <c r="H448" s="633">
        <v>16.123000000000001</v>
      </c>
      <c r="L448" s="629"/>
      <c r="M448" s="634"/>
      <c r="T448" s="635"/>
      <c r="AT448" s="631" t="s">
        <v>203</v>
      </c>
      <c r="AU448" s="631" t="s">
        <v>83</v>
      </c>
      <c r="AV448" s="630" t="s">
        <v>190</v>
      </c>
      <c r="AW448" s="630" t="s">
        <v>28</v>
      </c>
      <c r="AX448" s="630" t="s">
        <v>81</v>
      </c>
      <c r="AY448" s="631" t="s">
        <v>184</v>
      </c>
    </row>
    <row r="449" spans="2:65" s="524" customFormat="1" ht="16.5" customHeight="1">
      <c r="B449" s="523"/>
      <c r="C449" s="595" t="s">
        <v>631</v>
      </c>
      <c r="D449" s="595" t="s">
        <v>186</v>
      </c>
      <c r="E449" s="596" t="s">
        <v>984</v>
      </c>
      <c r="F449" s="636" t="s">
        <v>985</v>
      </c>
      <c r="G449" s="615" t="s">
        <v>201</v>
      </c>
      <c r="H449" s="599">
        <v>111.349</v>
      </c>
      <c r="I449" s="90"/>
      <c r="J449" s="600">
        <f>ROUND(I449*H449,2)</f>
        <v>0</v>
      </c>
      <c r="K449" s="601"/>
      <c r="L449" s="523"/>
      <c r="M449" s="602" t="s">
        <v>1</v>
      </c>
      <c r="N449" s="603" t="s">
        <v>38</v>
      </c>
      <c r="P449" s="604">
        <f>O449*H449</f>
        <v>0</v>
      </c>
      <c r="Q449" s="604">
        <v>1.1169999999999999E-2</v>
      </c>
      <c r="R449" s="604">
        <f>Q449*H449</f>
        <v>1.24376833</v>
      </c>
      <c r="S449" s="604">
        <v>0</v>
      </c>
      <c r="T449" s="605">
        <f>S449*H449</f>
        <v>0</v>
      </c>
      <c r="AR449" s="606" t="s">
        <v>190</v>
      </c>
      <c r="AT449" s="606" t="s">
        <v>186</v>
      </c>
      <c r="AU449" s="606" t="s">
        <v>83</v>
      </c>
      <c r="AY449" s="516" t="s">
        <v>184</v>
      </c>
      <c r="BE449" s="607">
        <f>IF(N449="základní",J449,0)</f>
        <v>0</v>
      </c>
      <c r="BF449" s="607">
        <f>IF(N449="snížená",J449,0)</f>
        <v>0</v>
      </c>
      <c r="BG449" s="607">
        <f>IF(N449="zákl. přenesená",J449,0)</f>
        <v>0</v>
      </c>
      <c r="BH449" s="607">
        <f>IF(N449="sníž. přenesená",J449,0)</f>
        <v>0</v>
      </c>
      <c r="BI449" s="607">
        <f>IF(N449="nulová",J449,0)</f>
        <v>0</v>
      </c>
      <c r="BJ449" s="516" t="s">
        <v>81</v>
      </c>
      <c r="BK449" s="607">
        <f>ROUND(I449*H449,2)</f>
        <v>0</v>
      </c>
      <c r="BL449" s="516" t="s">
        <v>190</v>
      </c>
      <c r="BM449" s="606" t="s">
        <v>986</v>
      </c>
    </row>
    <row r="450" spans="2:65" s="609" customFormat="1">
      <c r="B450" s="608"/>
      <c r="D450" s="610" t="s">
        <v>203</v>
      </c>
      <c r="E450" s="611" t="s">
        <v>1</v>
      </c>
      <c r="F450" s="514" t="s">
        <v>987</v>
      </c>
      <c r="H450" s="612">
        <v>33.264000000000003</v>
      </c>
      <c r="L450" s="608"/>
      <c r="M450" s="613"/>
      <c r="T450" s="614"/>
      <c r="AT450" s="611" t="s">
        <v>203</v>
      </c>
      <c r="AU450" s="611" t="s">
        <v>83</v>
      </c>
      <c r="AV450" s="609" t="s">
        <v>83</v>
      </c>
      <c r="AW450" s="609" t="s">
        <v>28</v>
      </c>
      <c r="AX450" s="609" t="s">
        <v>73</v>
      </c>
      <c r="AY450" s="611" t="s">
        <v>184</v>
      </c>
    </row>
    <row r="451" spans="2:65" s="609" customFormat="1">
      <c r="B451" s="608"/>
      <c r="D451" s="610" t="s">
        <v>203</v>
      </c>
      <c r="E451" s="611" t="s">
        <v>1</v>
      </c>
      <c r="F451" s="514" t="s">
        <v>988</v>
      </c>
      <c r="H451" s="612">
        <v>2.3860000000000001</v>
      </c>
      <c r="L451" s="608"/>
      <c r="M451" s="613"/>
      <c r="T451" s="614"/>
      <c r="AT451" s="611" t="s">
        <v>203</v>
      </c>
      <c r="AU451" s="611" t="s">
        <v>83</v>
      </c>
      <c r="AV451" s="609" t="s">
        <v>83</v>
      </c>
      <c r="AW451" s="609" t="s">
        <v>28</v>
      </c>
      <c r="AX451" s="609" t="s">
        <v>73</v>
      </c>
      <c r="AY451" s="611" t="s">
        <v>184</v>
      </c>
    </row>
    <row r="452" spans="2:65" s="609" customFormat="1">
      <c r="B452" s="608"/>
      <c r="D452" s="610" t="s">
        <v>203</v>
      </c>
      <c r="E452" s="611" t="s">
        <v>1</v>
      </c>
      <c r="F452" s="514" t="s">
        <v>989</v>
      </c>
      <c r="H452" s="612">
        <v>8.61</v>
      </c>
      <c r="L452" s="608"/>
      <c r="M452" s="613"/>
      <c r="T452" s="614"/>
      <c r="AT452" s="611" t="s">
        <v>203</v>
      </c>
      <c r="AU452" s="611" t="s">
        <v>83</v>
      </c>
      <c r="AV452" s="609" t="s">
        <v>83</v>
      </c>
      <c r="AW452" s="609" t="s">
        <v>28</v>
      </c>
      <c r="AX452" s="609" t="s">
        <v>73</v>
      </c>
      <c r="AY452" s="611" t="s">
        <v>184</v>
      </c>
    </row>
    <row r="453" spans="2:65" s="609" customFormat="1">
      <c r="B453" s="608"/>
      <c r="D453" s="610" t="s">
        <v>203</v>
      </c>
      <c r="E453" s="611" t="s">
        <v>1</v>
      </c>
      <c r="F453" s="514" t="s">
        <v>990</v>
      </c>
      <c r="H453" s="612">
        <v>7.8540000000000001</v>
      </c>
      <c r="L453" s="608"/>
      <c r="M453" s="613"/>
      <c r="T453" s="614"/>
      <c r="AT453" s="611" t="s">
        <v>203</v>
      </c>
      <c r="AU453" s="611" t="s">
        <v>83</v>
      </c>
      <c r="AV453" s="609" t="s">
        <v>83</v>
      </c>
      <c r="AW453" s="609" t="s">
        <v>28</v>
      </c>
      <c r="AX453" s="609" t="s">
        <v>73</v>
      </c>
      <c r="AY453" s="611" t="s">
        <v>184</v>
      </c>
    </row>
    <row r="454" spans="2:65" s="609" customFormat="1">
      <c r="B454" s="608"/>
      <c r="D454" s="610" t="s">
        <v>203</v>
      </c>
      <c r="E454" s="611" t="s">
        <v>1</v>
      </c>
      <c r="F454" s="514" t="s">
        <v>991</v>
      </c>
      <c r="H454" s="612">
        <v>26.045000000000002</v>
      </c>
      <c r="L454" s="608"/>
      <c r="M454" s="613"/>
      <c r="T454" s="614"/>
      <c r="AT454" s="611" t="s">
        <v>203</v>
      </c>
      <c r="AU454" s="611" t="s">
        <v>83</v>
      </c>
      <c r="AV454" s="609" t="s">
        <v>83</v>
      </c>
      <c r="AW454" s="609" t="s">
        <v>28</v>
      </c>
      <c r="AX454" s="609" t="s">
        <v>73</v>
      </c>
      <c r="AY454" s="611" t="s">
        <v>184</v>
      </c>
    </row>
    <row r="455" spans="2:65" s="609" customFormat="1">
      <c r="B455" s="608"/>
      <c r="D455" s="610" t="s">
        <v>203</v>
      </c>
      <c r="E455" s="611" t="s">
        <v>1</v>
      </c>
      <c r="F455" s="514" t="s">
        <v>992</v>
      </c>
      <c r="H455" s="612">
        <v>33.19</v>
      </c>
      <c r="L455" s="608"/>
      <c r="M455" s="613"/>
      <c r="T455" s="614"/>
      <c r="AT455" s="611" t="s">
        <v>203</v>
      </c>
      <c r="AU455" s="611" t="s">
        <v>83</v>
      </c>
      <c r="AV455" s="609" t="s">
        <v>83</v>
      </c>
      <c r="AW455" s="609" t="s">
        <v>28</v>
      </c>
      <c r="AX455" s="609" t="s">
        <v>73</v>
      </c>
      <c r="AY455" s="611" t="s">
        <v>184</v>
      </c>
    </row>
    <row r="456" spans="2:65" s="630" customFormat="1">
      <c r="B456" s="629"/>
      <c r="D456" s="610" t="s">
        <v>203</v>
      </c>
      <c r="E456" s="631" t="s">
        <v>1</v>
      </c>
      <c r="F456" s="632" t="s">
        <v>206</v>
      </c>
      <c r="H456" s="633">
        <v>111.349</v>
      </c>
      <c r="L456" s="629"/>
      <c r="M456" s="634"/>
      <c r="T456" s="635"/>
      <c r="AT456" s="631" t="s">
        <v>203</v>
      </c>
      <c r="AU456" s="631" t="s">
        <v>83</v>
      </c>
      <c r="AV456" s="630" t="s">
        <v>190</v>
      </c>
      <c r="AW456" s="630" t="s">
        <v>28</v>
      </c>
      <c r="AX456" s="630" t="s">
        <v>81</v>
      </c>
      <c r="AY456" s="631" t="s">
        <v>184</v>
      </c>
    </row>
    <row r="457" spans="2:65" s="524" customFormat="1" ht="16.5" customHeight="1">
      <c r="B457" s="523"/>
      <c r="C457" s="595" t="s">
        <v>633</v>
      </c>
      <c r="D457" s="595" t="s">
        <v>186</v>
      </c>
      <c r="E457" s="596" t="s">
        <v>993</v>
      </c>
      <c r="F457" s="636" t="s">
        <v>994</v>
      </c>
      <c r="G457" s="615" t="s">
        <v>201</v>
      </c>
      <c r="H457" s="599">
        <v>111.349</v>
      </c>
      <c r="I457" s="90"/>
      <c r="J457" s="600">
        <f>ROUND(I457*H457,2)</f>
        <v>0</v>
      </c>
      <c r="K457" s="601"/>
      <c r="L457" s="523"/>
      <c r="M457" s="602" t="s">
        <v>1</v>
      </c>
      <c r="N457" s="603" t="s">
        <v>38</v>
      </c>
      <c r="P457" s="604">
        <f>O457*H457</f>
        <v>0</v>
      </c>
      <c r="Q457" s="604">
        <v>0</v>
      </c>
      <c r="R457" s="604">
        <f>Q457*H457</f>
        <v>0</v>
      </c>
      <c r="S457" s="604">
        <v>0</v>
      </c>
      <c r="T457" s="605">
        <f>S457*H457</f>
        <v>0</v>
      </c>
      <c r="AR457" s="606" t="s">
        <v>190</v>
      </c>
      <c r="AT457" s="606" t="s">
        <v>186</v>
      </c>
      <c r="AU457" s="606" t="s">
        <v>83</v>
      </c>
      <c r="AY457" s="516" t="s">
        <v>184</v>
      </c>
      <c r="BE457" s="607">
        <f>IF(N457="základní",J457,0)</f>
        <v>0</v>
      </c>
      <c r="BF457" s="607">
        <f>IF(N457="snížená",J457,0)</f>
        <v>0</v>
      </c>
      <c r="BG457" s="607">
        <f>IF(N457="zákl. přenesená",J457,0)</f>
        <v>0</v>
      </c>
      <c r="BH457" s="607">
        <f>IF(N457="sníž. přenesená",J457,0)</f>
        <v>0</v>
      </c>
      <c r="BI457" s="607">
        <f>IF(N457="nulová",J457,0)</f>
        <v>0</v>
      </c>
      <c r="BJ457" s="516" t="s">
        <v>81</v>
      </c>
      <c r="BK457" s="607">
        <f>ROUND(I457*H457,2)</f>
        <v>0</v>
      </c>
      <c r="BL457" s="516" t="s">
        <v>190</v>
      </c>
      <c r="BM457" s="606" t="s">
        <v>995</v>
      </c>
    </row>
    <row r="458" spans="2:65" s="524" customFormat="1" ht="24.15" customHeight="1">
      <c r="B458" s="523"/>
      <c r="C458" s="595" t="s">
        <v>635</v>
      </c>
      <c r="D458" s="595" t="s">
        <v>186</v>
      </c>
      <c r="E458" s="596" t="s">
        <v>996</v>
      </c>
      <c r="F458" s="636" t="s">
        <v>997</v>
      </c>
      <c r="G458" s="615" t="s">
        <v>278</v>
      </c>
      <c r="H458" s="599">
        <v>4.085</v>
      </c>
      <c r="I458" s="90"/>
      <c r="J458" s="600">
        <f>ROUND(I458*H458,2)</f>
        <v>0</v>
      </c>
      <c r="K458" s="601"/>
      <c r="L458" s="523"/>
      <c r="M458" s="602" t="s">
        <v>1</v>
      </c>
      <c r="N458" s="603" t="s">
        <v>38</v>
      </c>
      <c r="P458" s="604">
        <f>O458*H458</f>
        <v>0</v>
      </c>
      <c r="Q458" s="604">
        <v>1.05291</v>
      </c>
      <c r="R458" s="604">
        <f>Q458*H458</f>
        <v>4.3011373500000003</v>
      </c>
      <c r="S458" s="604">
        <v>0</v>
      </c>
      <c r="T458" s="605">
        <f>S458*H458</f>
        <v>0</v>
      </c>
      <c r="AR458" s="606" t="s">
        <v>190</v>
      </c>
      <c r="AT458" s="606" t="s">
        <v>186</v>
      </c>
      <c r="AU458" s="606" t="s">
        <v>83</v>
      </c>
      <c r="AY458" s="516" t="s">
        <v>184</v>
      </c>
      <c r="BE458" s="607">
        <f>IF(N458="základní",J458,0)</f>
        <v>0</v>
      </c>
      <c r="BF458" s="607">
        <f>IF(N458="snížená",J458,0)</f>
        <v>0</v>
      </c>
      <c r="BG458" s="607">
        <f>IF(N458="zákl. přenesená",J458,0)</f>
        <v>0</v>
      </c>
      <c r="BH458" s="607">
        <f>IF(N458="sníž. přenesená",J458,0)</f>
        <v>0</v>
      </c>
      <c r="BI458" s="607">
        <f>IF(N458="nulová",J458,0)</f>
        <v>0</v>
      </c>
      <c r="BJ458" s="516" t="s">
        <v>81</v>
      </c>
      <c r="BK458" s="607">
        <f>ROUND(I458*H458,2)</f>
        <v>0</v>
      </c>
      <c r="BL458" s="516" t="s">
        <v>190</v>
      </c>
      <c r="BM458" s="606" t="s">
        <v>998</v>
      </c>
    </row>
    <row r="459" spans="2:65" s="609" customFormat="1">
      <c r="B459" s="608"/>
      <c r="D459" s="610" t="s">
        <v>203</v>
      </c>
      <c r="E459" s="611" t="s">
        <v>1</v>
      </c>
      <c r="F459" s="514" t="s">
        <v>999</v>
      </c>
      <c r="H459" s="612">
        <v>0.89500000000000002</v>
      </c>
      <c r="L459" s="608"/>
      <c r="M459" s="613"/>
      <c r="T459" s="614"/>
      <c r="AT459" s="611" t="s">
        <v>203</v>
      </c>
      <c r="AU459" s="611" t="s">
        <v>83</v>
      </c>
      <c r="AV459" s="609" t="s">
        <v>83</v>
      </c>
      <c r="AW459" s="609" t="s">
        <v>28</v>
      </c>
      <c r="AX459" s="609" t="s">
        <v>73</v>
      </c>
      <c r="AY459" s="611" t="s">
        <v>184</v>
      </c>
    </row>
    <row r="460" spans="2:65" s="609" customFormat="1">
      <c r="B460" s="608"/>
      <c r="D460" s="610" t="s">
        <v>203</v>
      </c>
      <c r="E460" s="611" t="s">
        <v>1</v>
      </c>
      <c r="F460" s="514" t="s">
        <v>1000</v>
      </c>
      <c r="H460" s="612">
        <v>3.19</v>
      </c>
      <c r="L460" s="608"/>
      <c r="M460" s="613"/>
      <c r="T460" s="614"/>
      <c r="AT460" s="611" t="s">
        <v>203</v>
      </c>
      <c r="AU460" s="611" t="s">
        <v>83</v>
      </c>
      <c r="AV460" s="609" t="s">
        <v>83</v>
      </c>
      <c r="AW460" s="609" t="s">
        <v>28</v>
      </c>
      <c r="AX460" s="609" t="s">
        <v>73</v>
      </c>
      <c r="AY460" s="611" t="s">
        <v>184</v>
      </c>
    </row>
    <row r="461" spans="2:65" s="630" customFormat="1">
      <c r="B461" s="629"/>
      <c r="D461" s="610" t="s">
        <v>203</v>
      </c>
      <c r="E461" s="631" t="s">
        <v>1</v>
      </c>
      <c r="F461" s="632" t="s">
        <v>206</v>
      </c>
      <c r="H461" s="633">
        <v>4.085</v>
      </c>
      <c r="L461" s="629"/>
      <c r="M461" s="634"/>
      <c r="T461" s="635"/>
      <c r="AT461" s="631" t="s">
        <v>203</v>
      </c>
      <c r="AU461" s="631" t="s">
        <v>83</v>
      </c>
      <c r="AV461" s="630" t="s">
        <v>190</v>
      </c>
      <c r="AW461" s="630" t="s">
        <v>28</v>
      </c>
      <c r="AX461" s="630" t="s">
        <v>81</v>
      </c>
      <c r="AY461" s="631" t="s">
        <v>184</v>
      </c>
    </row>
    <row r="462" spans="2:65" s="524" customFormat="1" ht="33" customHeight="1">
      <c r="B462" s="523"/>
      <c r="C462" s="595" t="s">
        <v>445</v>
      </c>
      <c r="D462" s="595" t="s">
        <v>186</v>
      </c>
      <c r="E462" s="596" t="s">
        <v>1001</v>
      </c>
      <c r="F462" s="636" t="s">
        <v>1002</v>
      </c>
      <c r="G462" s="615" t="s">
        <v>189</v>
      </c>
      <c r="H462" s="599">
        <v>2</v>
      </c>
      <c r="I462" s="90"/>
      <c r="J462" s="600">
        <f>ROUND(I462*H462,2)</f>
        <v>0</v>
      </c>
      <c r="K462" s="601"/>
      <c r="L462" s="523"/>
      <c r="M462" s="602" t="s">
        <v>1</v>
      </c>
      <c r="N462" s="603" t="s">
        <v>38</v>
      </c>
      <c r="P462" s="604">
        <f>O462*H462</f>
        <v>0</v>
      </c>
      <c r="Q462" s="604">
        <v>8.516E-2</v>
      </c>
      <c r="R462" s="604">
        <f>Q462*H462</f>
        <v>0.17032</v>
      </c>
      <c r="S462" s="604">
        <v>0</v>
      </c>
      <c r="T462" s="605">
        <f>S462*H462</f>
        <v>0</v>
      </c>
      <c r="AR462" s="606" t="s">
        <v>190</v>
      </c>
      <c r="AT462" s="606" t="s">
        <v>186</v>
      </c>
      <c r="AU462" s="606" t="s">
        <v>83</v>
      </c>
      <c r="AY462" s="516" t="s">
        <v>184</v>
      </c>
      <c r="BE462" s="607">
        <f>IF(N462="základní",J462,0)</f>
        <v>0</v>
      </c>
      <c r="BF462" s="607">
        <f>IF(N462="snížená",J462,0)</f>
        <v>0</v>
      </c>
      <c r="BG462" s="607">
        <f>IF(N462="zákl. přenesená",J462,0)</f>
        <v>0</v>
      </c>
      <c r="BH462" s="607">
        <f>IF(N462="sníž. přenesená",J462,0)</f>
        <v>0</v>
      </c>
      <c r="BI462" s="607">
        <f>IF(N462="nulová",J462,0)</f>
        <v>0</v>
      </c>
      <c r="BJ462" s="516" t="s">
        <v>81</v>
      </c>
      <c r="BK462" s="607">
        <f>ROUND(I462*H462,2)</f>
        <v>0</v>
      </c>
      <c r="BL462" s="516" t="s">
        <v>190</v>
      </c>
      <c r="BM462" s="606" t="s">
        <v>1003</v>
      </c>
    </row>
    <row r="463" spans="2:65" s="524" customFormat="1" ht="24.15" customHeight="1">
      <c r="B463" s="523"/>
      <c r="C463" s="637" t="s">
        <v>452</v>
      </c>
      <c r="D463" s="637" t="s">
        <v>480</v>
      </c>
      <c r="E463" s="638" t="s">
        <v>1004</v>
      </c>
      <c r="F463" s="639" t="s">
        <v>1005</v>
      </c>
      <c r="G463" s="640" t="s">
        <v>267</v>
      </c>
      <c r="H463" s="641">
        <v>2.3370000000000002</v>
      </c>
      <c r="I463" s="131"/>
      <c r="J463" s="642">
        <f>ROUND(I463*H463,2)</f>
        <v>0</v>
      </c>
      <c r="K463" s="643"/>
      <c r="L463" s="644"/>
      <c r="M463" s="645" t="s">
        <v>1</v>
      </c>
      <c r="N463" s="646" t="s">
        <v>38</v>
      </c>
      <c r="P463" s="604">
        <f>O463*H463</f>
        <v>0</v>
      </c>
      <c r="Q463" s="604">
        <v>2.57</v>
      </c>
      <c r="R463" s="604">
        <f>Q463*H463</f>
        <v>6.0060900000000004</v>
      </c>
      <c r="S463" s="604">
        <v>0</v>
      </c>
      <c r="T463" s="605">
        <f>S463*H463</f>
        <v>0</v>
      </c>
      <c r="AR463" s="606" t="s">
        <v>226</v>
      </c>
      <c r="AT463" s="606" t="s">
        <v>480</v>
      </c>
      <c r="AU463" s="606" t="s">
        <v>83</v>
      </c>
      <c r="AY463" s="516" t="s">
        <v>184</v>
      </c>
      <c r="BE463" s="607">
        <f>IF(N463="základní",J463,0)</f>
        <v>0</v>
      </c>
      <c r="BF463" s="607">
        <f>IF(N463="snížená",J463,0)</f>
        <v>0</v>
      </c>
      <c r="BG463" s="607">
        <f>IF(N463="zákl. přenesená",J463,0)</f>
        <v>0</v>
      </c>
      <c r="BH463" s="607">
        <f>IF(N463="sníž. přenesená",J463,0)</f>
        <v>0</v>
      </c>
      <c r="BI463" s="607">
        <f>IF(N463="nulová",J463,0)</f>
        <v>0</v>
      </c>
      <c r="BJ463" s="516" t="s">
        <v>81</v>
      </c>
      <c r="BK463" s="607">
        <f>ROUND(I463*H463,2)</f>
        <v>0</v>
      </c>
      <c r="BL463" s="516" t="s">
        <v>190</v>
      </c>
      <c r="BM463" s="606" t="s">
        <v>1006</v>
      </c>
    </row>
    <row r="464" spans="2:65" s="609" customFormat="1">
      <c r="B464" s="608"/>
      <c r="D464" s="610" t="s">
        <v>203</v>
      </c>
      <c r="E464" s="611" t="s">
        <v>1</v>
      </c>
      <c r="F464" s="514" t="s">
        <v>1007</v>
      </c>
      <c r="H464" s="612">
        <v>2.3370000000000002</v>
      </c>
      <c r="L464" s="608"/>
      <c r="M464" s="613"/>
      <c r="T464" s="614"/>
      <c r="AT464" s="611" t="s">
        <v>203</v>
      </c>
      <c r="AU464" s="611" t="s">
        <v>83</v>
      </c>
      <c r="AV464" s="609" t="s">
        <v>83</v>
      </c>
      <c r="AW464" s="609" t="s">
        <v>28</v>
      </c>
      <c r="AX464" s="609" t="s">
        <v>81</v>
      </c>
      <c r="AY464" s="611" t="s">
        <v>184</v>
      </c>
    </row>
    <row r="465" spans="2:65" s="584" customFormat="1" ht="22.8" customHeight="1">
      <c r="B465" s="583"/>
      <c r="D465" s="585" t="s">
        <v>72</v>
      </c>
      <c r="E465" s="593" t="s">
        <v>207</v>
      </c>
      <c r="F465" s="593" t="s">
        <v>505</v>
      </c>
      <c r="J465" s="594">
        <f>BK465</f>
        <v>0</v>
      </c>
      <c r="L465" s="583"/>
      <c r="M465" s="588"/>
      <c r="P465" s="589">
        <f>SUM(P466:P479)</f>
        <v>0</v>
      </c>
      <c r="R465" s="589">
        <f>SUM(R466:R479)</f>
        <v>166.39430400000003</v>
      </c>
      <c r="T465" s="590">
        <f>SUM(T466:T479)</f>
        <v>0</v>
      </c>
      <c r="AR465" s="585" t="s">
        <v>81</v>
      </c>
      <c r="AT465" s="591" t="s">
        <v>72</v>
      </c>
      <c r="AU465" s="591" t="s">
        <v>81</v>
      </c>
      <c r="AY465" s="585" t="s">
        <v>184</v>
      </c>
      <c r="BK465" s="592">
        <f>SUM(BK466:BK479)</f>
        <v>0</v>
      </c>
    </row>
    <row r="466" spans="2:65" s="524" customFormat="1" ht="24.15" customHeight="1">
      <c r="B466" s="523"/>
      <c r="C466" s="595" t="s">
        <v>1008</v>
      </c>
      <c r="D466" s="595" t="s">
        <v>186</v>
      </c>
      <c r="E466" s="596" t="s">
        <v>1009</v>
      </c>
      <c r="F466" s="636" t="s">
        <v>1010</v>
      </c>
      <c r="G466" s="615" t="s">
        <v>201</v>
      </c>
      <c r="H466" s="599">
        <v>172.8</v>
      </c>
      <c r="I466" s="90"/>
      <c r="J466" s="600">
        <f>ROUND(I466*H466,2)</f>
        <v>0</v>
      </c>
      <c r="K466" s="601"/>
      <c r="L466" s="523"/>
      <c r="M466" s="602" t="s">
        <v>1</v>
      </c>
      <c r="N466" s="603" t="s">
        <v>38</v>
      </c>
      <c r="P466" s="604">
        <f>O466*H466</f>
        <v>0</v>
      </c>
      <c r="Q466" s="604">
        <v>0.106</v>
      </c>
      <c r="R466" s="604">
        <f>Q466*H466</f>
        <v>18.316800000000001</v>
      </c>
      <c r="S466" s="604">
        <v>0</v>
      </c>
      <c r="T466" s="605">
        <f>S466*H466</f>
        <v>0</v>
      </c>
      <c r="AR466" s="606" t="s">
        <v>190</v>
      </c>
      <c r="AT466" s="606" t="s">
        <v>186</v>
      </c>
      <c r="AU466" s="606" t="s">
        <v>83</v>
      </c>
      <c r="AY466" s="516" t="s">
        <v>184</v>
      </c>
      <c r="BE466" s="607">
        <f>IF(N466="základní",J466,0)</f>
        <v>0</v>
      </c>
      <c r="BF466" s="607">
        <f>IF(N466="snížená",J466,0)</f>
        <v>0</v>
      </c>
      <c r="BG466" s="607">
        <f>IF(N466="zákl. přenesená",J466,0)</f>
        <v>0</v>
      </c>
      <c r="BH466" s="607">
        <f>IF(N466="sníž. přenesená",J466,0)</f>
        <v>0</v>
      </c>
      <c r="BI466" s="607">
        <f>IF(N466="nulová",J466,0)</f>
        <v>0</v>
      </c>
      <c r="BJ466" s="516" t="s">
        <v>81</v>
      </c>
      <c r="BK466" s="607">
        <f>ROUND(I466*H466,2)</f>
        <v>0</v>
      </c>
      <c r="BL466" s="516" t="s">
        <v>190</v>
      </c>
      <c r="BM466" s="606" t="s">
        <v>1011</v>
      </c>
    </row>
    <row r="467" spans="2:65" s="609" customFormat="1">
      <c r="B467" s="608"/>
      <c r="D467" s="610" t="s">
        <v>203</v>
      </c>
      <c r="E467" s="611" t="s">
        <v>1</v>
      </c>
      <c r="F467" s="514" t="s">
        <v>1012</v>
      </c>
      <c r="H467" s="612">
        <v>2.8</v>
      </c>
      <c r="L467" s="608"/>
      <c r="M467" s="613"/>
      <c r="T467" s="614"/>
      <c r="AT467" s="611" t="s">
        <v>203</v>
      </c>
      <c r="AU467" s="611" t="s">
        <v>83</v>
      </c>
      <c r="AV467" s="609" t="s">
        <v>83</v>
      </c>
      <c r="AW467" s="609" t="s">
        <v>28</v>
      </c>
      <c r="AX467" s="609" t="s">
        <v>73</v>
      </c>
      <c r="AY467" s="611" t="s">
        <v>184</v>
      </c>
    </row>
    <row r="468" spans="2:65" s="609" customFormat="1">
      <c r="B468" s="608"/>
      <c r="D468" s="610" t="s">
        <v>203</v>
      </c>
      <c r="E468" s="611" t="s">
        <v>1</v>
      </c>
      <c r="F468" s="514" t="s">
        <v>1013</v>
      </c>
      <c r="H468" s="612">
        <v>170</v>
      </c>
      <c r="L468" s="608"/>
      <c r="M468" s="613"/>
      <c r="T468" s="614"/>
      <c r="AT468" s="611" t="s">
        <v>203</v>
      </c>
      <c r="AU468" s="611" t="s">
        <v>83</v>
      </c>
      <c r="AV468" s="609" t="s">
        <v>83</v>
      </c>
      <c r="AW468" s="609" t="s">
        <v>28</v>
      </c>
      <c r="AX468" s="609" t="s">
        <v>73</v>
      </c>
      <c r="AY468" s="611" t="s">
        <v>184</v>
      </c>
    </row>
    <row r="469" spans="2:65" s="630" customFormat="1">
      <c r="B469" s="629"/>
      <c r="D469" s="610" t="s">
        <v>203</v>
      </c>
      <c r="E469" s="631" t="s">
        <v>1</v>
      </c>
      <c r="F469" s="632" t="s">
        <v>206</v>
      </c>
      <c r="H469" s="633">
        <v>172.8</v>
      </c>
      <c r="L469" s="629"/>
      <c r="M469" s="634"/>
      <c r="T469" s="635"/>
      <c r="AT469" s="631" t="s">
        <v>203</v>
      </c>
      <c r="AU469" s="631" t="s">
        <v>83</v>
      </c>
      <c r="AV469" s="630" t="s">
        <v>190</v>
      </c>
      <c r="AW469" s="630" t="s">
        <v>28</v>
      </c>
      <c r="AX469" s="630" t="s">
        <v>81</v>
      </c>
      <c r="AY469" s="631" t="s">
        <v>184</v>
      </c>
    </row>
    <row r="470" spans="2:65" s="524" customFormat="1" ht="24.15" customHeight="1">
      <c r="B470" s="523"/>
      <c r="C470" s="595" t="s">
        <v>1014</v>
      </c>
      <c r="D470" s="595" t="s">
        <v>186</v>
      </c>
      <c r="E470" s="596" t="s">
        <v>1015</v>
      </c>
      <c r="F470" s="636" t="s">
        <v>1016</v>
      </c>
      <c r="G470" s="615" t="s">
        <v>201</v>
      </c>
      <c r="H470" s="599">
        <v>172.8</v>
      </c>
      <c r="I470" s="90"/>
      <c r="J470" s="600">
        <f>ROUND(I470*H470,2)</f>
        <v>0</v>
      </c>
      <c r="K470" s="601"/>
      <c r="L470" s="523"/>
      <c r="M470" s="602" t="s">
        <v>1</v>
      </c>
      <c r="N470" s="603" t="s">
        <v>38</v>
      </c>
      <c r="P470" s="604">
        <f>O470*H470</f>
        <v>0</v>
      </c>
      <c r="Q470" s="604">
        <v>0.621</v>
      </c>
      <c r="R470" s="604">
        <f>Q470*H470</f>
        <v>107.30880000000001</v>
      </c>
      <c r="S470" s="604">
        <v>0</v>
      </c>
      <c r="T470" s="605">
        <f>S470*H470</f>
        <v>0</v>
      </c>
      <c r="AR470" s="606" t="s">
        <v>190</v>
      </c>
      <c r="AT470" s="606" t="s">
        <v>186</v>
      </c>
      <c r="AU470" s="606" t="s">
        <v>83</v>
      </c>
      <c r="AY470" s="516" t="s">
        <v>184</v>
      </c>
      <c r="BE470" s="607">
        <f>IF(N470="základní",J470,0)</f>
        <v>0</v>
      </c>
      <c r="BF470" s="607">
        <f>IF(N470="snížená",J470,0)</f>
        <v>0</v>
      </c>
      <c r="BG470" s="607">
        <f>IF(N470="zákl. přenesená",J470,0)</f>
        <v>0</v>
      </c>
      <c r="BH470" s="607">
        <f>IF(N470="sníž. přenesená",J470,0)</f>
        <v>0</v>
      </c>
      <c r="BI470" s="607">
        <f>IF(N470="nulová",J470,0)</f>
        <v>0</v>
      </c>
      <c r="BJ470" s="516" t="s">
        <v>81</v>
      </c>
      <c r="BK470" s="607">
        <f>ROUND(I470*H470,2)</f>
        <v>0</v>
      </c>
      <c r="BL470" s="516" t="s">
        <v>190</v>
      </c>
      <c r="BM470" s="606" t="s">
        <v>1017</v>
      </c>
    </row>
    <row r="471" spans="2:65" s="609" customFormat="1">
      <c r="B471" s="608"/>
      <c r="D471" s="610" t="s">
        <v>203</v>
      </c>
      <c r="E471" s="611" t="s">
        <v>1</v>
      </c>
      <c r="F471" s="514" t="s">
        <v>1012</v>
      </c>
      <c r="H471" s="612">
        <v>2.8</v>
      </c>
      <c r="L471" s="608"/>
      <c r="M471" s="613"/>
      <c r="T471" s="614"/>
      <c r="AT471" s="611" t="s">
        <v>203</v>
      </c>
      <c r="AU471" s="611" t="s">
        <v>83</v>
      </c>
      <c r="AV471" s="609" t="s">
        <v>83</v>
      </c>
      <c r="AW471" s="609" t="s">
        <v>28</v>
      </c>
      <c r="AX471" s="609" t="s">
        <v>73</v>
      </c>
      <c r="AY471" s="611" t="s">
        <v>184</v>
      </c>
    </row>
    <row r="472" spans="2:65" s="609" customFormat="1">
      <c r="B472" s="608"/>
      <c r="D472" s="610" t="s">
        <v>203</v>
      </c>
      <c r="E472" s="611" t="s">
        <v>1</v>
      </c>
      <c r="F472" s="514" t="s">
        <v>1013</v>
      </c>
      <c r="H472" s="612">
        <v>170</v>
      </c>
      <c r="L472" s="608"/>
      <c r="M472" s="613"/>
      <c r="T472" s="614"/>
      <c r="AT472" s="611" t="s">
        <v>203</v>
      </c>
      <c r="AU472" s="611" t="s">
        <v>83</v>
      </c>
      <c r="AV472" s="609" t="s">
        <v>83</v>
      </c>
      <c r="AW472" s="609" t="s">
        <v>28</v>
      </c>
      <c r="AX472" s="609" t="s">
        <v>73</v>
      </c>
      <c r="AY472" s="611" t="s">
        <v>184</v>
      </c>
    </row>
    <row r="473" spans="2:65" s="630" customFormat="1">
      <c r="B473" s="629"/>
      <c r="D473" s="610" t="s">
        <v>203</v>
      </c>
      <c r="E473" s="631" t="s">
        <v>1</v>
      </c>
      <c r="F473" s="632" t="s">
        <v>206</v>
      </c>
      <c r="H473" s="633">
        <v>172.8</v>
      </c>
      <c r="L473" s="629"/>
      <c r="M473" s="634"/>
      <c r="T473" s="635"/>
      <c r="AT473" s="631" t="s">
        <v>203</v>
      </c>
      <c r="AU473" s="631" t="s">
        <v>83</v>
      </c>
      <c r="AV473" s="630" t="s">
        <v>190</v>
      </c>
      <c r="AW473" s="630" t="s">
        <v>28</v>
      </c>
      <c r="AX473" s="630" t="s">
        <v>81</v>
      </c>
      <c r="AY473" s="631" t="s">
        <v>184</v>
      </c>
    </row>
    <row r="474" spans="2:65" s="524" customFormat="1" ht="33" customHeight="1">
      <c r="B474" s="523"/>
      <c r="C474" s="595" t="s">
        <v>1018</v>
      </c>
      <c r="D474" s="595" t="s">
        <v>186</v>
      </c>
      <c r="E474" s="596" t="s">
        <v>1019</v>
      </c>
      <c r="F474" s="636" t="s">
        <v>1020</v>
      </c>
      <c r="G474" s="615" t="s">
        <v>201</v>
      </c>
      <c r="H474" s="599">
        <v>172.8</v>
      </c>
      <c r="I474" s="90"/>
      <c r="J474" s="600">
        <f>ROUND(I474*H474,2)</f>
        <v>0</v>
      </c>
      <c r="K474" s="601"/>
      <c r="L474" s="523"/>
      <c r="M474" s="602" t="s">
        <v>1</v>
      </c>
      <c r="N474" s="603" t="s">
        <v>38</v>
      </c>
      <c r="P474" s="604">
        <f>O474*H474</f>
        <v>0</v>
      </c>
      <c r="Q474" s="604">
        <v>0.10100000000000001</v>
      </c>
      <c r="R474" s="604">
        <f>Q474*H474</f>
        <v>17.452800000000003</v>
      </c>
      <c r="S474" s="604">
        <v>0</v>
      </c>
      <c r="T474" s="605">
        <f>S474*H474</f>
        <v>0</v>
      </c>
      <c r="AR474" s="606" t="s">
        <v>190</v>
      </c>
      <c r="AT474" s="606" t="s">
        <v>186</v>
      </c>
      <c r="AU474" s="606" t="s">
        <v>83</v>
      </c>
      <c r="AY474" s="516" t="s">
        <v>184</v>
      </c>
      <c r="BE474" s="607">
        <f>IF(N474="základní",J474,0)</f>
        <v>0</v>
      </c>
      <c r="BF474" s="607">
        <f>IF(N474="snížená",J474,0)</f>
        <v>0</v>
      </c>
      <c r="BG474" s="607">
        <f>IF(N474="zákl. přenesená",J474,0)</f>
        <v>0</v>
      </c>
      <c r="BH474" s="607">
        <f>IF(N474="sníž. přenesená",J474,0)</f>
        <v>0</v>
      </c>
      <c r="BI474" s="607">
        <f>IF(N474="nulová",J474,0)</f>
        <v>0</v>
      </c>
      <c r="BJ474" s="516" t="s">
        <v>81</v>
      </c>
      <c r="BK474" s="607">
        <f>ROUND(I474*H474,2)</f>
        <v>0</v>
      </c>
      <c r="BL474" s="516" t="s">
        <v>190</v>
      </c>
      <c r="BM474" s="606" t="s">
        <v>1021</v>
      </c>
    </row>
    <row r="475" spans="2:65" s="609" customFormat="1">
      <c r="B475" s="608"/>
      <c r="D475" s="610" t="s">
        <v>203</v>
      </c>
      <c r="E475" s="611" t="s">
        <v>1</v>
      </c>
      <c r="F475" s="514" t="s">
        <v>1012</v>
      </c>
      <c r="H475" s="612">
        <v>2.8</v>
      </c>
      <c r="L475" s="608"/>
      <c r="M475" s="613"/>
      <c r="T475" s="614"/>
      <c r="AT475" s="611" t="s">
        <v>203</v>
      </c>
      <c r="AU475" s="611" t="s">
        <v>83</v>
      </c>
      <c r="AV475" s="609" t="s">
        <v>83</v>
      </c>
      <c r="AW475" s="609" t="s">
        <v>28</v>
      </c>
      <c r="AX475" s="609" t="s">
        <v>73</v>
      </c>
      <c r="AY475" s="611" t="s">
        <v>184</v>
      </c>
    </row>
    <row r="476" spans="2:65" s="609" customFormat="1">
      <c r="B476" s="608"/>
      <c r="D476" s="610" t="s">
        <v>203</v>
      </c>
      <c r="E476" s="611" t="s">
        <v>1</v>
      </c>
      <c r="F476" s="514" t="s">
        <v>1013</v>
      </c>
      <c r="H476" s="612">
        <v>170</v>
      </c>
      <c r="L476" s="608"/>
      <c r="M476" s="613"/>
      <c r="T476" s="614"/>
      <c r="AT476" s="611" t="s">
        <v>203</v>
      </c>
      <c r="AU476" s="611" t="s">
        <v>83</v>
      </c>
      <c r="AV476" s="609" t="s">
        <v>83</v>
      </c>
      <c r="AW476" s="609" t="s">
        <v>28</v>
      </c>
      <c r="AX476" s="609" t="s">
        <v>73</v>
      </c>
      <c r="AY476" s="611" t="s">
        <v>184</v>
      </c>
    </row>
    <row r="477" spans="2:65" s="630" customFormat="1">
      <c r="B477" s="629"/>
      <c r="D477" s="610" t="s">
        <v>203</v>
      </c>
      <c r="E477" s="631" t="s">
        <v>1</v>
      </c>
      <c r="F477" s="632" t="s">
        <v>206</v>
      </c>
      <c r="H477" s="633">
        <v>172.8</v>
      </c>
      <c r="L477" s="629"/>
      <c r="M477" s="634"/>
      <c r="T477" s="635"/>
      <c r="AT477" s="631" t="s">
        <v>203</v>
      </c>
      <c r="AU477" s="631" t="s">
        <v>83</v>
      </c>
      <c r="AV477" s="630" t="s">
        <v>190</v>
      </c>
      <c r="AW477" s="630" t="s">
        <v>28</v>
      </c>
      <c r="AX477" s="630" t="s">
        <v>81</v>
      </c>
      <c r="AY477" s="631" t="s">
        <v>184</v>
      </c>
    </row>
    <row r="478" spans="2:65" s="524" customFormat="1" ht="21.75" customHeight="1">
      <c r="B478" s="523"/>
      <c r="C478" s="637" t="s">
        <v>1022</v>
      </c>
      <c r="D478" s="637" t="s">
        <v>480</v>
      </c>
      <c r="E478" s="638" t="s">
        <v>1023</v>
      </c>
      <c r="F478" s="639" t="s">
        <v>1024</v>
      </c>
      <c r="G478" s="640" t="s">
        <v>201</v>
      </c>
      <c r="H478" s="641">
        <v>177.98400000000001</v>
      </c>
      <c r="I478" s="131"/>
      <c r="J478" s="642">
        <f>ROUND(I478*H478,2)</f>
        <v>0</v>
      </c>
      <c r="K478" s="643"/>
      <c r="L478" s="644"/>
      <c r="M478" s="645" t="s">
        <v>1</v>
      </c>
      <c r="N478" s="646" t="s">
        <v>38</v>
      </c>
      <c r="P478" s="604">
        <f>O478*H478</f>
        <v>0</v>
      </c>
      <c r="Q478" s="604">
        <v>0.13100000000000001</v>
      </c>
      <c r="R478" s="604">
        <f>Q478*H478</f>
        <v>23.315904000000003</v>
      </c>
      <c r="S478" s="604">
        <v>0</v>
      </c>
      <c r="T478" s="605">
        <f>S478*H478</f>
        <v>0</v>
      </c>
      <c r="AR478" s="606" t="s">
        <v>226</v>
      </c>
      <c r="AT478" s="606" t="s">
        <v>480</v>
      </c>
      <c r="AU478" s="606" t="s">
        <v>83</v>
      </c>
      <c r="AY478" s="516" t="s">
        <v>184</v>
      </c>
      <c r="BE478" s="607">
        <f>IF(N478="základní",J478,0)</f>
        <v>0</v>
      </c>
      <c r="BF478" s="607">
        <f>IF(N478="snížená",J478,0)</f>
        <v>0</v>
      </c>
      <c r="BG478" s="607">
        <f>IF(N478="zákl. přenesená",J478,0)</f>
        <v>0</v>
      </c>
      <c r="BH478" s="607">
        <f>IF(N478="sníž. přenesená",J478,0)</f>
        <v>0</v>
      </c>
      <c r="BI478" s="607">
        <f>IF(N478="nulová",J478,0)</f>
        <v>0</v>
      </c>
      <c r="BJ478" s="516" t="s">
        <v>81</v>
      </c>
      <c r="BK478" s="607">
        <f>ROUND(I478*H478,2)</f>
        <v>0</v>
      </c>
      <c r="BL478" s="516" t="s">
        <v>190</v>
      </c>
      <c r="BM478" s="606" t="s">
        <v>1025</v>
      </c>
    </row>
    <row r="479" spans="2:65" s="609" customFormat="1">
      <c r="B479" s="608"/>
      <c r="D479" s="610" t="s">
        <v>203</v>
      </c>
      <c r="F479" s="514" t="s">
        <v>1026</v>
      </c>
      <c r="H479" s="612">
        <v>177.98400000000001</v>
      </c>
      <c r="L479" s="608"/>
      <c r="M479" s="613"/>
      <c r="T479" s="614"/>
      <c r="AT479" s="611" t="s">
        <v>203</v>
      </c>
      <c r="AU479" s="611" t="s">
        <v>83</v>
      </c>
      <c r="AV479" s="609" t="s">
        <v>83</v>
      </c>
      <c r="AW479" s="609" t="s">
        <v>4</v>
      </c>
      <c r="AX479" s="609" t="s">
        <v>81</v>
      </c>
      <c r="AY479" s="611" t="s">
        <v>184</v>
      </c>
    </row>
    <row r="480" spans="2:65" s="584" customFormat="1" ht="22.8" customHeight="1">
      <c r="B480" s="583"/>
      <c r="D480" s="585" t="s">
        <v>72</v>
      </c>
      <c r="E480" s="593" t="s">
        <v>214</v>
      </c>
      <c r="F480" s="593" t="s">
        <v>1027</v>
      </c>
      <c r="J480" s="594">
        <f>BK480</f>
        <v>0</v>
      </c>
      <c r="L480" s="583"/>
      <c r="M480" s="588"/>
      <c r="P480" s="589">
        <f>SUM(P481:P812)</f>
        <v>0</v>
      </c>
      <c r="R480" s="589">
        <f>SUM(R481:R812)</f>
        <v>165.58468008</v>
      </c>
      <c r="T480" s="590">
        <f>SUM(T481:T812)</f>
        <v>0</v>
      </c>
      <c r="AR480" s="585" t="s">
        <v>81</v>
      </c>
      <c r="AT480" s="591" t="s">
        <v>72</v>
      </c>
      <c r="AU480" s="591" t="s">
        <v>81</v>
      </c>
      <c r="AY480" s="585" t="s">
        <v>184</v>
      </c>
      <c r="BK480" s="592">
        <f>SUM(BK481:BK812)</f>
        <v>0</v>
      </c>
    </row>
    <row r="481" spans="2:65" s="524" customFormat="1" ht="24.15" customHeight="1">
      <c r="B481" s="523"/>
      <c r="C481" s="595" t="s">
        <v>1028</v>
      </c>
      <c r="D481" s="595" t="s">
        <v>186</v>
      </c>
      <c r="E481" s="596" t="s">
        <v>1029</v>
      </c>
      <c r="F481" s="636" t="s">
        <v>1030</v>
      </c>
      <c r="G481" s="615" t="s">
        <v>201</v>
      </c>
      <c r="H481" s="599">
        <v>62</v>
      </c>
      <c r="I481" s="90"/>
      <c r="J481" s="600">
        <f>ROUND(I481*H481,2)</f>
        <v>0</v>
      </c>
      <c r="K481" s="601"/>
      <c r="L481" s="523"/>
      <c r="M481" s="602" t="s">
        <v>1</v>
      </c>
      <c r="N481" s="603" t="s">
        <v>38</v>
      </c>
      <c r="P481" s="604">
        <f>O481*H481</f>
        <v>0</v>
      </c>
      <c r="Q481" s="604">
        <v>1.4E-3</v>
      </c>
      <c r="R481" s="604">
        <f>Q481*H481</f>
        <v>8.6800000000000002E-2</v>
      </c>
      <c r="S481" s="604">
        <v>0</v>
      </c>
      <c r="T481" s="605">
        <f>S481*H481</f>
        <v>0</v>
      </c>
      <c r="AR481" s="606" t="s">
        <v>190</v>
      </c>
      <c r="AT481" s="606" t="s">
        <v>186</v>
      </c>
      <c r="AU481" s="606" t="s">
        <v>83</v>
      </c>
      <c r="AY481" s="516" t="s">
        <v>184</v>
      </c>
      <c r="BE481" s="607">
        <f>IF(N481="základní",J481,0)</f>
        <v>0</v>
      </c>
      <c r="BF481" s="607">
        <f>IF(N481="snížená",J481,0)</f>
        <v>0</v>
      </c>
      <c r="BG481" s="607">
        <f>IF(N481="zákl. přenesená",J481,0)</f>
        <v>0</v>
      </c>
      <c r="BH481" s="607">
        <f>IF(N481="sníž. přenesená",J481,0)</f>
        <v>0</v>
      </c>
      <c r="BI481" s="607">
        <f>IF(N481="nulová",J481,0)</f>
        <v>0</v>
      </c>
      <c r="BJ481" s="516" t="s">
        <v>81</v>
      </c>
      <c r="BK481" s="607">
        <f>ROUND(I481*H481,2)</f>
        <v>0</v>
      </c>
      <c r="BL481" s="516" t="s">
        <v>190</v>
      </c>
      <c r="BM481" s="606" t="s">
        <v>1031</v>
      </c>
    </row>
    <row r="482" spans="2:65" s="617" customFormat="1">
      <c r="B482" s="616"/>
      <c r="D482" s="610" t="s">
        <v>203</v>
      </c>
      <c r="E482" s="618" t="s">
        <v>1</v>
      </c>
      <c r="F482" s="619" t="s">
        <v>804</v>
      </c>
      <c r="H482" s="618" t="s">
        <v>1</v>
      </c>
      <c r="L482" s="616"/>
      <c r="M482" s="620"/>
      <c r="T482" s="621"/>
      <c r="AT482" s="618" t="s">
        <v>203</v>
      </c>
      <c r="AU482" s="618" t="s">
        <v>83</v>
      </c>
      <c r="AV482" s="617" t="s">
        <v>81</v>
      </c>
      <c r="AW482" s="617" t="s">
        <v>28</v>
      </c>
      <c r="AX482" s="617" t="s">
        <v>73</v>
      </c>
      <c r="AY482" s="618" t="s">
        <v>184</v>
      </c>
    </row>
    <row r="483" spans="2:65" s="609" customFormat="1">
      <c r="B483" s="608"/>
      <c r="D483" s="610" t="s">
        <v>203</v>
      </c>
      <c r="E483" s="611" t="s">
        <v>1</v>
      </c>
      <c r="F483" s="514" t="s">
        <v>1032</v>
      </c>
      <c r="H483" s="612">
        <v>62</v>
      </c>
      <c r="L483" s="608"/>
      <c r="M483" s="613"/>
      <c r="T483" s="614"/>
      <c r="AT483" s="611" t="s">
        <v>203</v>
      </c>
      <c r="AU483" s="611" t="s">
        <v>83</v>
      </c>
      <c r="AV483" s="609" t="s">
        <v>83</v>
      </c>
      <c r="AW483" s="609" t="s">
        <v>28</v>
      </c>
      <c r="AX483" s="609" t="s">
        <v>81</v>
      </c>
      <c r="AY483" s="611" t="s">
        <v>184</v>
      </c>
    </row>
    <row r="484" spans="2:65" s="524" customFormat="1" ht="21.75" customHeight="1">
      <c r="B484" s="523"/>
      <c r="C484" s="595" t="s">
        <v>1033</v>
      </c>
      <c r="D484" s="595" t="s">
        <v>186</v>
      </c>
      <c r="E484" s="596" t="s">
        <v>1034</v>
      </c>
      <c r="F484" s="636" t="s">
        <v>1035</v>
      </c>
      <c r="G484" s="615" t="s">
        <v>201</v>
      </c>
      <c r="H484" s="599">
        <v>62</v>
      </c>
      <c r="I484" s="90"/>
      <c r="J484" s="600">
        <f>ROUND(I484*H484,2)</f>
        <v>0</v>
      </c>
      <c r="K484" s="601"/>
      <c r="L484" s="523"/>
      <c r="M484" s="602" t="s">
        <v>1</v>
      </c>
      <c r="N484" s="603" t="s">
        <v>38</v>
      </c>
      <c r="P484" s="604">
        <f>O484*H484</f>
        <v>0</v>
      </c>
      <c r="Q484" s="604">
        <v>3.9100000000000003E-3</v>
      </c>
      <c r="R484" s="604">
        <f>Q484*H484</f>
        <v>0.24242000000000002</v>
      </c>
      <c r="S484" s="604">
        <v>0</v>
      </c>
      <c r="T484" s="605">
        <f>S484*H484</f>
        <v>0</v>
      </c>
      <c r="AR484" s="606" t="s">
        <v>190</v>
      </c>
      <c r="AT484" s="606" t="s">
        <v>186</v>
      </c>
      <c r="AU484" s="606" t="s">
        <v>83</v>
      </c>
      <c r="AY484" s="516" t="s">
        <v>184</v>
      </c>
      <c r="BE484" s="607">
        <f>IF(N484="základní",J484,0)</f>
        <v>0</v>
      </c>
      <c r="BF484" s="607">
        <f>IF(N484="snížená",J484,0)</f>
        <v>0</v>
      </c>
      <c r="BG484" s="607">
        <f>IF(N484="zákl. přenesená",J484,0)</f>
        <v>0</v>
      </c>
      <c r="BH484" s="607">
        <f>IF(N484="sníž. přenesená",J484,0)</f>
        <v>0</v>
      </c>
      <c r="BI484" s="607">
        <f>IF(N484="nulová",J484,0)</f>
        <v>0</v>
      </c>
      <c r="BJ484" s="516" t="s">
        <v>81</v>
      </c>
      <c r="BK484" s="607">
        <f>ROUND(I484*H484,2)</f>
        <v>0</v>
      </c>
      <c r="BL484" s="516" t="s">
        <v>190</v>
      </c>
      <c r="BM484" s="606" t="s">
        <v>1036</v>
      </c>
    </row>
    <row r="485" spans="2:65" s="617" customFormat="1">
      <c r="B485" s="616"/>
      <c r="D485" s="610" t="s">
        <v>203</v>
      </c>
      <c r="E485" s="618" t="s">
        <v>1</v>
      </c>
      <c r="F485" s="619" t="s">
        <v>804</v>
      </c>
      <c r="H485" s="618" t="s">
        <v>1</v>
      </c>
      <c r="L485" s="616"/>
      <c r="M485" s="620"/>
      <c r="T485" s="621"/>
      <c r="AT485" s="618" t="s">
        <v>203</v>
      </c>
      <c r="AU485" s="618" t="s">
        <v>83</v>
      </c>
      <c r="AV485" s="617" t="s">
        <v>81</v>
      </c>
      <c r="AW485" s="617" t="s">
        <v>28</v>
      </c>
      <c r="AX485" s="617" t="s">
        <v>73</v>
      </c>
      <c r="AY485" s="618" t="s">
        <v>184</v>
      </c>
    </row>
    <row r="486" spans="2:65" s="609" customFormat="1">
      <c r="B486" s="608"/>
      <c r="D486" s="610" t="s">
        <v>203</v>
      </c>
      <c r="E486" s="611" t="s">
        <v>1</v>
      </c>
      <c r="F486" s="514" t="s">
        <v>1032</v>
      </c>
      <c r="H486" s="612">
        <v>62</v>
      </c>
      <c r="L486" s="608"/>
      <c r="M486" s="613"/>
      <c r="T486" s="614"/>
      <c r="AT486" s="611" t="s">
        <v>203</v>
      </c>
      <c r="AU486" s="611" t="s">
        <v>83</v>
      </c>
      <c r="AV486" s="609" t="s">
        <v>83</v>
      </c>
      <c r="AW486" s="609" t="s">
        <v>28</v>
      </c>
      <c r="AX486" s="609" t="s">
        <v>81</v>
      </c>
      <c r="AY486" s="611" t="s">
        <v>184</v>
      </c>
    </row>
    <row r="487" spans="2:65" s="524" customFormat="1" ht="24.15" customHeight="1">
      <c r="B487" s="523"/>
      <c r="C487" s="595" t="s">
        <v>1037</v>
      </c>
      <c r="D487" s="595" t="s">
        <v>186</v>
      </c>
      <c r="E487" s="596" t="s">
        <v>1038</v>
      </c>
      <c r="F487" s="636" t="s">
        <v>1039</v>
      </c>
      <c r="G487" s="615" t="s">
        <v>201</v>
      </c>
      <c r="H487" s="599">
        <v>1272.261</v>
      </c>
      <c r="I487" s="90"/>
      <c r="J487" s="600">
        <f>ROUND(I487*H487,2)</f>
        <v>0</v>
      </c>
      <c r="K487" s="601"/>
      <c r="L487" s="523"/>
      <c r="M487" s="602" t="s">
        <v>1</v>
      </c>
      <c r="N487" s="603" t="s">
        <v>38</v>
      </c>
      <c r="P487" s="604">
        <f>O487*H487</f>
        <v>0</v>
      </c>
      <c r="Q487" s="604">
        <v>1.4E-3</v>
      </c>
      <c r="R487" s="604">
        <f>Q487*H487</f>
        <v>1.7811653999999999</v>
      </c>
      <c r="S487" s="604">
        <v>0</v>
      </c>
      <c r="T487" s="605">
        <f>S487*H487</f>
        <v>0</v>
      </c>
      <c r="AR487" s="606" t="s">
        <v>190</v>
      </c>
      <c r="AT487" s="606" t="s">
        <v>186</v>
      </c>
      <c r="AU487" s="606" t="s">
        <v>83</v>
      </c>
      <c r="AY487" s="516" t="s">
        <v>184</v>
      </c>
      <c r="BE487" s="607">
        <f>IF(N487="základní",J487,0)</f>
        <v>0</v>
      </c>
      <c r="BF487" s="607">
        <f>IF(N487="snížená",J487,0)</f>
        <v>0</v>
      </c>
      <c r="BG487" s="607">
        <f>IF(N487="zákl. přenesená",J487,0)</f>
        <v>0</v>
      </c>
      <c r="BH487" s="607">
        <f>IF(N487="sníž. přenesená",J487,0)</f>
        <v>0</v>
      </c>
      <c r="BI487" s="607">
        <f>IF(N487="nulová",J487,0)</f>
        <v>0</v>
      </c>
      <c r="BJ487" s="516" t="s">
        <v>81</v>
      </c>
      <c r="BK487" s="607">
        <f>ROUND(I487*H487,2)</f>
        <v>0</v>
      </c>
      <c r="BL487" s="516" t="s">
        <v>190</v>
      </c>
      <c r="BM487" s="606" t="s">
        <v>1040</v>
      </c>
    </row>
    <row r="488" spans="2:65" s="609" customFormat="1">
      <c r="B488" s="608"/>
      <c r="D488" s="610" t="s">
        <v>203</v>
      </c>
      <c r="E488" s="611" t="s">
        <v>1</v>
      </c>
      <c r="F488" s="514" t="s">
        <v>1041</v>
      </c>
      <c r="H488" s="612">
        <v>27.3</v>
      </c>
      <c r="L488" s="608"/>
      <c r="M488" s="613"/>
      <c r="T488" s="614"/>
      <c r="AT488" s="611" t="s">
        <v>203</v>
      </c>
      <c r="AU488" s="611" t="s">
        <v>83</v>
      </c>
      <c r="AV488" s="609" t="s">
        <v>83</v>
      </c>
      <c r="AW488" s="609" t="s">
        <v>28</v>
      </c>
      <c r="AX488" s="609" t="s">
        <v>73</v>
      </c>
      <c r="AY488" s="611" t="s">
        <v>184</v>
      </c>
    </row>
    <row r="489" spans="2:65" s="609" customFormat="1">
      <c r="B489" s="608"/>
      <c r="D489" s="610" t="s">
        <v>203</v>
      </c>
      <c r="E489" s="611" t="s">
        <v>1</v>
      </c>
      <c r="F489" s="514" t="s">
        <v>1042</v>
      </c>
      <c r="H489" s="612">
        <v>918.774</v>
      </c>
      <c r="L489" s="608"/>
      <c r="M489" s="613"/>
      <c r="T489" s="614"/>
      <c r="AT489" s="611" t="s">
        <v>203</v>
      </c>
      <c r="AU489" s="611" t="s">
        <v>83</v>
      </c>
      <c r="AV489" s="609" t="s">
        <v>83</v>
      </c>
      <c r="AW489" s="609" t="s">
        <v>28</v>
      </c>
      <c r="AX489" s="609" t="s">
        <v>73</v>
      </c>
      <c r="AY489" s="611" t="s">
        <v>184</v>
      </c>
    </row>
    <row r="490" spans="2:65" s="609" customFormat="1">
      <c r="B490" s="608"/>
      <c r="D490" s="610" t="s">
        <v>203</v>
      </c>
      <c r="E490" s="611" t="s">
        <v>1</v>
      </c>
      <c r="F490" s="514" t="s">
        <v>1043</v>
      </c>
      <c r="H490" s="612">
        <v>16.86</v>
      </c>
      <c r="L490" s="608"/>
      <c r="M490" s="613"/>
      <c r="T490" s="614"/>
      <c r="AT490" s="611" t="s">
        <v>203</v>
      </c>
      <c r="AU490" s="611" t="s">
        <v>83</v>
      </c>
      <c r="AV490" s="609" t="s">
        <v>83</v>
      </c>
      <c r="AW490" s="609" t="s">
        <v>28</v>
      </c>
      <c r="AX490" s="609" t="s">
        <v>73</v>
      </c>
      <c r="AY490" s="611" t="s">
        <v>184</v>
      </c>
    </row>
    <row r="491" spans="2:65" s="609" customFormat="1">
      <c r="B491" s="608"/>
      <c r="D491" s="610" t="s">
        <v>203</v>
      </c>
      <c r="E491" s="611" t="s">
        <v>1</v>
      </c>
      <c r="F491" s="514" t="s">
        <v>1044</v>
      </c>
      <c r="H491" s="612">
        <v>213.66</v>
      </c>
      <c r="L491" s="608"/>
      <c r="M491" s="613"/>
      <c r="T491" s="614"/>
      <c r="AT491" s="611" t="s">
        <v>203</v>
      </c>
      <c r="AU491" s="611" t="s">
        <v>83</v>
      </c>
      <c r="AV491" s="609" t="s">
        <v>83</v>
      </c>
      <c r="AW491" s="609" t="s">
        <v>28</v>
      </c>
      <c r="AX491" s="609" t="s">
        <v>73</v>
      </c>
      <c r="AY491" s="611" t="s">
        <v>184</v>
      </c>
    </row>
    <row r="492" spans="2:65" s="609" customFormat="1">
      <c r="B492" s="608"/>
      <c r="D492" s="610" t="s">
        <v>203</v>
      </c>
      <c r="E492" s="611" t="s">
        <v>1</v>
      </c>
      <c r="F492" s="514" t="s">
        <v>1045</v>
      </c>
      <c r="H492" s="612">
        <v>38.5</v>
      </c>
      <c r="L492" s="608"/>
      <c r="M492" s="613"/>
      <c r="T492" s="614"/>
      <c r="AT492" s="611" t="s">
        <v>203</v>
      </c>
      <c r="AU492" s="611" t="s">
        <v>83</v>
      </c>
      <c r="AV492" s="609" t="s">
        <v>83</v>
      </c>
      <c r="AW492" s="609" t="s">
        <v>28</v>
      </c>
      <c r="AX492" s="609" t="s">
        <v>73</v>
      </c>
      <c r="AY492" s="611" t="s">
        <v>184</v>
      </c>
    </row>
    <row r="493" spans="2:65" s="609" customFormat="1">
      <c r="B493" s="608"/>
      <c r="D493" s="610" t="s">
        <v>203</v>
      </c>
      <c r="E493" s="611" t="s">
        <v>1</v>
      </c>
      <c r="F493" s="514" t="s">
        <v>1046</v>
      </c>
      <c r="H493" s="612">
        <v>4.47</v>
      </c>
      <c r="L493" s="608"/>
      <c r="M493" s="613"/>
      <c r="T493" s="614"/>
      <c r="AT493" s="611" t="s">
        <v>203</v>
      </c>
      <c r="AU493" s="611" t="s">
        <v>83</v>
      </c>
      <c r="AV493" s="609" t="s">
        <v>83</v>
      </c>
      <c r="AW493" s="609" t="s">
        <v>28</v>
      </c>
      <c r="AX493" s="609" t="s">
        <v>73</v>
      </c>
      <c r="AY493" s="611" t="s">
        <v>184</v>
      </c>
    </row>
    <row r="494" spans="2:65" s="609" customFormat="1">
      <c r="B494" s="608"/>
      <c r="D494" s="610" t="s">
        <v>203</v>
      </c>
      <c r="E494" s="611" t="s">
        <v>1</v>
      </c>
      <c r="F494" s="514" t="s">
        <v>1047</v>
      </c>
      <c r="H494" s="612">
        <v>51.500999999999998</v>
      </c>
      <c r="L494" s="608"/>
      <c r="M494" s="613"/>
      <c r="T494" s="614"/>
      <c r="AT494" s="611" t="s">
        <v>203</v>
      </c>
      <c r="AU494" s="611" t="s">
        <v>83</v>
      </c>
      <c r="AV494" s="609" t="s">
        <v>83</v>
      </c>
      <c r="AW494" s="609" t="s">
        <v>28</v>
      </c>
      <c r="AX494" s="609" t="s">
        <v>73</v>
      </c>
      <c r="AY494" s="611" t="s">
        <v>184</v>
      </c>
    </row>
    <row r="495" spans="2:65" s="609" customFormat="1">
      <c r="B495" s="608"/>
      <c r="D495" s="610" t="s">
        <v>203</v>
      </c>
      <c r="E495" s="611" t="s">
        <v>1</v>
      </c>
      <c r="F495" s="514" t="s">
        <v>1048</v>
      </c>
      <c r="H495" s="612">
        <v>1.196</v>
      </c>
      <c r="L495" s="608"/>
      <c r="M495" s="613"/>
      <c r="T495" s="614"/>
      <c r="AT495" s="611" t="s">
        <v>203</v>
      </c>
      <c r="AU495" s="611" t="s">
        <v>83</v>
      </c>
      <c r="AV495" s="609" t="s">
        <v>83</v>
      </c>
      <c r="AW495" s="609" t="s">
        <v>28</v>
      </c>
      <c r="AX495" s="609" t="s">
        <v>73</v>
      </c>
      <c r="AY495" s="611" t="s">
        <v>184</v>
      </c>
    </row>
    <row r="496" spans="2:65" s="630" customFormat="1">
      <c r="B496" s="629"/>
      <c r="D496" s="610" t="s">
        <v>203</v>
      </c>
      <c r="E496" s="631" t="s">
        <v>1</v>
      </c>
      <c r="F496" s="632" t="s">
        <v>206</v>
      </c>
      <c r="H496" s="633">
        <v>1272.261</v>
      </c>
      <c r="L496" s="629"/>
      <c r="M496" s="634"/>
      <c r="T496" s="635"/>
      <c r="AT496" s="631" t="s">
        <v>203</v>
      </c>
      <c r="AU496" s="631" t="s">
        <v>83</v>
      </c>
      <c r="AV496" s="630" t="s">
        <v>190</v>
      </c>
      <c r="AW496" s="630" t="s">
        <v>28</v>
      </c>
      <c r="AX496" s="630" t="s">
        <v>81</v>
      </c>
      <c r="AY496" s="631" t="s">
        <v>184</v>
      </c>
    </row>
    <row r="497" spans="2:65" s="524" customFormat="1" ht="24.15" customHeight="1">
      <c r="B497" s="523"/>
      <c r="C497" s="595" t="s">
        <v>1049</v>
      </c>
      <c r="D497" s="595" t="s">
        <v>186</v>
      </c>
      <c r="E497" s="596" t="s">
        <v>1050</v>
      </c>
      <c r="F497" s="636" t="s">
        <v>1051</v>
      </c>
      <c r="G497" s="615" t="s">
        <v>201</v>
      </c>
      <c r="H497" s="599">
        <v>821.04</v>
      </c>
      <c r="I497" s="90"/>
      <c r="J497" s="600">
        <f>ROUND(I497*H497,2)</f>
        <v>0</v>
      </c>
      <c r="K497" s="601"/>
      <c r="L497" s="523"/>
      <c r="M497" s="602" t="s">
        <v>1</v>
      </c>
      <c r="N497" s="603" t="s">
        <v>38</v>
      </c>
      <c r="P497" s="604">
        <f>O497*H497</f>
        <v>0</v>
      </c>
      <c r="Q497" s="604">
        <v>4.9399999999999999E-3</v>
      </c>
      <c r="R497" s="604">
        <f>Q497*H497</f>
        <v>4.0559376</v>
      </c>
      <c r="S497" s="604">
        <v>0</v>
      </c>
      <c r="T497" s="605">
        <f>S497*H497</f>
        <v>0</v>
      </c>
      <c r="AR497" s="606" t="s">
        <v>190</v>
      </c>
      <c r="AT497" s="606" t="s">
        <v>186</v>
      </c>
      <c r="AU497" s="606" t="s">
        <v>83</v>
      </c>
      <c r="AY497" s="516" t="s">
        <v>184</v>
      </c>
      <c r="BE497" s="607">
        <f>IF(N497="základní",J497,0)</f>
        <v>0</v>
      </c>
      <c r="BF497" s="607">
        <f>IF(N497="snížená",J497,0)</f>
        <v>0</v>
      </c>
      <c r="BG497" s="607">
        <f>IF(N497="zákl. přenesená",J497,0)</f>
        <v>0</v>
      </c>
      <c r="BH497" s="607">
        <f>IF(N497="sníž. přenesená",J497,0)</f>
        <v>0</v>
      </c>
      <c r="BI497" s="607">
        <f>IF(N497="nulová",J497,0)</f>
        <v>0</v>
      </c>
      <c r="BJ497" s="516" t="s">
        <v>81</v>
      </c>
      <c r="BK497" s="607">
        <f>ROUND(I497*H497,2)</f>
        <v>0</v>
      </c>
      <c r="BL497" s="516" t="s">
        <v>190</v>
      </c>
      <c r="BM497" s="606" t="s">
        <v>1052</v>
      </c>
    </row>
    <row r="498" spans="2:65" s="609" customFormat="1">
      <c r="B498" s="608"/>
      <c r="D498" s="610" t="s">
        <v>203</v>
      </c>
      <c r="E498" s="611" t="s">
        <v>1</v>
      </c>
      <c r="F498" s="514" t="s">
        <v>1053</v>
      </c>
      <c r="H498" s="612">
        <v>420.63799999999998</v>
      </c>
      <c r="L498" s="608"/>
      <c r="M498" s="613"/>
      <c r="T498" s="614"/>
      <c r="AT498" s="611" t="s">
        <v>203</v>
      </c>
      <c r="AU498" s="611" t="s">
        <v>83</v>
      </c>
      <c r="AV498" s="609" t="s">
        <v>83</v>
      </c>
      <c r="AW498" s="609" t="s">
        <v>28</v>
      </c>
      <c r="AX498" s="609" t="s">
        <v>73</v>
      </c>
      <c r="AY498" s="611" t="s">
        <v>184</v>
      </c>
    </row>
    <row r="499" spans="2:65" s="609" customFormat="1">
      <c r="B499" s="608"/>
      <c r="D499" s="610" t="s">
        <v>203</v>
      </c>
      <c r="E499" s="611" t="s">
        <v>1</v>
      </c>
      <c r="F499" s="514" t="s">
        <v>1054</v>
      </c>
      <c r="H499" s="612">
        <v>37.83</v>
      </c>
      <c r="L499" s="608"/>
      <c r="M499" s="613"/>
      <c r="T499" s="614"/>
      <c r="AT499" s="611" t="s">
        <v>203</v>
      </c>
      <c r="AU499" s="611" t="s">
        <v>83</v>
      </c>
      <c r="AV499" s="609" t="s">
        <v>83</v>
      </c>
      <c r="AW499" s="609" t="s">
        <v>28</v>
      </c>
      <c r="AX499" s="609" t="s">
        <v>73</v>
      </c>
      <c r="AY499" s="611" t="s">
        <v>184</v>
      </c>
    </row>
    <row r="500" spans="2:65" s="609" customFormat="1">
      <c r="B500" s="608"/>
      <c r="D500" s="610" t="s">
        <v>203</v>
      </c>
      <c r="E500" s="611" t="s">
        <v>1</v>
      </c>
      <c r="F500" s="514" t="s">
        <v>1055</v>
      </c>
      <c r="H500" s="612">
        <v>82.662000000000006</v>
      </c>
      <c r="L500" s="608"/>
      <c r="M500" s="613"/>
      <c r="T500" s="614"/>
      <c r="AT500" s="611" t="s">
        <v>203</v>
      </c>
      <c r="AU500" s="611" t="s">
        <v>83</v>
      </c>
      <c r="AV500" s="609" t="s">
        <v>83</v>
      </c>
      <c r="AW500" s="609" t="s">
        <v>28</v>
      </c>
      <c r="AX500" s="609" t="s">
        <v>73</v>
      </c>
      <c r="AY500" s="611" t="s">
        <v>184</v>
      </c>
    </row>
    <row r="501" spans="2:65" s="609" customFormat="1">
      <c r="B501" s="608"/>
      <c r="D501" s="610" t="s">
        <v>203</v>
      </c>
      <c r="E501" s="611" t="s">
        <v>1</v>
      </c>
      <c r="F501" s="514" t="s">
        <v>1056</v>
      </c>
      <c r="H501" s="612">
        <v>279.91000000000003</v>
      </c>
      <c r="L501" s="608"/>
      <c r="M501" s="613"/>
      <c r="T501" s="614"/>
      <c r="AT501" s="611" t="s">
        <v>203</v>
      </c>
      <c r="AU501" s="611" t="s">
        <v>83</v>
      </c>
      <c r="AV501" s="609" t="s">
        <v>83</v>
      </c>
      <c r="AW501" s="609" t="s">
        <v>28</v>
      </c>
      <c r="AX501" s="609" t="s">
        <v>73</v>
      </c>
      <c r="AY501" s="611" t="s">
        <v>184</v>
      </c>
    </row>
    <row r="502" spans="2:65" s="630" customFormat="1">
      <c r="B502" s="629"/>
      <c r="D502" s="610" t="s">
        <v>203</v>
      </c>
      <c r="E502" s="631" t="s">
        <v>1</v>
      </c>
      <c r="F502" s="632" t="s">
        <v>206</v>
      </c>
      <c r="H502" s="633">
        <v>821.04</v>
      </c>
      <c r="L502" s="629"/>
      <c r="M502" s="634"/>
      <c r="T502" s="635"/>
      <c r="AT502" s="631" t="s">
        <v>203</v>
      </c>
      <c r="AU502" s="631" t="s">
        <v>83</v>
      </c>
      <c r="AV502" s="630" t="s">
        <v>190</v>
      </c>
      <c r="AW502" s="630" t="s">
        <v>28</v>
      </c>
      <c r="AX502" s="630" t="s">
        <v>81</v>
      </c>
      <c r="AY502" s="631" t="s">
        <v>184</v>
      </c>
    </row>
    <row r="503" spans="2:65" s="524" customFormat="1" ht="21.75" customHeight="1">
      <c r="B503" s="523"/>
      <c r="C503" s="595" t="s">
        <v>1057</v>
      </c>
      <c r="D503" s="595" t="s">
        <v>186</v>
      </c>
      <c r="E503" s="596" t="s">
        <v>1058</v>
      </c>
      <c r="F503" s="636" t="s">
        <v>1059</v>
      </c>
      <c r="G503" s="615" t="s">
        <v>201</v>
      </c>
      <c r="H503" s="599">
        <v>1272.261</v>
      </c>
      <c r="I503" s="90"/>
      <c r="J503" s="600">
        <f>ROUND(I503*H503,2)</f>
        <v>0</v>
      </c>
      <c r="K503" s="601"/>
      <c r="L503" s="523"/>
      <c r="M503" s="602" t="s">
        <v>1</v>
      </c>
      <c r="N503" s="603" t="s">
        <v>38</v>
      </c>
      <c r="P503" s="604">
        <f>O503*H503</f>
        <v>0</v>
      </c>
      <c r="Q503" s="604">
        <v>4.3800000000000002E-3</v>
      </c>
      <c r="R503" s="604">
        <f>Q503*H503</f>
        <v>5.57250318</v>
      </c>
      <c r="S503" s="604">
        <v>0</v>
      </c>
      <c r="T503" s="605">
        <f>S503*H503</f>
        <v>0</v>
      </c>
      <c r="AR503" s="606" t="s">
        <v>190</v>
      </c>
      <c r="AT503" s="606" t="s">
        <v>186</v>
      </c>
      <c r="AU503" s="606" t="s">
        <v>83</v>
      </c>
      <c r="AY503" s="516" t="s">
        <v>184</v>
      </c>
      <c r="BE503" s="607">
        <f>IF(N503="základní",J503,0)</f>
        <v>0</v>
      </c>
      <c r="BF503" s="607">
        <f>IF(N503="snížená",J503,0)</f>
        <v>0</v>
      </c>
      <c r="BG503" s="607">
        <f>IF(N503="zákl. přenesená",J503,0)</f>
        <v>0</v>
      </c>
      <c r="BH503" s="607">
        <f>IF(N503="sníž. přenesená",J503,0)</f>
        <v>0</v>
      </c>
      <c r="BI503" s="607">
        <f>IF(N503="nulová",J503,0)</f>
        <v>0</v>
      </c>
      <c r="BJ503" s="516" t="s">
        <v>81</v>
      </c>
      <c r="BK503" s="607">
        <f>ROUND(I503*H503,2)</f>
        <v>0</v>
      </c>
      <c r="BL503" s="516" t="s">
        <v>190</v>
      </c>
      <c r="BM503" s="606" t="s">
        <v>1060</v>
      </c>
    </row>
    <row r="504" spans="2:65" s="609" customFormat="1">
      <c r="B504" s="608"/>
      <c r="D504" s="610" t="s">
        <v>203</v>
      </c>
      <c r="E504" s="611" t="s">
        <v>1</v>
      </c>
      <c r="F504" s="514" t="s">
        <v>1041</v>
      </c>
      <c r="H504" s="612">
        <v>27.3</v>
      </c>
      <c r="L504" s="608"/>
      <c r="M504" s="613"/>
      <c r="T504" s="614"/>
      <c r="AT504" s="611" t="s">
        <v>203</v>
      </c>
      <c r="AU504" s="611" t="s">
        <v>83</v>
      </c>
      <c r="AV504" s="609" t="s">
        <v>83</v>
      </c>
      <c r="AW504" s="609" t="s">
        <v>28</v>
      </c>
      <c r="AX504" s="609" t="s">
        <v>73</v>
      </c>
      <c r="AY504" s="611" t="s">
        <v>184</v>
      </c>
    </row>
    <row r="505" spans="2:65" s="609" customFormat="1">
      <c r="B505" s="608"/>
      <c r="D505" s="610" t="s">
        <v>203</v>
      </c>
      <c r="E505" s="611" t="s">
        <v>1</v>
      </c>
      <c r="F505" s="514" t="s">
        <v>1042</v>
      </c>
      <c r="H505" s="612">
        <v>918.774</v>
      </c>
      <c r="L505" s="608"/>
      <c r="M505" s="613"/>
      <c r="T505" s="614"/>
      <c r="AT505" s="611" t="s">
        <v>203</v>
      </c>
      <c r="AU505" s="611" t="s">
        <v>83</v>
      </c>
      <c r="AV505" s="609" t="s">
        <v>83</v>
      </c>
      <c r="AW505" s="609" t="s">
        <v>28</v>
      </c>
      <c r="AX505" s="609" t="s">
        <v>73</v>
      </c>
      <c r="AY505" s="611" t="s">
        <v>184</v>
      </c>
    </row>
    <row r="506" spans="2:65" s="609" customFormat="1">
      <c r="B506" s="608"/>
      <c r="D506" s="610" t="s">
        <v>203</v>
      </c>
      <c r="E506" s="611" t="s">
        <v>1</v>
      </c>
      <c r="F506" s="514" t="s">
        <v>1043</v>
      </c>
      <c r="H506" s="612">
        <v>16.86</v>
      </c>
      <c r="L506" s="608"/>
      <c r="M506" s="613"/>
      <c r="T506" s="614"/>
      <c r="AT506" s="611" t="s">
        <v>203</v>
      </c>
      <c r="AU506" s="611" t="s">
        <v>83</v>
      </c>
      <c r="AV506" s="609" t="s">
        <v>83</v>
      </c>
      <c r="AW506" s="609" t="s">
        <v>28</v>
      </c>
      <c r="AX506" s="609" t="s">
        <v>73</v>
      </c>
      <c r="AY506" s="611" t="s">
        <v>184</v>
      </c>
    </row>
    <row r="507" spans="2:65" s="609" customFormat="1">
      <c r="B507" s="608"/>
      <c r="D507" s="610" t="s">
        <v>203</v>
      </c>
      <c r="E507" s="611" t="s">
        <v>1</v>
      </c>
      <c r="F507" s="514" t="s">
        <v>1044</v>
      </c>
      <c r="H507" s="612">
        <v>213.66</v>
      </c>
      <c r="L507" s="608"/>
      <c r="M507" s="613"/>
      <c r="T507" s="614"/>
      <c r="AT507" s="611" t="s">
        <v>203</v>
      </c>
      <c r="AU507" s="611" t="s">
        <v>83</v>
      </c>
      <c r="AV507" s="609" t="s">
        <v>83</v>
      </c>
      <c r="AW507" s="609" t="s">
        <v>28</v>
      </c>
      <c r="AX507" s="609" t="s">
        <v>73</v>
      </c>
      <c r="AY507" s="611" t="s">
        <v>184</v>
      </c>
    </row>
    <row r="508" spans="2:65" s="609" customFormat="1">
      <c r="B508" s="608"/>
      <c r="D508" s="610" t="s">
        <v>203</v>
      </c>
      <c r="E508" s="611" t="s">
        <v>1</v>
      </c>
      <c r="F508" s="514" t="s">
        <v>1045</v>
      </c>
      <c r="H508" s="612">
        <v>38.5</v>
      </c>
      <c r="L508" s="608"/>
      <c r="M508" s="613"/>
      <c r="T508" s="614"/>
      <c r="AT508" s="611" t="s">
        <v>203</v>
      </c>
      <c r="AU508" s="611" t="s">
        <v>83</v>
      </c>
      <c r="AV508" s="609" t="s">
        <v>83</v>
      </c>
      <c r="AW508" s="609" t="s">
        <v>28</v>
      </c>
      <c r="AX508" s="609" t="s">
        <v>73</v>
      </c>
      <c r="AY508" s="611" t="s">
        <v>184</v>
      </c>
    </row>
    <row r="509" spans="2:65" s="609" customFormat="1">
      <c r="B509" s="608"/>
      <c r="D509" s="610" t="s">
        <v>203</v>
      </c>
      <c r="E509" s="611" t="s">
        <v>1</v>
      </c>
      <c r="F509" s="514" t="s">
        <v>1046</v>
      </c>
      <c r="H509" s="612">
        <v>4.47</v>
      </c>
      <c r="L509" s="608"/>
      <c r="M509" s="613"/>
      <c r="T509" s="614"/>
      <c r="AT509" s="611" t="s">
        <v>203</v>
      </c>
      <c r="AU509" s="611" t="s">
        <v>83</v>
      </c>
      <c r="AV509" s="609" t="s">
        <v>83</v>
      </c>
      <c r="AW509" s="609" t="s">
        <v>28</v>
      </c>
      <c r="AX509" s="609" t="s">
        <v>73</v>
      </c>
      <c r="AY509" s="611" t="s">
        <v>184</v>
      </c>
    </row>
    <row r="510" spans="2:65" s="609" customFormat="1">
      <c r="B510" s="608"/>
      <c r="D510" s="610" t="s">
        <v>203</v>
      </c>
      <c r="E510" s="611" t="s">
        <v>1</v>
      </c>
      <c r="F510" s="514" t="s">
        <v>1047</v>
      </c>
      <c r="H510" s="612">
        <v>51.500999999999998</v>
      </c>
      <c r="L510" s="608"/>
      <c r="M510" s="613"/>
      <c r="T510" s="614"/>
      <c r="AT510" s="611" t="s">
        <v>203</v>
      </c>
      <c r="AU510" s="611" t="s">
        <v>83</v>
      </c>
      <c r="AV510" s="609" t="s">
        <v>83</v>
      </c>
      <c r="AW510" s="609" t="s">
        <v>28</v>
      </c>
      <c r="AX510" s="609" t="s">
        <v>73</v>
      </c>
      <c r="AY510" s="611" t="s">
        <v>184</v>
      </c>
    </row>
    <row r="511" spans="2:65" s="609" customFormat="1">
      <c r="B511" s="608"/>
      <c r="D511" s="610" t="s">
        <v>203</v>
      </c>
      <c r="E511" s="611" t="s">
        <v>1</v>
      </c>
      <c r="F511" s="514" t="s">
        <v>1048</v>
      </c>
      <c r="H511" s="612">
        <v>1.196</v>
      </c>
      <c r="L511" s="608"/>
      <c r="M511" s="613"/>
      <c r="T511" s="614"/>
      <c r="AT511" s="611" t="s">
        <v>203</v>
      </c>
      <c r="AU511" s="611" t="s">
        <v>83</v>
      </c>
      <c r="AV511" s="609" t="s">
        <v>83</v>
      </c>
      <c r="AW511" s="609" t="s">
        <v>28</v>
      </c>
      <c r="AX511" s="609" t="s">
        <v>73</v>
      </c>
      <c r="AY511" s="611" t="s">
        <v>184</v>
      </c>
    </row>
    <row r="512" spans="2:65" s="630" customFormat="1">
      <c r="B512" s="629"/>
      <c r="D512" s="610" t="s">
        <v>203</v>
      </c>
      <c r="E512" s="631" t="s">
        <v>1</v>
      </c>
      <c r="F512" s="632" t="s">
        <v>206</v>
      </c>
      <c r="H512" s="633">
        <v>1272.261</v>
      </c>
      <c r="L512" s="629"/>
      <c r="M512" s="634"/>
      <c r="T512" s="635"/>
      <c r="AT512" s="631" t="s">
        <v>203</v>
      </c>
      <c r="AU512" s="631" t="s">
        <v>83</v>
      </c>
      <c r="AV512" s="630" t="s">
        <v>190</v>
      </c>
      <c r="AW512" s="630" t="s">
        <v>28</v>
      </c>
      <c r="AX512" s="630" t="s">
        <v>81</v>
      </c>
      <c r="AY512" s="631" t="s">
        <v>184</v>
      </c>
    </row>
    <row r="513" spans="2:65" s="524" customFormat="1" ht="24.15" customHeight="1">
      <c r="B513" s="523"/>
      <c r="C513" s="595" t="s">
        <v>1061</v>
      </c>
      <c r="D513" s="595" t="s">
        <v>186</v>
      </c>
      <c r="E513" s="596" t="s">
        <v>1062</v>
      </c>
      <c r="F513" s="636" t="s">
        <v>1063</v>
      </c>
      <c r="G513" s="615" t="s">
        <v>201</v>
      </c>
      <c r="H513" s="599">
        <v>2093.3009999999999</v>
      </c>
      <c r="I513" s="90"/>
      <c r="J513" s="600">
        <f>ROUND(I513*H513,2)</f>
        <v>0</v>
      </c>
      <c r="K513" s="601"/>
      <c r="L513" s="523"/>
      <c r="M513" s="602" t="s">
        <v>1</v>
      </c>
      <c r="N513" s="603" t="s">
        <v>38</v>
      </c>
      <c r="P513" s="604">
        <f>O513*H513</f>
        <v>0</v>
      </c>
      <c r="Q513" s="604">
        <v>1.6279999999999999E-2</v>
      </c>
      <c r="R513" s="604">
        <f>Q513*H513</f>
        <v>34.078940279999998</v>
      </c>
      <c r="S513" s="604">
        <v>0</v>
      </c>
      <c r="T513" s="605">
        <f>S513*H513</f>
        <v>0</v>
      </c>
      <c r="AR513" s="606" t="s">
        <v>190</v>
      </c>
      <c r="AT513" s="606" t="s">
        <v>186</v>
      </c>
      <c r="AU513" s="606" t="s">
        <v>83</v>
      </c>
      <c r="AY513" s="516" t="s">
        <v>184</v>
      </c>
      <c r="BE513" s="607">
        <f>IF(N513="základní",J513,0)</f>
        <v>0</v>
      </c>
      <c r="BF513" s="607">
        <f>IF(N513="snížená",J513,0)</f>
        <v>0</v>
      </c>
      <c r="BG513" s="607">
        <f>IF(N513="zákl. přenesená",J513,0)</f>
        <v>0</v>
      </c>
      <c r="BH513" s="607">
        <f>IF(N513="sníž. přenesená",J513,0)</f>
        <v>0</v>
      </c>
      <c r="BI513" s="607">
        <f>IF(N513="nulová",J513,0)</f>
        <v>0</v>
      </c>
      <c r="BJ513" s="516" t="s">
        <v>81</v>
      </c>
      <c r="BK513" s="607">
        <f>ROUND(I513*H513,2)</f>
        <v>0</v>
      </c>
      <c r="BL513" s="516" t="s">
        <v>190</v>
      </c>
      <c r="BM513" s="606" t="s">
        <v>1064</v>
      </c>
    </row>
    <row r="514" spans="2:65" s="609" customFormat="1">
      <c r="B514" s="608"/>
      <c r="D514" s="610" t="s">
        <v>203</v>
      </c>
      <c r="E514" s="611" t="s">
        <v>1</v>
      </c>
      <c r="F514" s="514" t="s">
        <v>1053</v>
      </c>
      <c r="H514" s="612">
        <v>420.63799999999998</v>
      </c>
      <c r="L514" s="608"/>
      <c r="M514" s="613"/>
      <c r="T514" s="614"/>
      <c r="AT514" s="611" t="s">
        <v>203</v>
      </c>
      <c r="AU514" s="611" t="s">
        <v>83</v>
      </c>
      <c r="AV514" s="609" t="s">
        <v>83</v>
      </c>
      <c r="AW514" s="609" t="s">
        <v>28</v>
      </c>
      <c r="AX514" s="609" t="s">
        <v>73</v>
      </c>
      <c r="AY514" s="611" t="s">
        <v>184</v>
      </c>
    </row>
    <row r="515" spans="2:65" s="609" customFormat="1">
      <c r="B515" s="608"/>
      <c r="D515" s="610" t="s">
        <v>203</v>
      </c>
      <c r="E515" s="611" t="s">
        <v>1</v>
      </c>
      <c r="F515" s="514" t="s">
        <v>1054</v>
      </c>
      <c r="H515" s="612">
        <v>37.83</v>
      </c>
      <c r="L515" s="608"/>
      <c r="M515" s="613"/>
      <c r="T515" s="614"/>
      <c r="AT515" s="611" t="s">
        <v>203</v>
      </c>
      <c r="AU515" s="611" t="s">
        <v>83</v>
      </c>
      <c r="AV515" s="609" t="s">
        <v>83</v>
      </c>
      <c r="AW515" s="609" t="s">
        <v>28</v>
      </c>
      <c r="AX515" s="609" t="s">
        <v>73</v>
      </c>
      <c r="AY515" s="611" t="s">
        <v>184</v>
      </c>
    </row>
    <row r="516" spans="2:65" s="609" customFormat="1">
      <c r="B516" s="608"/>
      <c r="D516" s="610" t="s">
        <v>203</v>
      </c>
      <c r="E516" s="611" t="s">
        <v>1</v>
      </c>
      <c r="F516" s="514" t="s">
        <v>1055</v>
      </c>
      <c r="H516" s="612">
        <v>82.662000000000006</v>
      </c>
      <c r="L516" s="608"/>
      <c r="M516" s="613"/>
      <c r="T516" s="614"/>
      <c r="AT516" s="611" t="s">
        <v>203</v>
      </c>
      <c r="AU516" s="611" t="s">
        <v>83</v>
      </c>
      <c r="AV516" s="609" t="s">
        <v>83</v>
      </c>
      <c r="AW516" s="609" t="s">
        <v>28</v>
      </c>
      <c r="AX516" s="609" t="s">
        <v>73</v>
      </c>
      <c r="AY516" s="611" t="s">
        <v>184</v>
      </c>
    </row>
    <row r="517" spans="2:65" s="609" customFormat="1">
      <c r="B517" s="608"/>
      <c r="D517" s="610" t="s">
        <v>203</v>
      </c>
      <c r="E517" s="611" t="s">
        <v>1</v>
      </c>
      <c r="F517" s="514" t="s">
        <v>1056</v>
      </c>
      <c r="H517" s="612">
        <v>279.91000000000003</v>
      </c>
      <c r="L517" s="608"/>
      <c r="M517" s="613"/>
      <c r="T517" s="614"/>
      <c r="AT517" s="611" t="s">
        <v>203</v>
      </c>
      <c r="AU517" s="611" t="s">
        <v>83</v>
      </c>
      <c r="AV517" s="609" t="s">
        <v>83</v>
      </c>
      <c r="AW517" s="609" t="s">
        <v>28</v>
      </c>
      <c r="AX517" s="609" t="s">
        <v>73</v>
      </c>
      <c r="AY517" s="611" t="s">
        <v>184</v>
      </c>
    </row>
    <row r="518" spans="2:65" s="609" customFormat="1">
      <c r="B518" s="608"/>
      <c r="D518" s="610" t="s">
        <v>203</v>
      </c>
      <c r="E518" s="611" t="s">
        <v>1</v>
      </c>
      <c r="F518" s="514" t="s">
        <v>1041</v>
      </c>
      <c r="H518" s="612">
        <v>27.3</v>
      </c>
      <c r="L518" s="608"/>
      <c r="M518" s="613"/>
      <c r="T518" s="614"/>
      <c r="AT518" s="611" t="s">
        <v>203</v>
      </c>
      <c r="AU518" s="611" t="s">
        <v>83</v>
      </c>
      <c r="AV518" s="609" t="s">
        <v>83</v>
      </c>
      <c r="AW518" s="609" t="s">
        <v>28</v>
      </c>
      <c r="AX518" s="609" t="s">
        <v>73</v>
      </c>
      <c r="AY518" s="611" t="s">
        <v>184</v>
      </c>
    </row>
    <row r="519" spans="2:65" s="609" customFormat="1">
      <c r="B519" s="608"/>
      <c r="D519" s="610" t="s">
        <v>203</v>
      </c>
      <c r="E519" s="611" t="s">
        <v>1</v>
      </c>
      <c r="F519" s="514" t="s">
        <v>1042</v>
      </c>
      <c r="H519" s="612">
        <v>918.774</v>
      </c>
      <c r="L519" s="608"/>
      <c r="M519" s="613"/>
      <c r="T519" s="614"/>
      <c r="AT519" s="611" t="s">
        <v>203</v>
      </c>
      <c r="AU519" s="611" t="s">
        <v>83</v>
      </c>
      <c r="AV519" s="609" t="s">
        <v>83</v>
      </c>
      <c r="AW519" s="609" t="s">
        <v>28</v>
      </c>
      <c r="AX519" s="609" t="s">
        <v>73</v>
      </c>
      <c r="AY519" s="611" t="s">
        <v>184</v>
      </c>
    </row>
    <row r="520" spans="2:65" s="609" customFormat="1">
      <c r="B520" s="608"/>
      <c r="D520" s="610" t="s">
        <v>203</v>
      </c>
      <c r="E520" s="611" t="s">
        <v>1</v>
      </c>
      <c r="F520" s="514" t="s">
        <v>1043</v>
      </c>
      <c r="H520" s="612">
        <v>16.86</v>
      </c>
      <c r="L520" s="608"/>
      <c r="M520" s="613"/>
      <c r="T520" s="614"/>
      <c r="AT520" s="611" t="s">
        <v>203</v>
      </c>
      <c r="AU520" s="611" t="s">
        <v>83</v>
      </c>
      <c r="AV520" s="609" t="s">
        <v>83</v>
      </c>
      <c r="AW520" s="609" t="s">
        <v>28</v>
      </c>
      <c r="AX520" s="609" t="s">
        <v>73</v>
      </c>
      <c r="AY520" s="611" t="s">
        <v>184</v>
      </c>
    </row>
    <row r="521" spans="2:65" s="609" customFormat="1">
      <c r="B521" s="608"/>
      <c r="D521" s="610" t="s">
        <v>203</v>
      </c>
      <c r="E521" s="611" t="s">
        <v>1</v>
      </c>
      <c r="F521" s="514" t="s">
        <v>1044</v>
      </c>
      <c r="H521" s="612">
        <v>213.66</v>
      </c>
      <c r="L521" s="608"/>
      <c r="M521" s="613"/>
      <c r="T521" s="614"/>
      <c r="AT521" s="611" t="s">
        <v>203</v>
      </c>
      <c r="AU521" s="611" t="s">
        <v>83</v>
      </c>
      <c r="AV521" s="609" t="s">
        <v>83</v>
      </c>
      <c r="AW521" s="609" t="s">
        <v>28</v>
      </c>
      <c r="AX521" s="609" t="s">
        <v>73</v>
      </c>
      <c r="AY521" s="611" t="s">
        <v>184</v>
      </c>
    </row>
    <row r="522" spans="2:65" s="609" customFormat="1">
      <c r="B522" s="608"/>
      <c r="D522" s="610" t="s">
        <v>203</v>
      </c>
      <c r="E522" s="611" t="s">
        <v>1</v>
      </c>
      <c r="F522" s="514" t="s">
        <v>1045</v>
      </c>
      <c r="H522" s="612">
        <v>38.5</v>
      </c>
      <c r="L522" s="608"/>
      <c r="M522" s="613"/>
      <c r="T522" s="614"/>
      <c r="AT522" s="611" t="s">
        <v>203</v>
      </c>
      <c r="AU522" s="611" t="s">
        <v>83</v>
      </c>
      <c r="AV522" s="609" t="s">
        <v>83</v>
      </c>
      <c r="AW522" s="609" t="s">
        <v>28</v>
      </c>
      <c r="AX522" s="609" t="s">
        <v>73</v>
      </c>
      <c r="AY522" s="611" t="s">
        <v>184</v>
      </c>
    </row>
    <row r="523" spans="2:65" s="609" customFormat="1">
      <c r="B523" s="608"/>
      <c r="D523" s="610" t="s">
        <v>203</v>
      </c>
      <c r="E523" s="611" t="s">
        <v>1</v>
      </c>
      <c r="F523" s="514" t="s">
        <v>1046</v>
      </c>
      <c r="H523" s="612">
        <v>4.47</v>
      </c>
      <c r="L523" s="608"/>
      <c r="M523" s="613"/>
      <c r="T523" s="614"/>
      <c r="AT523" s="611" t="s">
        <v>203</v>
      </c>
      <c r="AU523" s="611" t="s">
        <v>83</v>
      </c>
      <c r="AV523" s="609" t="s">
        <v>83</v>
      </c>
      <c r="AW523" s="609" t="s">
        <v>28</v>
      </c>
      <c r="AX523" s="609" t="s">
        <v>73</v>
      </c>
      <c r="AY523" s="611" t="s">
        <v>184</v>
      </c>
    </row>
    <row r="524" spans="2:65" s="609" customFormat="1">
      <c r="B524" s="608"/>
      <c r="D524" s="610" t="s">
        <v>203</v>
      </c>
      <c r="E524" s="611" t="s">
        <v>1</v>
      </c>
      <c r="F524" s="514" t="s">
        <v>1047</v>
      </c>
      <c r="H524" s="612">
        <v>51.500999999999998</v>
      </c>
      <c r="L524" s="608"/>
      <c r="M524" s="613"/>
      <c r="T524" s="614"/>
      <c r="AT524" s="611" t="s">
        <v>203</v>
      </c>
      <c r="AU524" s="611" t="s">
        <v>83</v>
      </c>
      <c r="AV524" s="609" t="s">
        <v>83</v>
      </c>
      <c r="AW524" s="609" t="s">
        <v>28</v>
      </c>
      <c r="AX524" s="609" t="s">
        <v>73</v>
      </c>
      <c r="AY524" s="611" t="s">
        <v>184</v>
      </c>
    </row>
    <row r="525" spans="2:65" s="609" customFormat="1">
      <c r="B525" s="608"/>
      <c r="D525" s="610" t="s">
        <v>203</v>
      </c>
      <c r="E525" s="611" t="s">
        <v>1</v>
      </c>
      <c r="F525" s="514" t="s">
        <v>1048</v>
      </c>
      <c r="H525" s="612">
        <v>1.196</v>
      </c>
      <c r="L525" s="608"/>
      <c r="M525" s="613"/>
      <c r="T525" s="614"/>
      <c r="AT525" s="611" t="s">
        <v>203</v>
      </c>
      <c r="AU525" s="611" t="s">
        <v>83</v>
      </c>
      <c r="AV525" s="609" t="s">
        <v>83</v>
      </c>
      <c r="AW525" s="609" t="s">
        <v>28</v>
      </c>
      <c r="AX525" s="609" t="s">
        <v>73</v>
      </c>
      <c r="AY525" s="611" t="s">
        <v>184</v>
      </c>
    </row>
    <row r="526" spans="2:65" s="630" customFormat="1">
      <c r="B526" s="629"/>
      <c r="D526" s="610" t="s">
        <v>203</v>
      </c>
      <c r="E526" s="631" t="s">
        <v>1</v>
      </c>
      <c r="F526" s="632" t="s">
        <v>206</v>
      </c>
      <c r="H526" s="633">
        <v>2093.3009999999999</v>
      </c>
      <c r="L526" s="629"/>
      <c r="M526" s="634"/>
      <c r="T526" s="635"/>
      <c r="AT526" s="631" t="s">
        <v>203</v>
      </c>
      <c r="AU526" s="631" t="s">
        <v>83</v>
      </c>
      <c r="AV526" s="630" t="s">
        <v>190</v>
      </c>
      <c r="AW526" s="630" t="s">
        <v>28</v>
      </c>
      <c r="AX526" s="630" t="s">
        <v>81</v>
      </c>
      <c r="AY526" s="631" t="s">
        <v>184</v>
      </c>
    </row>
    <row r="527" spans="2:65" s="524" customFormat="1" ht="24.15" customHeight="1">
      <c r="B527" s="523"/>
      <c r="C527" s="595" t="s">
        <v>1065</v>
      </c>
      <c r="D527" s="595" t="s">
        <v>186</v>
      </c>
      <c r="E527" s="596" t="s">
        <v>1066</v>
      </c>
      <c r="F527" s="636" t="s">
        <v>1067</v>
      </c>
      <c r="G527" s="615" t="s">
        <v>201</v>
      </c>
      <c r="H527" s="599">
        <v>366.47</v>
      </c>
      <c r="I527" s="90"/>
      <c r="J527" s="600">
        <f>ROUND(I527*H527,2)</f>
        <v>0</v>
      </c>
      <c r="K527" s="601"/>
      <c r="L527" s="523"/>
      <c r="M527" s="602" t="s">
        <v>1</v>
      </c>
      <c r="N527" s="603" t="s">
        <v>38</v>
      </c>
      <c r="P527" s="604">
        <f>O527*H527</f>
        <v>0</v>
      </c>
      <c r="Q527" s="604">
        <v>4.9399999999999999E-3</v>
      </c>
      <c r="R527" s="604">
        <f>Q527*H527</f>
        <v>1.8103618000000001</v>
      </c>
      <c r="S527" s="604">
        <v>0</v>
      </c>
      <c r="T527" s="605">
        <f>S527*H527</f>
        <v>0</v>
      </c>
      <c r="AR527" s="606" t="s">
        <v>190</v>
      </c>
      <c r="AT527" s="606" t="s">
        <v>186</v>
      </c>
      <c r="AU527" s="606" t="s">
        <v>83</v>
      </c>
      <c r="AY527" s="516" t="s">
        <v>184</v>
      </c>
      <c r="BE527" s="607">
        <f>IF(N527="základní",J527,0)</f>
        <v>0</v>
      </c>
      <c r="BF527" s="607">
        <f>IF(N527="snížená",J527,0)</f>
        <v>0</v>
      </c>
      <c r="BG527" s="607">
        <f>IF(N527="zákl. přenesená",J527,0)</f>
        <v>0</v>
      </c>
      <c r="BH527" s="607">
        <f>IF(N527="sníž. přenesená",J527,0)</f>
        <v>0</v>
      </c>
      <c r="BI527" s="607">
        <f>IF(N527="nulová",J527,0)</f>
        <v>0</v>
      </c>
      <c r="BJ527" s="516" t="s">
        <v>81</v>
      </c>
      <c r="BK527" s="607">
        <f>ROUND(I527*H527,2)</f>
        <v>0</v>
      </c>
      <c r="BL527" s="516" t="s">
        <v>190</v>
      </c>
      <c r="BM527" s="606" t="s">
        <v>1068</v>
      </c>
    </row>
    <row r="528" spans="2:65" s="617" customFormat="1">
      <c r="B528" s="616"/>
      <c r="D528" s="610" t="s">
        <v>203</v>
      </c>
      <c r="E528" s="618" t="s">
        <v>1</v>
      </c>
      <c r="F528" s="619" t="s">
        <v>1069</v>
      </c>
      <c r="H528" s="618" t="s">
        <v>1</v>
      </c>
      <c r="L528" s="616"/>
      <c r="M528" s="620"/>
      <c r="T528" s="621"/>
      <c r="AT528" s="618" t="s">
        <v>203</v>
      </c>
      <c r="AU528" s="618" t="s">
        <v>83</v>
      </c>
      <c r="AV528" s="617" t="s">
        <v>81</v>
      </c>
      <c r="AW528" s="617" t="s">
        <v>28</v>
      </c>
      <c r="AX528" s="617" t="s">
        <v>73</v>
      </c>
      <c r="AY528" s="618" t="s">
        <v>184</v>
      </c>
    </row>
    <row r="529" spans="2:51" s="609" customFormat="1">
      <c r="B529" s="608"/>
      <c r="D529" s="610" t="s">
        <v>203</v>
      </c>
      <c r="E529" s="611" t="s">
        <v>1</v>
      </c>
      <c r="F529" s="514" t="s">
        <v>1070</v>
      </c>
      <c r="H529" s="612">
        <v>250.2</v>
      </c>
      <c r="L529" s="608"/>
      <c r="M529" s="613"/>
      <c r="T529" s="614"/>
      <c r="AT529" s="611" t="s">
        <v>203</v>
      </c>
      <c r="AU529" s="611" t="s">
        <v>83</v>
      </c>
      <c r="AV529" s="609" t="s">
        <v>83</v>
      </c>
      <c r="AW529" s="609" t="s">
        <v>28</v>
      </c>
      <c r="AX529" s="609" t="s">
        <v>73</v>
      </c>
      <c r="AY529" s="611" t="s">
        <v>184</v>
      </c>
    </row>
    <row r="530" spans="2:51" s="609" customFormat="1">
      <c r="B530" s="608"/>
      <c r="D530" s="610" t="s">
        <v>203</v>
      </c>
      <c r="E530" s="611" t="s">
        <v>1</v>
      </c>
      <c r="F530" s="514" t="s">
        <v>1071</v>
      </c>
      <c r="H530" s="612">
        <v>20.32</v>
      </c>
      <c r="L530" s="608"/>
      <c r="M530" s="613"/>
      <c r="T530" s="614"/>
      <c r="AT530" s="611" t="s">
        <v>203</v>
      </c>
      <c r="AU530" s="611" t="s">
        <v>83</v>
      </c>
      <c r="AV530" s="609" t="s">
        <v>83</v>
      </c>
      <c r="AW530" s="609" t="s">
        <v>28</v>
      </c>
      <c r="AX530" s="609" t="s">
        <v>73</v>
      </c>
      <c r="AY530" s="611" t="s">
        <v>184</v>
      </c>
    </row>
    <row r="531" spans="2:51" s="609" customFormat="1">
      <c r="B531" s="608"/>
      <c r="D531" s="610" t="s">
        <v>203</v>
      </c>
      <c r="E531" s="611" t="s">
        <v>1</v>
      </c>
      <c r="F531" s="514" t="s">
        <v>1072</v>
      </c>
      <c r="H531" s="612">
        <v>-59.67</v>
      </c>
      <c r="L531" s="608"/>
      <c r="M531" s="613"/>
      <c r="T531" s="614"/>
      <c r="AT531" s="611" t="s">
        <v>203</v>
      </c>
      <c r="AU531" s="611" t="s">
        <v>83</v>
      </c>
      <c r="AV531" s="609" t="s">
        <v>83</v>
      </c>
      <c r="AW531" s="609" t="s">
        <v>28</v>
      </c>
      <c r="AX531" s="609" t="s">
        <v>73</v>
      </c>
      <c r="AY531" s="611" t="s">
        <v>184</v>
      </c>
    </row>
    <row r="532" spans="2:51" s="609" customFormat="1">
      <c r="B532" s="608"/>
      <c r="D532" s="610" t="s">
        <v>203</v>
      </c>
      <c r="E532" s="611" t="s">
        <v>1</v>
      </c>
      <c r="F532" s="514" t="s">
        <v>1073</v>
      </c>
      <c r="H532" s="612">
        <v>-34.51</v>
      </c>
      <c r="L532" s="608"/>
      <c r="M532" s="613"/>
      <c r="T532" s="614"/>
      <c r="AT532" s="611" t="s">
        <v>203</v>
      </c>
      <c r="AU532" s="611" t="s">
        <v>83</v>
      </c>
      <c r="AV532" s="609" t="s">
        <v>83</v>
      </c>
      <c r="AW532" s="609" t="s">
        <v>28</v>
      </c>
      <c r="AX532" s="609" t="s">
        <v>73</v>
      </c>
      <c r="AY532" s="611" t="s">
        <v>184</v>
      </c>
    </row>
    <row r="533" spans="2:51" s="609" customFormat="1">
      <c r="B533" s="608"/>
      <c r="D533" s="610" t="s">
        <v>203</v>
      </c>
      <c r="E533" s="611" t="s">
        <v>1</v>
      </c>
      <c r="F533" s="514" t="s">
        <v>1074</v>
      </c>
      <c r="H533" s="612">
        <v>18.46</v>
      </c>
      <c r="L533" s="608"/>
      <c r="M533" s="613"/>
      <c r="T533" s="614"/>
      <c r="AT533" s="611" t="s">
        <v>203</v>
      </c>
      <c r="AU533" s="611" t="s">
        <v>83</v>
      </c>
      <c r="AV533" s="609" t="s">
        <v>83</v>
      </c>
      <c r="AW533" s="609" t="s">
        <v>28</v>
      </c>
      <c r="AX533" s="609" t="s">
        <v>73</v>
      </c>
      <c r="AY533" s="611" t="s">
        <v>184</v>
      </c>
    </row>
    <row r="534" spans="2:51" s="609" customFormat="1">
      <c r="B534" s="608"/>
      <c r="D534" s="610" t="s">
        <v>203</v>
      </c>
      <c r="E534" s="611" t="s">
        <v>1</v>
      </c>
      <c r="F534" s="514" t="s">
        <v>1075</v>
      </c>
      <c r="H534" s="612">
        <v>10.5</v>
      </c>
      <c r="L534" s="608"/>
      <c r="M534" s="613"/>
      <c r="T534" s="614"/>
      <c r="AT534" s="611" t="s">
        <v>203</v>
      </c>
      <c r="AU534" s="611" t="s">
        <v>83</v>
      </c>
      <c r="AV534" s="609" t="s">
        <v>83</v>
      </c>
      <c r="AW534" s="609" t="s">
        <v>28</v>
      </c>
      <c r="AX534" s="609" t="s">
        <v>73</v>
      </c>
      <c r="AY534" s="611" t="s">
        <v>184</v>
      </c>
    </row>
    <row r="535" spans="2:51" s="617" customFormat="1">
      <c r="B535" s="616"/>
      <c r="D535" s="610" t="s">
        <v>203</v>
      </c>
      <c r="E535" s="618" t="s">
        <v>1</v>
      </c>
      <c r="F535" s="619" t="s">
        <v>1076</v>
      </c>
      <c r="H535" s="618" t="s">
        <v>1</v>
      </c>
      <c r="L535" s="616"/>
      <c r="M535" s="620"/>
      <c r="T535" s="621"/>
      <c r="AT535" s="618" t="s">
        <v>203</v>
      </c>
      <c r="AU535" s="618" t="s">
        <v>83</v>
      </c>
      <c r="AV535" s="617" t="s">
        <v>81</v>
      </c>
      <c r="AW535" s="617" t="s">
        <v>28</v>
      </c>
      <c r="AX535" s="617" t="s">
        <v>73</v>
      </c>
      <c r="AY535" s="618" t="s">
        <v>184</v>
      </c>
    </row>
    <row r="536" spans="2:51" s="609" customFormat="1">
      <c r="B536" s="608"/>
      <c r="D536" s="610" t="s">
        <v>203</v>
      </c>
      <c r="E536" s="611" t="s">
        <v>1</v>
      </c>
      <c r="F536" s="514" t="s">
        <v>1077</v>
      </c>
      <c r="H536" s="612">
        <v>24.108000000000001</v>
      </c>
      <c r="L536" s="608"/>
      <c r="M536" s="613"/>
      <c r="T536" s="614"/>
      <c r="AT536" s="611" t="s">
        <v>203</v>
      </c>
      <c r="AU536" s="611" t="s">
        <v>83</v>
      </c>
      <c r="AV536" s="609" t="s">
        <v>83</v>
      </c>
      <c r="AW536" s="609" t="s">
        <v>28</v>
      </c>
      <c r="AX536" s="609" t="s">
        <v>73</v>
      </c>
      <c r="AY536" s="611" t="s">
        <v>184</v>
      </c>
    </row>
    <row r="537" spans="2:51" s="609" customFormat="1">
      <c r="B537" s="608"/>
      <c r="D537" s="610" t="s">
        <v>203</v>
      </c>
      <c r="E537" s="611" t="s">
        <v>1</v>
      </c>
      <c r="F537" s="514" t="s">
        <v>1071</v>
      </c>
      <c r="H537" s="612">
        <v>20.32</v>
      </c>
      <c r="L537" s="608"/>
      <c r="M537" s="613"/>
      <c r="T537" s="614"/>
      <c r="AT537" s="611" t="s">
        <v>203</v>
      </c>
      <c r="AU537" s="611" t="s">
        <v>83</v>
      </c>
      <c r="AV537" s="609" t="s">
        <v>83</v>
      </c>
      <c r="AW537" s="609" t="s">
        <v>28</v>
      </c>
      <c r="AX537" s="609" t="s">
        <v>73</v>
      </c>
      <c r="AY537" s="611" t="s">
        <v>184</v>
      </c>
    </row>
    <row r="538" spans="2:51" s="609" customFormat="1">
      <c r="B538" s="608"/>
      <c r="D538" s="610" t="s">
        <v>203</v>
      </c>
      <c r="E538" s="611" t="s">
        <v>1</v>
      </c>
      <c r="F538" s="514" t="s">
        <v>1078</v>
      </c>
      <c r="H538" s="612">
        <v>7.5519999999999996</v>
      </c>
      <c r="L538" s="608"/>
      <c r="M538" s="613"/>
      <c r="T538" s="614"/>
      <c r="AT538" s="611" t="s">
        <v>203</v>
      </c>
      <c r="AU538" s="611" t="s">
        <v>83</v>
      </c>
      <c r="AV538" s="609" t="s">
        <v>83</v>
      </c>
      <c r="AW538" s="609" t="s">
        <v>28</v>
      </c>
      <c r="AX538" s="609" t="s">
        <v>73</v>
      </c>
      <c r="AY538" s="611" t="s">
        <v>184</v>
      </c>
    </row>
    <row r="539" spans="2:51" s="609" customFormat="1">
      <c r="B539" s="608"/>
      <c r="D539" s="610" t="s">
        <v>203</v>
      </c>
      <c r="E539" s="611" t="s">
        <v>1</v>
      </c>
      <c r="F539" s="514" t="s">
        <v>1079</v>
      </c>
      <c r="H539" s="612">
        <v>-3.06</v>
      </c>
      <c r="L539" s="608"/>
      <c r="M539" s="613"/>
      <c r="T539" s="614"/>
      <c r="AT539" s="611" t="s">
        <v>203</v>
      </c>
      <c r="AU539" s="611" t="s">
        <v>83</v>
      </c>
      <c r="AV539" s="609" t="s">
        <v>83</v>
      </c>
      <c r="AW539" s="609" t="s">
        <v>28</v>
      </c>
      <c r="AX539" s="609" t="s">
        <v>73</v>
      </c>
      <c r="AY539" s="611" t="s">
        <v>184</v>
      </c>
    </row>
    <row r="540" spans="2:51" s="609" customFormat="1">
      <c r="B540" s="608"/>
      <c r="D540" s="610" t="s">
        <v>203</v>
      </c>
      <c r="E540" s="611" t="s">
        <v>1</v>
      </c>
      <c r="F540" s="514" t="s">
        <v>1080</v>
      </c>
      <c r="H540" s="612">
        <v>-22.95</v>
      </c>
      <c r="L540" s="608"/>
      <c r="M540" s="613"/>
      <c r="T540" s="614"/>
      <c r="AT540" s="611" t="s">
        <v>203</v>
      </c>
      <c r="AU540" s="611" t="s">
        <v>83</v>
      </c>
      <c r="AV540" s="609" t="s">
        <v>83</v>
      </c>
      <c r="AW540" s="609" t="s">
        <v>28</v>
      </c>
      <c r="AX540" s="609" t="s">
        <v>73</v>
      </c>
      <c r="AY540" s="611" t="s">
        <v>184</v>
      </c>
    </row>
    <row r="541" spans="2:51" s="609" customFormat="1">
      <c r="B541" s="608"/>
      <c r="D541" s="610" t="s">
        <v>203</v>
      </c>
      <c r="E541" s="611" t="s">
        <v>1</v>
      </c>
      <c r="F541" s="514" t="s">
        <v>1081</v>
      </c>
      <c r="H541" s="612">
        <v>-6.4260000000000002</v>
      </c>
      <c r="L541" s="608"/>
      <c r="M541" s="613"/>
      <c r="T541" s="614"/>
      <c r="AT541" s="611" t="s">
        <v>203</v>
      </c>
      <c r="AU541" s="611" t="s">
        <v>83</v>
      </c>
      <c r="AV541" s="609" t="s">
        <v>83</v>
      </c>
      <c r="AW541" s="609" t="s">
        <v>28</v>
      </c>
      <c r="AX541" s="609" t="s">
        <v>73</v>
      </c>
      <c r="AY541" s="611" t="s">
        <v>184</v>
      </c>
    </row>
    <row r="542" spans="2:51" s="609" customFormat="1">
      <c r="B542" s="608"/>
      <c r="D542" s="610" t="s">
        <v>203</v>
      </c>
      <c r="E542" s="611" t="s">
        <v>1</v>
      </c>
      <c r="F542" s="514" t="s">
        <v>1082</v>
      </c>
      <c r="H542" s="612">
        <v>-2.1</v>
      </c>
      <c r="L542" s="608"/>
      <c r="M542" s="613"/>
      <c r="T542" s="614"/>
      <c r="AT542" s="611" t="s">
        <v>203</v>
      </c>
      <c r="AU542" s="611" t="s">
        <v>83</v>
      </c>
      <c r="AV542" s="609" t="s">
        <v>83</v>
      </c>
      <c r="AW542" s="609" t="s">
        <v>28</v>
      </c>
      <c r="AX542" s="609" t="s">
        <v>73</v>
      </c>
      <c r="AY542" s="611" t="s">
        <v>184</v>
      </c>
    </row>
    <row r="543" spans="2:51" s="609" customFormat="1">
      <c r="B543" s="608"/>
      <c r="D543" s="610" t="s">
        <v>203</v>
      </c>
      <c r="E543" s="611" t="s">
        <v>1</v>
      </c>
      <c r="F543" s="514" t="s">
        <v>1083</v>
      </c>
      <c r="H543" s="612">
        <v>1.74</v>
      </c>
      <c r="L543" s="608"/>
      <c r="M543" s="613"/>
      <c r="T543" s="614"/>
      <c r="AT543" s="611" t="s">
        <v>203</v>
      </c>
      <c r="AU543" s="611" t="s">
        <v>83</v>
      </c>
      <c r="AV543" s="609" t="s">
        <v>83</v>
      </c>
      <c r="AW543" s="609" t="s">
        <v>28</v>
      </c>
      <c r="AX543" s="609" t="s">
        <v>73</v>
      </c>
      <c r="AY543" s="611" t="s">
        <v>184</v>
      </c>
    </row>
    <row r="544" spans="2:51" s="609" customFormat="1">
      <c r="B544" s="608"/>
      <c r="D544" s="610" t="s">
        <v>203</v>
      </c>
      <c r="E544" s="611" t="s">
        <v>1</v>
      </c>
      <c r="F544" s="514" t="s">
        <v>1084</v>
      </c>
      <c r="H544" s="612">
        <v>7.1</v>
      </c>
      <c r="L544" s="608"/>
      <c r="M544" s="613"/>
      <c r="T544" s="614"/>
      <c r="AT544" s="611" t="s">
        <v>203</v>
      </c>
      <c r="AU544" s="611" t="s">
        <v>83</v>
      </c>
      <c r="AV544" s="609" t="s">
        <v>83</v>
      </c>
      <c r="AW544" s="609" t="s">
        <v>28</v>
      </c>
      <c r="AX544" s="609" t="s">
        <v>73</v>
      </c>
      <c r="AY544" s="611" t="s">
        <v>184</v>
      </c>
    </row>
    <row r="545" spans="2:65" s="609" customFormat="1">
      <c r="B545" s="608"/>
      <c r="D545" s="610" t="s">
        <v>203</v>
      </c>
      <c r="E545" s="611" t="s">
        <v>1</v>
      </c>
      <c r="F545" s="514" t="s">
        <v>1085</v>
      </c>
      <c r="H545" s="612">
        <v>1.556</v>
      </c>
      <c r="L545" s="608"/>
      <c r="M545" s="613"/>
      <c r="T545" s="614"/>
      <c r="AT545" s="611" t="s">
        <v>203</v>
      </c>
      <c r="AU545" s="611" t="s">
        <v>83</v>
      </c>
      <c r="AV545" s="609" t="s">
        <v>83</v>
      </c>
      <c r="AW545" s="609" t="s">
        <v>28</v>
      </c>
      <c r="AX545" s="609" t="s">
        <v>73</v>
      </c>
      <c r="AY545" s="611" t="s">
        <v>184</v>
      </c>
    </row>
    <row r="546" spans="2:65" s="609" customFormat="1">
      <c r="B546" s="608"/>
      <c r="D546" s="610" t="s">
        <v>203</v>
      </c>
      <c r="E546" s="611" t="s">
        <v>1</v>
      </c>
      <c r="F546" s="514" t="s">
        <v>1086</v>
      </c>
      <c r="H546" s="612">
        <v>1.04</v>
      </c>
      <c r="L546" s="608"/>
      <c r="M546" s="613"/>
      <c r="T546" s="614"/>
      <c r="AT546" s="611" t="s">
        <v>203</v>
      </c>
      <c r="AU546" s="611" t="s">
        <v>83</v>
      </c>
      <c r="AV546" s="609" t="s">
        <v>83</v>
      </c>
      <c r="AW546" s="609" t="s">
        <v>28</v>
      </c>
      <c r="AX546" s="609" t="s">
        <v>73</v>
      </c>
      <c r="AY546" s="611" t="s">
        <v>184</v>
      </c>
    </row>
    <row r="547" spans="2:65" s="617" customFormat="1">
      <c r="B547" s="616"/>
      <c r="D547" s="610" t="s">
        <v>203</v>
      </c>
      <c r="E547" s="618" t="s">
        <v>1</v>
      </c>
      <c r="F547" s="619" t="s">
        <v>1087</v>
      </c>
      <c r="H547" s="618" t="s">
        <v>1</v>
      </c>
      <c r="L547" s="616"/>
      <c r="M547" s="620"/>
      <c r="T547" s="621"/>
      <c r="AT547" s="618" t="s">
        <v>203</v>
      </c>
      <c r="AU547" s="618" t="s">
        <v>83</v>
      </c>
      <c r="AV547" s="617" t="s">
        <v>81</v>
      </c>
      <c r="AW547" s="617" t="s">
        <v>28</v>
      </c>
      <c r="AX547" s="617" t="s">
        <v>73</v>
      </c>
      <c r="AY547" s="618" t="s">
        <v>184</v>
      </c>
    </row>
    <row r="548" spans="2:65" s="609" customFormat="1">
      <c r="B548" s="608"/>
      <c r="D548" s="610" t="s">
        <v>203</v>
      </c>
      <c r="E548" s="611" t="s">
        <v>1</v>
      </c>
      <c r="F548" s="514" t="s">
        <v>1088</v>
      </c>
      <c r="H548" s="612">
        <v>71.295000000000002</v>
      </c>
      <c r="L548" s="608"/>
      <c r="M548" s="613"/>
      <c r="T548" s="614"/>
      <c r="AT548" s="611" t="s">
        <v>203</v>
      </c>
      <c r="AU548" s="611" t="s">
        <v>83</v>
      </c>
      <c r="AV548" s="609" t="s">
        <v>83</v>
      </c>
      <c r="AW548" s="609" t="s">
        <v>28</v>
      </c>
      <c r="AX548" s="609" t="s">
        <v>73</v>
      </c>
      <c r="AY548" s="611" t="s">
        <v>184</v>
      </c>
    </row>
    <row r="549" spans="2:65" s="609" customFormat="1">
      <c r="B549" s="608"/>
      <c r="D549" s="610" t="s">
        <v>203</v>
      </c>
      <c r="E549" s="611" t="s">
        <v>1</v>
      </c>
      <c r="F549" s="514" t="s">
        <v>1089</v>
      </c>
      <c r="H549" s="612">
        <v>-5.83</v>
      </c>
      <c r="L549" s="608"/>
      <c r="M549" s="613"/>
      <c r="T549" s="614"/>
      <c r="AT549" s="611" t="s">
        <v>203</v>
      </c>
      <c r="AU549" s="611" t="s">
        <v>83</v>
      </c>
      <c r="AV549" s="609" t="s">
        <v>83</v>
      </c>
      <c r="AW549" s="609" t="s">
        <v>28</v>
      </c>
      <c r="AX549" s="609" t="s">
        <v>73</v>
      </c>
      <c r="AY549" s="611" t="s">
        <v>184</v>
      </c>
    </row>
    <row r="550" spans="2:65" s="609" customFormat="1">
      <c r="B550" s="608"/>
      <c r="D550" s="610" t="s">
        <v>203</v>
      </c>
      <c r="E550" s="611" t="s">
        <v>1</v>
      </c>
      <c r="F550" s="514" t="s">
        <v>1090</v>
      </c>
      <c r="H550" s="612">
        <v>2.56</v>
      </c>
      <c r="L550" s="608"/>
      <c r="M550" s="613"/>
      <c r="T550" s="614"/>
      <c r="AT550" s="611" t="s">
        <v>203</v>
      </c>
      <c r="AU550" s="611" t="s">
        <v>83</v>
      </c>
      <c r="AV550" s="609" t="s">
        <v>83</v>
      </c>
      <c r="AW550" s="609" t="s">
        <v>28</v>
      </c>
      <c r="AX550" s="609" t="s">
        <v>73</v>
      </c>
      <c r="AY550" s="611" t="s">
        <v>184</v>
      </c>
    </row>
    <row r="551" spans="2:65" s="617" customFormat="1">
      <c r="B551" s="616"/>
      <c r="D551" s="610" t="s">
        <v>203</v>
      </c>
      <c r="E551" s="618" t="s">
        <v>1</v>
      </c>
      <c r="F551" s="619" t="s">
        <v>1091</v>
      </c>
      <c r="H551" s="618" t="s">
        <v>1</v>
      </c>
      <c r="L551" s="616"/>
      <c r="M551" s="620"/>
      <c r="T551" s="621"/>
      <c r="AT551" s="618" t="s">
        <v>203</v>
      </c>
      <c r="AU551" s="618" t="s">
        <v>83</v>
      </c>
      <c r="AV551" s="617" t="s">
        <v>81</v>
      </c>
      <c r="AW551" s="617" t="s">
        <v>28</v>
      </c>
      <c r="AX551" s="617" t="s">
        <v>73</v>
      </c>
      <c r="AY551" s="618" t="s">
        <v>184</v>
      </c>
    </row>
    <row r="552" spans="2:65" s="609" customFormat="1">
      <c r="B552" s="608"/>
      <c r="D552" s="610" t="s">
        <v>203</v>
      </c>
      <c r="E552" s="611" t="s">
        <v>1</v>
      </c>
      <c r="F552" s="514" t="s">
        <v>1088</v>
      </c>
      <c r="H552" s="612">
        <v>71.295000000000002</v>
      </c>
      <c r="L552" s="608"/>
      <c r="M552" s="613"/>
      <c r="T552" s="614"/>
      <c r="AT552" s="611" t="s">
        <v>203</v>
      </c>
      <c r="AU552" s="611" t="s">
        <v>83</v>
      </c>
      <c r="AV552" s="609" t="s">
        <v>83</v>
      </c>
      <c r="AW552" s="609" t="s">
        <v>28</v>
      </c>
      <c r="AX552" s="609" t="s">
        <v>73</v>
      </c>
      <c r="AY552" s="611" t="s">
        <v>184</v>
      </c>
    </row>
    <row r="553" spans="2:65" s="609" customFormat="1">
      <c r="B553" s="608"/>
      <c r="D553" s="610" t="s">
        <v>203</v>
      </c>
      <c r="E553" s="611" t="s">
        <v>1</v>
      </c>
      <c r="F553" s="514" t="s">
        <v>1092</v>
      </c>
      <c r="H553" s="612">
        <v>-5.0350000000000001</v>
      </c>
      <c r="L553" s="608"/>
      <c r="M553" s="613"/>
      <c r="T553" s="614"/>
      <c r="AT553" s="611" t="s">
        <v>203</v>
      </c>
      <c r="AU553" s="611" t="s">
        <v>83</v>
      </c>
      <c r="AV553" s="609" t="s">
        <v>83</v>
      </c>
      <c r="AW553" s="609" t="s">
        <v>28</v>
      </c>
      <c r="AX553" s="609" t="s">
        <v>73</v>
      </c>
      <c r="AY553" s="611" t="s">
        <v>184</v>
      </c>
    </row>
    <row r="554" spans="2:65" s="609" customFormat="1">
      <c r="B554" s="608"/>
      <c r="D554" s="610" t="s">
        <v>203</v>
      </c>
      <c r="E554" s="611" t="s">
        <v>1</v>
      </c>
      <c r="F554" s="514" t="s">
        <v>1093</v>
      </c>
      <c r="H554" s="612">
        <v>-4.7249999999999996</v>
      </c>
      <c r="L554" s="608"/>
      <c r="M554" s="613"/>
      <c r="T554" s="614"/>
      <c r="AT554" s="611" t="s">
        <v>203</v>
      </c>
      <c r="AU554" s="611" t="s">
        <v>83</v>
      </c>
      <c r="AV554" s="609" t="s">
        <v>83</v>
      </c>
      <c r="AW554" s="609" t="s">
        <v>28</v>
      </c>
      <c r="AX554" s="609" t="s">
        <v>73</v>
      </c>
      <c r="AY554" s="611" t="s">
        <v>184</v>
      </c>
    </row>
    <row r="555" spans="2:65" s="609" customFormat="1">
      <c r="B555" s="608"/>
      <c r="D555" s="610" t="s">
        <v>203</v>
      </c>
      <c r="E555" s="611" t="s">
        <v>1</v>
      </c>
      <c r="F555" s="514" t="s">
        <v>1094</v>
      </c>
      <c r="H555" s="612">
        <v>1.44</v>
      </c>
      <c r="L555" s="608"/>
      <c r="M555" s="613"/>
      <c r="T555" s="614"/>
      <c r="AT555" s="611" t="s">
        <v>203</v>
      </c>
      <c r="AU555" s="611" t="s">
        <v>83</v>
      </c>
      <c r="AV555" s="609" t="s">
        <v>83</v>
      </c>
      <c r="AW555" s="609" t="s">
        <v>28</v>
      </c>
      <c r="AX555" s="609" t="s">
        <v>73</v>
      </c>
      <c r="AY555" s="611" t="s">
        <v>184</v>
      </c>
    </row>
    <row r="556" spans="2:65" s="609" customFormat="1">
      <c r="B556" s="608"/>
      <c r="D556" s="610" t="s">
        <v>203</v>
      </c>
      <c r="E556" s="611" t="s">
        <v>1</v>
      </c>
      <c r="F556" s="514" t="s">
        <v>1095</v>
      </c>
      <c r="H556" s="612">
        <v>1.29</v>
      </c>
      <c r="L556" s="608"/>
      <c r="M556" s="613"/>
      <c r="T556" s="614"/>
      <c r="AT556" s="611" t="s">
        <v>203</v>
      </c>
      <c r="AU556" s="611" t="s">
        <v>83</v>
      </c>
      <c r="AV556" s="609" t="s">
        <v>83</v>
      </c>
      <c r="AW556" s="609" t="s">
        <v>28</v>
      </c>
      <c r="AX556" s="609" t="s">
        <v>73</v>
      </c>
      <c r="AY556" s="611" t="s">
        <v>184</v>
      </c>
    </row>
    <row r="557" spans="2:65" s="630" customFormat="1">
      <c r="B557" s="629"/>
      <c r="D557" s="610" t="s">
        <v>203</v>
      </c>
      <c r="E557" s="631" t="s">
        <v>1</v>
      </c>
      <c r="F557" s="632" t="s">
        <v>206</v>
      </c>
      <c r="H557" s="633">
        <v>366.47</v>
      </c>
      <c r="L557" s="629"/>
      <c r="M557" s="634"/>
      <c r="T557" s="635"/>
      <c r="AT557" s="631" t="s">
        <v>203</v>
      </c>
      <c r="AU557" s="631" t="s">
        <v>83</v>
      </c>
      <c r="AV557" s="630" t="s">
        <v>190</v>
      </c>
      <c r="AW557" s="630" t="s">
        <v>28</v>
      </c>
      <c r="AX557" s="630" t="s">
        <v>81</v>
      </c>
      <c r="AY557" s="631" t="s">
        <v>184</v>
      </c>
    </row>
    <row r="558" spans="2:65" s="524" customFormat="1" ht="21.75" customHeight="1">
      <c r="B558" s="523"/>
      <c r="C558" s="595" t="s">
        <v>1096</v>
      </c>
      <c r="D558" s="595" t="s">
        <v>186</v>
      </c>
      <c r="E558" s="596" t="s">
        <v>1097</v>
      </c>
      <c r="F558" s="636" t="s">
        <v>1098</v>
      </c>
      <c r="G558" s="615" t="s">
        <v>201</v>
      </c>
      <c r="H558" s="599">
        <v>169.78700000000001</v>
      </c>
      <c r="I558" s="90"/>
      <c r="J558" s="600">
        <f>ROUND(I558*H558,2)</f>
        <v>0</v>
      </c>
      <c r="K558" s="601"/>
      <c r="L558" s="523"/>
      <c r="M558" s="602" t="s">
        <v>1</v>
      </c>
      <c r="N558" s="603" t="s">
        <v>38</v>
      </c>
      <c r="P558" s="604">
        <f>O558*H558</f>
        <v>0</v>
      </c>
      <c r="Q558" s="604">
        <v>4.3800000000000002E-3</v>
      </c>
      <c r="R558" s="604">
        <f>Q558*H558</f>
        <v>0.74366706000000005</v>
      </c>
      <c r="S558" s="604">
        <v>0</v>
      </c>
      <c r="T558" s="605">
        <f>S558*H558</f>
        <v>0</v>
      </c>
      <c r="AR558" s="606" t="s">
        <v>190</v>
      </c>
      <c r="AT558" s="606" t="s">
        <v>186</v>
      </c>
      <c r="AU558" s="606" t="s">
        <v>83</v>
      </c>
      <c r="AY558" s="516" t="s">
        <v>184</v>
      </c>
      <c r="BE558" s="607">
        <f>IF(N558="základní",J558,0)</f>
        <v>0</v>
      </c>
      <c r="BF558" s="607">
        <f>IF(N558="snížená",J558,0)</f>
        <v>0</v>
      </c>
      <c r="BG558" s="607">
        <f>IF(N558="zákl. přenesená",J558,0)</f>
        <v>0</v>
      </c>
      <c r="BH558" s="607">
        <f>IF(N558="sníž. přenesená",J558,0)</f>
        <v>0</v>
      </c>
      <c r="BI558" s="607">
        <f>IF(N558="nulová",J558,0)</f>
        <v>0</v>
      </c>
      <c r="BJ558" s="516" t="s">
        <v>81</v>
      </c>
      <c r="BK558" s="607">
        <f>ROUND(I558*H558,2)</f>
        <v>0</v>
      </c>
      <c r="BL558" s="516" t="s">
        <v>190</v>
      </c>
      <c r="BM558" s="606" t="s">
        <v>1099</v>
      </c>
    </row>
    <row r="559" spans="2:65" s="617" customFormat="1">
      <c r="B559" s="616"/>
      <c r="D559" s="610" t="s">
        <v>203</v>
      </c>
      <c r="E559" s="618" t="s">
        <v>1</v>
      </c>
      <c r="F559" s="619" t="s">
        <v>1100</v>
      </c>
      <c r="H559" s="618" t="s">
        <v>1</v>
      </c>
      <c r="L559" s="616"/>
      <c r="M559" s="620"/>
      <c r="T559" s="621"/>
      <c r="AT559" s="618" t="s">
        <v>203</v>
      </c>
      <c r="AU559" s="618" t="s">
        <v>83</v>
      </c>
      <c r="AV559" s="617" t="s">
        <v>81</v>
      </c>
      <c r="AW559" s="617" t="s">
        <v>28</v>
      </c>
      <c r="AX559" s="617" t="s">
        <v>73</v>
      </c>
      <c r="AY559" s="618" t="s">
        <v>184</v>
      </c>
    </row>
    <row r="560" spans="2:65" s="617" customFormat="1">
      <c r="B560" s="616"/>
      <c r="D560" s="610" t="s">
        <v>203</v>
      </c>
      <c r="E560" s="618" t="s">
        <v>1</v>
      </c>
      <c r="F560" s="619" t="s">
        <v>1069</v>
      </c>
      <c r="H560" s="618" t="s">
        <v>1</v>
      </c>
      <c r="L560" s="616"/>
      <c r="M560" s="620"/>
      <c r="T560" s="621"/>
      <c r="AT560" s="618" t="s">
        <v>203</v>
      </c>
      <c r="AU560" s="618" t="s">
        <v>83</v>
      </c>
      <c r="AV560" s="617" t="s">
        <v>81</v>
      </c>
      <c r="AW560" s="617" t="s">
        <v>28</v>
      </c>
      <c r="AX560" s="617" t="s">
        <v>73</v>
      </c>
      <c r="AY560" s="618" t="s">
        <v>184</v>
      </c>
    </row>
    <row r="561" spans="2:51" s="609" customFormat="1">
      <c r="B561" s="608"/>
      <c r="D561" s="610" t="s">
        <v>203</v>
      </c>
      <c r="E561" s="611" t="s">
        <v>1</v>
      </c>
      <c r="F561" s="514" t="s">
        <v>1101</v>
      </c>
      <c r="H561" s="612">
        <v>10.007999999999999</v>
      </c>
      <c r="L561" s="608"/>
      <c r="M561" s="613"/>
      <c r="T561" s="614"/>
      <c r="AT561" s="611" t="s">
        <v>203</v>
      </c>
      <c r="AU561" s="611" t="s">
        <v>83</v>
      </c>
      <c r="AV561" s="609" t="s">
        <v>83</v>
      </c>
      <c r="AW561" s="609" t="s">
        <v>28</v>
      </c>
      <c r="AX561" s="609" t="s">
        <v>73</v>
      </c>
      <c r="AY561" s="611" t="s">
        <v>184</v>
      </c>
    </row>
    <row r="562" spans="2:51" s="609" customFormat="1">
      <c r="B562" s="608"/>
      <c r="D562" s="610" t="s">
        <v>203</v>
      </c>
      <c r="E562" s="611" t="s">
        <v>1</v>
      </c>
      <c r="F562" s="514" t="s">
        <v>1102</v>
      </c>
      <c r="H562" s="612">
        <v>1.722</v>
      </c>
      <c r="L562" s="608"/>
      <c r="M562" s="613"/>
      <c r="T562" s="614"/>
      <c r="AT562" s="611" t="s">
        <v>203</v>
      </c>
      <c r="AU562" s="611" t="s">
        <v>83</v>
      </c>
      <c r="AV562" s="609" t="s">
        <v>83</v>
      </c>
      <c r="AW562" s="609" t="s">
        <v>28</v>
      </c>
      <c r="AX562" s="609" t="s">
        <v>73</v>
      </c>
      <c r="AY562" s="611" t="s">
        <v>184</v>
      </c>
    </row>
    <row r="563" spans="2:51" s="609" customFormat="1">
      <c r="B563" s="608"/>
      <c r="D563" s="610" t="s">
        <v>203</v>
      </c>
      <c r="E563" s="611" t="s">
        <v>1</v>
      </c>
      <c r="F563" s="514" t="s">
        <v>1103</v>
      </c>
      <c r="H563" s="612">
        <v>-6.63</v>
      </c>
      <c r="L563" s="608"/>
      <c r="M563" s="613"/>
      <c r="T563" s="614"/>
      <c r="AT563" s="611" t="s">
        <v>203</v>
      </c>
      <c r="AU563" s="611" t="s">
        <v>83</v>
      </c>
      <c r="AV563" s="609" t="s">
        <v>83</v>
      </c>
      <c r="AW563" s="609" t="s">
        <v>28</v>
      </c>
      <c r="AX563" s="609" t="s">
        <v>73</v>
      </c>
      <c r="AY563" s="611" t="s">
        <v>184</v>
      </c>
    </row>
    <row r="564" spans="2:51" s="609" customFormat="1">
      <c r="B564" s="608"/>
      <c r="D564" s="610" t="s">
        <v>203</v>
      </c>
      <c r="E564" s="611" t="s">
        <v>1</v>
      </c>
      <c r="F564" s="514" t="s">
        <v>1104</v>
      </c>
      <c r="H564" s="612">
        <v>1.56</v>
      </c>
      <c r="L564" s="608"/>
      <c r="M564" s="613"/>
      <c r="T564" s="614"/>
      <c r="AT564" s="611" t="s">
        <v>203</v>
      </c>
      <c r="AU564" s="611" t="s">
        <v>83</v>
      </c>
      <c r="AV564" s="609" t="s">
        <v>83</v>
      </c>
      <c r="AW564" s="609" t="s">
        <v>28</v>
      </c>
      <c r="AX564" s="609" t="s">
        <v>73</v>
      </c>
      <c r="AY564" s="611" t="s">
        <v>184</v>
      </c>
    </row>
    <row r="565" spans="2:51" s="617" customFormat="1">
      <c r="B565" s="616"/>
      <c r="D565" s="610" t="s">
        <v>203</v>
      </c>
      <c r="E565" s="618" t="s">
        <v>1</v>
      </c>
      <c r="F565" s="619" t="s">
        <v>1076</v>
      </c>
      <c r="H565" s="618" t="s">
        <v>1</v>
      </c>
      <c r="L565" s="616"/>
      <c r="M565" s="620"/>
      <c r="T565" s="621"/>
      <c r="AT565" s="618" t="s">
        <v>203</v>
      </c>
      <c r="AU565" s="618" t="s">
        <v>83</v>
      </c>
      <c r="AV565" s="617" t="s">
        <v>81</v>
      </c>
      <c r="AW565" s="617" t="s">
        <v>28</v>
      </c>
      <c r="AX565" s="617" t="s">
        <v>73</v>
      </c>
      <c r="AY565" s="618" t="s">
        <v>184</v>
      </c>
    </row>
    <row r="566" spans="2:51" s="609" customFormat="1">
      <c r="B566" s="608"/>
      <c r="D566" s="610" t="s">
        <v>203</v>
      </c>
      <c r="E566" s="611" t="s">
        <v>1</v>
      </c>
      <c r="F566" s="514" t="s">
        <v>1105</v>
      </c>
      <c r="H566" s="612">
        <v>11.73</v>
      </c>
      <c r="L566" s="608"/>
      <c r="M566" s="613"/>
      <c r="T566" s="614"/>
      <c r="AT566" s="611" t="s">
        <v>203</v>
      </c>
      <c r="AU566" s="611" t="s">
        <v>83</v>
      </c>
      <c r="AV566" s="609" t="s">
        <v>83</v>
      </c>
      <c r="AW566" s="609" t="s">
        <v>28</v>
      </c>
      <c r="AX566" s="609" t="s">
        <v>73</v>
      </c>
      <c r="AY566" s="611" t="s">
        <v>184</v>
      </c>
    </row>
    <row r="567" spans="2:51" s="609" customFormat="1">
      <c r="B567" s="608"/>
      <c r="D567" s="610" t="s">
        <v>203</v>
      </c>
      <c r="E567" s="611" t="s">
        <v>1</v>
      </c>
      <c r="F567" s="514" t="s">
        <v>1106</v>
      </c>
      <c r="H567" s="612">
        <v>-2.5499999999999998</v>
      </c>
      <c r="L567" s="608"/>
      <c r="M567" s="613"/>
      <c r="T567" s="614"/>
      <c r="AT567" s="611" t="s">
        <v>203</v>
      </c>
      <c r="AU567" s="611" t="s">
        <v>83</v>
      </c>
      <c r="AV567" s="609" t="s">
        <v>83</v>
      </c>
      <c r="AW567" s="609" t="s">
        <v>28</v>
      </c>
      <c r="AX567" s="609" t="s">
        <v>73</v>
      </c>
      <c r="AY567" s="611" t="s">
        <v>184</v>
      </c>
    </row>
    <row r="568" spans="2:51" s="609" customFormat="1">
      <c r="B568" s="608"/>
      <c r="D568" s="610" t="s">
        <v>203</v>
      </c>
      <c r="E568" s="611" t="s">
        <v>1</v>
      </c>
      <c r="F568" s="514" t="s">
        <v>1107</v>
      </c>
      <c r="H568" s="612">
        <v>-0.71399999999999997</v>
      </c>
      <c r="L568" s="608"/>
      <c r="M568" s="613"/>
      <c r="T568" s="614"/>
      <c r="AT568" s="611" t="s">
        <v>203</v>
      </c>
      <c r="AU568" s="611" t="s">
        <v>83</v>
      </c>
      <c r="AV568" s="609" t="s">
        <v>83</v>
      </c>
      <c r="AW568" s="609" t="s">
        <v>28</v>
      </c>
      <c r="AX568" s="609" t="s">
        <v>73</v>
      </c>
      <c r="AY568" s="611" t="s">
        <v>184</v>
      </c>
    </row>
    <row r="569" spans="2:51" s="609" customFormat="1">
      <c r="B569" s="608"/>
      <c r="D569" s="610" t="s">
        <v>203</v>
      </c>
      <c r="E569" s="611" t="s">
        <v>1</v>
      </c>
      <c r="F569" s="514" t="s">
        <v>1108</v>
      </c>
      <c r="H569" s="612">
        <v>-0.3</v>
      </c>
      <c r="L569" s="608"/>
      <c r="M569" s="613"/>
      <c r="T569" s="614"/>
      <c r="AT569" s="611" t="s">
        <v>203</v>
      </c>
      <c r="AU569" s="611" t="s">
        <v>83</v>
      </c>
      <c r="AV569" s="609" t="s">
        <v>83</v>
      </c>
      <c r="AW569" s="609" t="s">
        <v>28</v>
      </c>
      <c r="AX569" s="609" t="s">
        <v>73</v>
      </c>
      <c r="AY569" s="611" t="s">
        <v>184</v>
      </c>
    </row>
    <row r="570" spans="2:51" s="609" customFormat="1">
      <c r="B570" s="608"/>
      <c r="D570" s="610" t="s">
        <v>203</v>
      </c>
      <c r="E570" s="611" t="s">
        <v>1</v>
      </c>
      <c r="F570" s="514" t="s">
        <v>1109</v>
      </c>
      <c r="H570" s="612">
        <v>0.84</v>
      </c>
      <c r="L570" s="608"/>
      <c r="M570" s="613"/>
      <c r="T570" s="614"/>
      <c r="AT570" s="611" t="s">
        <v>203</v>
      </c>
      <c r="AU570" s="611" t="s">
        <v>83</v>
      </c>
      <c r="AV570" s="609" t="s">
        <v>83</v>
      </c>
      <c r="AW570" s="609" t="s">
        <v>28</v>
      </c>
      <c r="AX570" s="609" t="s">
        <v>73</v>
      </c>
      <c r="AY570" s="611" t="s">
        <v>184</v>
      </c>
    </row>
    <row r="571" spans="2:51" s="617" customFormat="1">
      <c r="B571" s="616"/>
      <c r="D571" s="610" t="s">
        <v>203</v>
      </c>
      <c r="E571" s="618" t="s">
        <v>1</v>
      </c>
      <c r="F571" s="619" t="s">
        <v>1091</v>
      </c>
      <c r="H571" s="618" t="s">
        <v>1</v>
      </c>
      <c r="L571" s="616"/>
      <c r="M571" s="620"/>
      <c r="T571" s="621"/>
      <c r="AT571" s="618" t="s">
        <v>203</v>
      </c>
      <c r="AU571" s="618" t="s">
        <v>83</v>
      </c>
      <c r="AV571" s="617" t="s">
        <v>81</v>
      </c>
      <c r="AW571" s="617" t="s">
        <v>28</v>
      </c>
      <c r="AX571" s="617" t="s">
        <v>73</v>
      </c>
      <c r="AY571" s="618" t="s">
        <v>184</v>
      </c>
    </row>
    <row r="572" spans="2:51" s="609" customFormat="1">
      <c r="B572" s="608"/>
      <c r="D572" s="610" t="s">
        <v>203</v>
      </c>
      <c r="E572" s="611" t="s">
        <v>1</v>
      </c>
      <c r="F572" s="514" t="s">
        <v>1110</v>
      </c>
      <c r="H572" s="612">
        <v>2.91</v>
      </c>
      <c r="L572" s="608"/>
      <c r="M572" s="613"/>
      <c r="T572" s="614"/>
      <c r="AT572" s="611" t="s">
        <v>203</v>
      </c>
      <c r="AU572" s="611" t="s">
        <v>83</v>
      </c>
      <c r="AV572" s="609" t="s">
        <v>83</v>
      </c>
      <c r="AW572" s="609" t="s">
        <v>28</v>
      </c>
      <c r="AX572" s="609" t="s">
        <v>73</v>
      </c>
      <c r="AY572" s="611" t="s">
        <v>184</v>
      </c>
    </row>
    <row r="573" spans="2:51" s="617" customFormat="1">
      <c r="B573" s="616"/>
      <c r="D573" s="610" t="s">
        <v>203</v>
      </c>
      <c r="E573" s="618" t="s">
        <v>1</v>
      </c>
      <c r="F573" s="619" t="s">
        <v>1087</v>
      </c>
      <c r="H573" s="618" t="s">
        <v>1</v>
      </c>
      <c r="L573" s="616"/>
      <c r="M573" s="620"/>
      <c r="T573" s="621"/>
      <c r="AT573" s="618" t="s">
        <v>203</v>
      </c>
      <c r="AU573" s="618" t="s">
        <v>83</v>
      </c>
      <c r="AV573" s="617" t="s">
        <v>81</v>
      </c>
      <c r="AW573" s="617" t="s">
        <v>28</v>
      </c>
      <c r="AX573" s="617" t="s">
        <v>73</v>
      </c>
      <c r="AY573" s="618" t="s">
        <v>184</v>
      </c>
    </row>
    <row r="574" spans="2:51" s="609" customFormat="1">
      <c r="B574" s="608"/>
      <c r="D574" s="610" t="s">
        <v>203</v>
      </c>
      <c r="E574" s="611" t="s">
        <v>1</v>
      </c>
      <c r="F574" s="514" t="s">
        <v>1110</v>
      </c>
      <c r="H574" s="612">
        <v>2.91</v>
      </c>
      <c r="L574" s="608"/>
      <c r="M574" s="613"/>
      <c r="T574" s="614"/>
      <c r="AT574" s="611" t="s">
        <v>203</v>
      </c>
      <c r="AU574" s="611" t="s">
        <v>83</v>
      </c>
      <c r="AV574" s="609" t="s">
        <v>83</v>
      </c>
      <c r="AW574" s="609" t="s">
        <v>28</v>
      </c>
      <c r="AX574" s="609" t="s">
        <v>73</v>
      </c>
      <c r="AY574" s="611" t="s">
        <v>184</v>
      </c>
    </row>
    <row r="575" spans="2:51" s="609" customFormat="1">
      <c r="B575" s="608"/>
      <c r="D575" s="610" t="s">
        <v>203</v>
      </c>
      <c r="E575" s="611" t="s">
        <v>1</v>
      </c>
      <c r="F575" s="514" t="s">
        <v>1111</v>
      </c>
      <c r="H575" s="612">
        <v>-0.67500000000000004</v>
      </c>
      <c r="L575" s="608"/>
      <c r="M575" s="613"/>
      <c r="T575" s="614"/>
      <c r="AT575" s="611" t="s">
        <v>203</v>
      </c>
      <c r="AU575" s="611" t="s">
        <v>83</v>
      </c>
      <c r="AV575" s="609" t="s">
        <v>83</v>
      </c>
      <c r="AW575" s="609" t="s">
        <v>28</v>
      </c>
      <c r="AX575" s="609" t="s">
        <v>73</v>
      </c>
      <c r="AY575" s="611" t="s">
        <v>184</v>
      </c>
    </row>
    <row r="576" spans="2:51" s="609" customFormat="1">
      <c r="B576" s="608"/>
      <c r="D576" s="610" t="s">
        <v>203</v>
      </c>
      <c r="E576" s="611" t="s">
        <v>1</v>
      </c>
      <c r="F576" s="514" t="s">
        <v>1112</v>
      </c>
      <c r="H576" s="612">
        <v>0.12</v>
      </c>
      <c r="L576" s="608"/>
      <c r="M576" s="613"/>
      <c r="T576" s="614"/>
      <c r="AT576" s="611" t="s">
        <v>203</v>
      </c>
      <c r="AU576" s="611" t="s">
        <v>83</v>
      </c>
      <c r="AV576" s="609" t="s">
        <v>83</v>
      </c>
      <c r="AW576" s="609" t="s">
        <v>28</v>
      </c>
      <c r="AX576" s="609" t="s">
        <v>73</v>
      </c>
      <c r="AY576" s="611" t="s">
        <v>184</v>
      </c>
    </row>
    <row r="577" spans="2:65" s="617" customFormat="1">
      <c r="B577" s="616"/>
      <c r="D577" s="610" t="s">
        <v>203</v>
      </c>
      <c r="E577" s="618" t="s">
        <v>1</v>
      </c>
      <c r="F577" s="619" t="s">
        <v>1113</v>
      </c>
      <c r="H577" s="618" t="s">
        <v>1</v>
      </c>
      <c r="L577" s="616"/>
      <c r="M577" s="620"/>
      <c r="T577" s="621"/>
      <c r="AT577" s="618" t="s">
        <v>203</v>
      </c>
      <c r="AU577" s="618" t="s">
        <v>83</v>
      </c>
      <c r="AV577" s="617" t="s">
        <v>81</v>
      </c>
      <c r="AW577" s="617" t="s">
        <v>28</v>
      </c>
      <c r="AX577" s="617" t="s">
        <v>73</v>
      </c>
      <c r="AY577" s="618" t="s">
        <v>184</v>
      </c>
    </row>
    <row r="578" spans="2:65" s="609" customFormat="1">
      <c r="B578" s="608"/>
      <c r="D578" s="610" t="s">
        <v>203</v>
      </c>
      <c r="E578" s="611" t="s">
        <v>1</v>
      </c>
      <c r="F578" s="514" t="s">
        <v>1114</v>
      </c>
      <c r="H578" s="612">
        <v>138.286</v>
      </c>
      <c r="L578" s="608"/>
      <c r="M578" s="613"/>
      <c r="T578" s="614"/>
      <c r="AT578" s="611" t="s">
        <v>203</v>
      </c>
      <c r="AU578" s="611" t="s">
        <v>83</v>
      </c>
      <c r="AV578" s="609" t="s">
        <v>83</v>
      </c>
      <c r="AW578" s="609" t="s">
        <v>28</v>
      </c>
      <c r="AX578" s="609" t="s">
        <v>73</v>
      </c>
      <c r="AY578" s="611" t="s">
        <v>184</v>
      </c>
    </row>
    <row r="579" spans="2:65" s="617" customFormat="1">
      <c r="B579" s="616"/>
      <c r="D579" s="610" t="s">
        <v>203</v>
      </c>
      <c r="E579" s="618" t="s">
        <v>1</v>
      </c>
      <c r="F579" s="619" t="s">
        <v>1115</v>
      </c>
      <c r="H579" s="618" t="s">
        <v>1</v>
      </c>
      <c r="L579" s="616"/>
      <c r="M579" s="620"/>
      <c r="T579" s="621"/>
      <c r="AT579" s="618" t="s">
        <v>203</v>
      </c>
      <c r="AU579" s="618" t="s">
        <v>83</v>
      </c>
      <c r="AV579" s="617" t="s">
        <v>81</v>
      </c>
      <c r="AW579" s="617" t="s">
        <v>28</v>
      </c>
      <c r="AX579" s="617" t="s">
        <v>73</v>
      </c>
      <c r="AY579" s="618" t="s">
        <v>184</v>
      </c>
    </row>
    <row r="580" spans="2:65" s="609" customFormat="1">
      <c r="B580" s="608"/>
      <c r="D580" s="610" t="s">
        <v>203</v>
      </c>
      <c r="E580" s="611" t="s">
        <v>1</v>
      </c>
      <c r="F580" s="514" t="s">
        <v>1116</v>
      </c>
      <c r="H580" s="612">
        <v>10.57</v>
      </c>
      <c r="L580" s="608"/>
      <c r="M580" s="613"/>
      <c r="T580" s="614"/>
      <c r="AT580" s="611" t="s">
        <v>203</v>
      </c>
      <c r="AU580" s="611" t="s">
        <v>83</v>
      </c>
      <c r="AV580" s="609" t="s">
        <v>83</v>
      </c>
      <c r="AW580" s="609" t="s">
        <v>28</v>
      </c>
      <c r="AX580" s="609" t="s">
        <v>73</v>
      </c>
      <c r="AY580" s="611" t="s">
        <v>184</v>
      </c>
    </row>
    <row r="581" spans="2:65" s="630" customFormat="1">
      <c r="B581" s="629"/>
      <c r="D581" s="610" t="s">
        <v>203</v>
      </c>
      <c r="E581" s="631" t="s">
        <v>1</v>
      </c>
      <c r="F581" s="632" t="s">
        <v>206</v>
      </c>
      <c r="H581" s="633">
        <v>169.78700000000001</v>
      </c>
      <c r="L581" s="629"/>
      <c r="M581" s="634"/>
      <c r="T581" s="635"/>
      <c r="AT581" s="631" t="s">
        <v>203</v>
      </c>
      <c r="AU581" s="631" t="s">
        <v>83</v>
      </c>
      <c r="AV581" s="630" t="s">
        <v>190</v>
      </c>
      <c r="AW581" s="630" t="s">
        <v>28</v>
      </c>
      <c r="AX581" s="630" t="s">
        <v>81</v>
      </c>
      <c r="AY581" s="631" t="s">
        <v>184</v>
      </c>
    </row>
    <row r="582" spans="2:65" s="524" customFormat="1" ht="24.15" customHeight="1">
      <c r="B582" s="523"/>
      <c r="C582" s="595" t="s">
        <v>1117</v>
      </c>
      <c r="D582" s="595" t="s">
        <v>186</v>
      </c>
      <c r="E582" s="596" t="s">
        <v>1118</v>
      </c>
      <c r="F582" s="636" t="s">
        <v>1119</v>
      </c>
      <c r="G582" s="615" t="s">
        <v>201</v>
      </c>
      <c r="H582" s="599">
        <v>372.24099999999999</v>
      </c>
      <c r="I582" s="90"/>
      <c r="J582" s="600">
        <f>ROUND(I582*H582,2)</f>
        <v>0</v>
      </c>
      <c r="K582" s="601"/>
      <c r="L582" s="523"/>
      <c r="M582" s="602" t="s">
        <v>1</v>
      </c>
      <c r="N582" s="603" t="s">
        <v>38</v>
      </c>
      <c r="P582" s="604">
        <f>O582*H582</f>
        <v>0</v>
      </c>
      <c r="Q582" s="604">
        <v>2.2000000000000001E-4</v>
      </c>
      <c r="R582" s="604">
        <f>Q582*H582</f>
        <v>8.1893019999999997E-2</v>
      </c>
      <c r="S582" s="604">
        <v>0</v>
      </c>
      <c r="T582" s="605">
        <f>S582*H582</f>
        <v>0</v>
      </c>
      <c r="AR582" s="606" t="s">
        <v>190</v>
      </c>
      <c r="AT582" s="606" t="s">
        <v>186</v>
      </c>
      <c r="AU582" s="606" t="s">
        <v>83</v>
      </c>
      <c r="AY582" s="516" t="s">
        <v>184</v>
      </c>
      <c r="BE582" s="607">
        <f>IF(N582="základní",J582,0)</f>
        <v>0</v>
      </c>
      <c r="BF582" s="607">
        <f>IF(N582="snížená",J582,0)</f>
        <v>0</v>
      </c>
      <c r="BG582" s="607">
        <f>IF(N582="zákl. přenesená",J582,0)</f>
        <v>0</v>
      </c>
      <c r="BH582" s="607">
        <f>IF(N582="sníž. přenesená",J582,0)</f>
        <v>0</v>
      </c>
      <c r="BI582" s="607">
        <f>IF(N582="nulová",J582,0)</f>
        <v>0</v>
      </c>
      <c r="BJ582" s="516" t="s">
        <v>81</v>
      </c>
      <c r="BK582" s="607">
        <f>ROUND(I582*H582,2)</f>
        <v>0</v>
      </c>
      <c r="BL582" s="516" t="s">
        <v>190</v>
      </c>
      <c r="BM582" s="606" t="s">
        <v>1120</v>
      </c>
    </row>
    <row r="583" spans="2:65" s="617" customFormat="1">
      <c r="B583" s="616"/>
      <c r="D583" s="610" t="s">
        <v>203</v>
      </c>
      <c r="E583" s="618" t="s">
        <v>1</v>
      </c>
      <c r="F583" s="619" t="s">
        <v>1121</v>
      </c>
      <c r="H583" s="618" t="s">
        <v>1</v>
      </c>
      <c r="L583" s="616"/>
      <c r="M583" s="620"/>
      <c r="T583" s="621"/>
      <c r="AT583" s="618" t="s">
        <v>203</v>
      </c>
      <c r="AU583" s="618" t="s">
        <v>83</v>
      </c>
      <c r="AV583" s="617" t="s">
        <v>81</v>
      </c>
      <c r="AW583" s="617" t="s">
        <v>28</v>
      </c>
      <c r="AX583" s="617" t="s">
        <v>73</v>
      </c>
      <c r="AY583" s="618" t="s">
        <v>184</v>
      </c>
    </row>
    <row r="584" spans="2:65" s="617" customFormat="1">
      <c r="B584" s="616"/>
      <c r="D584" s="610" t="s">
        <v>203</v>
      </c>
      <c r="E584" s="618" t="s">
        <v>1</v>
      </c>
      <c r="F584" s="619" t="s">
        <v>1069</v>
      </c>
      <c r="H584" s="618" t="s">
        <v>1</v>
      </c>
      <c r="L584" s="616"/>
      <c r="M584" s="620"/>
      <c r="T584" s="621"/>
      <c r="AT584" s="618" t="s">
        <v>203</v>
      </c>
      <c r="AU584" s="618" t="s">
        <v>83</v>
      </c>
      <c r="AV584" s="617" t="s">
        <v>81</v>
      </c>
      <c r="AW584" s="617" t="s">
        <v>28</v>
      </c>
      <c r="AX584" s="617" t="s">
        <v>73</v>
      </c>
      <c r="AY584" s="618" t="s">
        <v>184</v>
      </c>
    </row>
    <row r="585" spans="2:65" s="609" customFormat="1">
      <c r="B585" s="608"/>
      <c r="D585" s="610" t="s">
        <v>203</v>
      </c>
      <c r="E585" s="611" t="s">
        <v>1</v>
      </c>
      <c r="F585" s="514" t="s">
        <v>1070</v>
      </c>
      <c r="H585" s="612">
        <v>250.2</v>
      </c>
      <c r="L585" s="608"/>
      <c r="M585" s="613"/>
      <c r="T585" s="614"/>
      <c r="AT585" s="611" t="s">
        <v>203</v>
      </c>
      <c r="AU585" s="611" t="s">
        <v>83</v>
      </c>
      <c r="AV585" s="609" t="s">
        <v>83</v>
      </c>
      <c r="AW585" s="609" t="s">
        <v>28</v>
      </c>
      <c r="AX585" s="609" t="s">
        <v>73</v>
      </c>
      <c r="AY585" s="611" t="s">
        <v>184</v>
      </c>
    </row>
    <row r="586" spans="2:65" s="609" customFormat="1">
      <c r="B586" s="608"/>
      <c r="D586" s="610" t="s">
        <v>203</v>
      </c>
      <c r="E586" s="611" t="s">
        <v>1</v>
      </c>
      <c r="F586" s="514" t="s">
        <v>1071</v>
      </c>
      <c r="H586" s="612">
        <v>20.32</v>
      </c>
      <c r="L586" s="608"/>
      <c r="M586" s="613"/>
      <c r="T586" s="614"/>
      <c r="AT586" s="611" t="s">
        <v>203</v>
      </c>
      <c r="AU586" s="611" t="s">
        <v>83</v>
      </c>
      <c r="AV586" s="609" t="s">
        <v>83</v>
      </c>
      <c r="AW586" s="609" t="s">
        <v>28</v>
      </c>
      <c r="AX586" s="609" t="s">
        <v>73</v>
      </c>
      <c r="AY586" s="611" t="s">
        <v>184</v>
      </c>
    </row>
    <row r="587" spans="2:65" s="609" customFormat="1">
      <c r="B587" s="608"/>
      <c r="D587" s="610" t="s">
        <v>203</v>
      </c>
      <c r="E587" s="611" t="s">
        <v>1</v>
      </c>
      <c r="F587" s="514" t="s">
        <v>1072</v>
      </c>
      <c r="H587" s="612">
        <v>-59.67</v>
      </c>
      <c r="L587" s="608"/>
      <c r="M587" s="613"/>
      <c r="T587" s="614"/>
      <c r="AT587" s="611" t="s">
        <v>203</v>
      </c>
      <c r="AU587" s="611" t="s">
        <v>83</v>
      </c>
      <c r="AV587" s="609" t="s">
        <v>83</v>
      </c>
      <c r="AW587" s="609" t="s">
        <v>28</v>
      </c>
      <c r="AX587" s="609" t="s">
        <v>73</v>
      </c>
      <c r="AY587" s="611" t="s">
        <v>184</v>
      </c>
    </row>
    <row r="588" spans="2:65" s="609" customFormat="1">
      <c r="B588" s="608"/>
      <c r="D588" s="610" t="s">
        <v>203</v>
      </c>
      <c r="E588" s="611" t="s">
        <v>1</v>
      </c>
      <c r="F588" s="514" t="s">
        <v>1073</v>
      </c>
      <c r="H588" s="612">
        <v>-34.51</v>
      </c>
      <c r="L588" s="608"/>
      <c r="M588" s="613"/>
      <c r="T588" s="614"/>
      <c r="AT588" s="611" t="s">
        <v>203</v>
      </c>
      <c r="AU588" s="611" t="s">
        <v>83</v>
      </c>
      <c r="AV588" s="609" t="s">
        <v>83</v>
      </c>
      <c r="AW588" s="609" t="s">
        <v>28</v>
      </c>
      <c r="AX588" s="609" t="s">
        <v>73</v>
      </c>
      <c r="AY588" s="611" t="s">
        <v>184</v>
      </c>
    </row>
    <row r="589" spans="2:65" s="609" customFormat="1">
      <c r="B589" s="608"/>
      <c r="D589" s="610" t="s">
        <v>203</v>
      </c>
      <c r="E589" s="611" t="s">
        <v>1</v>
      </c>
      <c r="F589" s="514" t="s">
        <v>1074</v>
      </c>
      <c r="H589" s="612">
        <v>18.46</v>
      </c>
      <c r="L589" s="608"/>
      <c r="M589" s="613"/>
      <c r="T589" s="614"/>
      <c r="AT589" s="611" t="s">
        <v>203</v>
      </c>
      <c r="AU589" s="611" t="s">
        <v>83</v>
      </c>
      <c r="AV589" s="609" t="s">
        <v>83</v>
      </c>
      <c r="AW589" s="609" t="s">
        <v>28</v>
      </c>
      <c r="AX589" s="609" t="s">
        <v>73</v>
      </c>
      <c r="AY589" s="611" t="s">
        <v>184</v>
      </c>
    </row>
    <row r="590" spans="2:65" s="609" customFormat="1">
      <c r="B590" s="608"/>
      <c r="D590" s="610" t="s">
        <v>203</v>
      </c>
      <c r="E590" s="611" t="s">
        <v>1</v>
      </c>
      <c r="F590" s="514" t="s">
        <v>1075</v>
      </c>
      <c r="H590" s="612">
        <v>10.5</v>
      </c>
      <c r="L590" s="608"/>
      <c r="M590" s="613"/>
      <c r="T590" s="614"/>
      <c r="AT590" s="611" t="s">
        <v>203</v>
      </c>
      <c r="AU590" s="611" t="s">
        <v>83</v>
      </c>
      <c r="AV590" s="609" t="s">
        <v>83</v>
      </c>
      <c r="AW590" s="609" t="s">
        <v>28</v>
      </c>
      <c r="AX590" s="609" t="s">
        <v>73</v>
      </c>
      <c r="AY590" s="611" t="s">
        <v>184</v>
      </c>
    </row>
    <row r="591" spans="2:65" s="617" customFormat="1">
      <c r="B591" s="616"/>
      <c r="D591" s="610" t="s">
        <v>203</v>
      </c>
      <c r="E591" s="618" t="s">
        <v>1</v>
      </c>
      <c r="F591" s="619" t="s">
        <v>1076</v>
      </c>
      <c r="H591" s="618" t="s">
        <v>1</v>
      </c>
      <c r="L591" s="616"/>
      <c r="M591" s="620"/>
      <c r="T591" s="621"/>
      <c r="AT591" s="618" t="s">
        <v>203</v>
      </c>
      <c r="AU591" s="618" t="s">
        <v>83</v>
      </c>
      <c r="AV591" s="617" t="s">
        <v>81</v>
      </c>
      <c r="AW591" s="617" t="s">
        <v>28</v>
      </c>
      <c r="AX591" s="617" t="s">
        <v>73</v>
      </c>
      <c r="AY591" s="618" t="s">
        <v>184</v>
      </c>
    </row>
    <row r="592" spans="2:65" s="609" customFormat="1">
      <c r="B592" s="608"/>
      <c r="D592" s="610" t="s">
        <v>203</v>
      </c>
      <c r="E592" s="611" t="s">
        <v>1</v>
      </c>
      <c r="F592" s="514" t="s">
        <v>1077</v>
      </c>
      <c r="H592" s="612">
        <v>24.108000000000001</v>
      </c>
      <c r="L592" s="608"/>
      <c r="M592" s="613"/>
      <c r="T592" s="614"/>
      <c r="AT592" s="611" t="s">
        <v>203</v>
      </c>
      <c r="AU592" s="611" t="s">
        <v>83</v>
      </c>
      <c r="AV592" s="609" t="s">
        <v>83</v>
      </c>
      <c r="AW592" s="609" t="s">
        <v>28</v>
      </c>
      <c r="AX592" s="609" t="s">
        <v>73</v>
      </c>
      <c r="AY592" s="611" t="s">
        <v>184</v>
      </c>
    </row>
    <row r="593" spans="2:51" s="609" customFormat="1">
      <c r="B593" s="608"/>
      <c r="D593" s="610" t="s">
        <v>203</v>
      </c>
      <c r="E593" s="611" t="s">
        <v>1</v>
      </c>
      <c r="F593" s="514" t="s">
        <v>1071</v>
      </c>
      <c r="H593" s="612">
        <v>20.32</v>
      </c>
      <c r="L593" s="608"/>
      <c r="M593" s="613"/>
      <c r="T593" s="614"/>
      <c r="AT593" s="611" t="s">
        <v>203</v>
      </c>
      <c r="AU593" s="611" t="s">
        <v>83</v>
      </c>
      <c r="AV593" s="609" t="s">
        <v>83</v>
      </c>
      <c r="AW593" s="609" t="s">
        <v>28</v>
      </c>
      <c r="AX593" s="609" t="s">
        <v>73</v>
      </c>
      <c r="AY593" s="611" t="s">
        <v>184</v>
      </c>
    </row>
    <row r="594" spans="2:51" s="609" customFormat="1">
      <c r="B594" s="608"/>
      <c r="D594" s="610" t="s">
        <v>203</v>
      </c>
      <c r="E594" s="611" t="s">
        <v>1</v>
      </c>
      <c r="F594" s="514" t="s">
        <v>1078</v>
      </c>
      <c r="H594" s="612">
        <v>7.5519999999999996</v>
      </c>
      <c r="L594" s="608"/>
      <c r="M594" s="613"/>
      <c r="T594" s="614"/>
      <c r="AT594" s="611" t="s">
        <v>203</v>
      </c>
      <c r="AU594" s="611" t="s">
        <v>83</v>
      </c>
      <c r="AV594" s="609" t="s">
        <v>83</v>
      </c>
      <c r="AW594" s="609" t="s">
        <v>28</v>
      </c>
      <c r="AX594" s="609" t="s">
        <v>73</v>
      </c>
      <c r="AY594" s="611" t="s">
        <v>184</v>
      </c>
    </row>
    <row r="595" spans="2:51" s="609" customFormat="1">
      <c r="B595" s="608"/>
      <c r="D595" s="610" t="s">
        <v>203</v>
      </c>
      <c r="E595" s="611" t="s">
        <v>1</v>
      </c>
      <c r="F595" s="514" t="s">
        <v>1079</v>
      </c>
      <c r="H595" s="612">
        <v>-3.06</v>
      </c>
      <c r="L595" s="608"/>
      <c r="M595" s="613"/>
      <c r="T595" s="614"/>
      <c r="AT595" s="611" t="s">
        <v>203</v>
      </c>
      <c r="AU595" s="611" t="s">
        <v>83</v>
      </c>
      <c r="AV595" s="609" t="s">
        <v>83</v>
      </c>
      <c r="AW595" s="609" t="s">
        <v>28</v>
      </c>
      <c r="AX595" s="609" t="s">
        <v>73</v>
      </c>
      <c r="AY595" s="611" t="s">
        <v>184</v>
      </c>
    </row>
    <row r="596" spans="2:51" s="609" customFormat="1">
      <c r="B596" s="608"/>
      <c r="D596" s="610" t="s">
        <v>203</v>
      </c>
      <c r="E596" s="611" t="s">
        <v>1</v>
      </c>
      <c r="F596" s="514" t="s">
        <v>1080</v>
      </c>
      <c r="H596" s="612">
        <v>-22.95</v>
      </c>
      <c r="L596" s="608"/>
      <c r="M596" s="613"/>
      <c r="T596" s="614"/>
      <c r="AT596" s="611" t="s">
        <v>203</v>
      </c>
      <c r="AU596" s="611" t="s">
        <v>83</v>
      </c>
      <c r="AV596" s="609" t="s">
        <v>83</v>
      </c>
      <c r="AW596" s="609" t="s">
        <v>28</v>
      </c>
      <c r="AX596" s="609" t="s">
        <v>73</v>
      </c>
      <c r="AY596" s="611" t="s">
        <v>184</v>
      </c>
    </row>
    <row r="597" spans="2:51" s="609" customFormat="1">
      <c r="B597" s="608"/>
      <c r="D597" s="610" t="s">
        <v>203</v>
      </c>
      <c r="E597" s="611" t="s">
        <v>1</v>
      </c>
      <c r="F597" s="514" t="s">
        <v>1081</v>
      </c>
      <c r="H597" s="612">
        <v>-6.4260000000000002</v>
      </c>
      <c r="L597" s="608"/>
      <c r="M597" s="613"/>
      <c r="T597" s="614"/>
      <c r="AT597" s="611" t="s">
        <v>203</v>
      </c>
      <c r="AU597" s="611" t="s">
        <v>83</v>
      </c>
      <c r="AV597" s="609" t="s">
        <v>83</v>
      </c>
      <c r="AW597" s="609" t="s">
        <v>28</v>
      </c>
      <c r="AX597" s="609" t="s">
        <v>73</v>
      </c>
      <c r="AY597" s="611" t="s">
        <v>184</v>
      </c>
    </row>
    <row r="598" spans="2:51" s="609" customFormat="1">
      <c r="B598" s="608"/>
      <c r="D598" s="610" t="s">
        <v>203</v>
      </c>
      <c r="E598" s="611" t="s">
        <v>1</v>
      </c>
      <c r="F598" s="514" t="s">
        <v>1082</v>
      </c>
      <c r="H598" s="612">
        <v>-2.1</v>
      </c>
      <c r="L598" s="608"/>
      <c r="M598" s="613"/>
      <c r="T598" s="614"/>
      <c r="AT598" s="611" t="s">
        <v>203</v>
      </c>
      <c r="AU598" s="611" t="s">
        <v>83</v>
      </c>
      <c r="AV598" s="609" t="s">
        <v>83</v>
      </c>
      <c r="AW598" s="609" t="s">
        <v>28</v>
      </c>
      <c r="AX598" s="609" t="s">
        <v>73</v>
      </c>
      <c r="AY598" s="611" t="s">
        <v>184</v>
      </c>
    </row>
    <row r="599" spans="2:51" s="609" customFormat="1">
      <c r="B599" s="608"/>
      <c r="D599" s="610" t="s">
        <v>203</v>
      </c>
      <c r="E599" s="611" t="s">
        <v>1</v>
      </c>
      <c r="F599" s="514" t="s">
        <v>1122</v>
      </c>
      <c r="H599" s="612">
        <v>-13.2</v>
      </c>
      <c r="L599" s="608"/>
      <c r="M599" s="613"/>
      <c r="T599" s="614"/>
      <c r="AT599" s="611" t="s">
        <v>203</v>
      </c>
      <c r="AU599" s="611" t="s">
        <v>83</v>
      </c>
      <c r="AV599" s="609" t="s">
        <v>83</v>
      </c>
      <c r="AW599" s="609" t="s">
        <v>28</v>
      </c>
      <c r="AX599" s="609" t="s">
        <v>73</v>
      </c>
      <c r="AY599" s="611" t="s">
        <v>184</v>
      </c>
    </row>
    <row r="600" spans="2:51" s="609" customFormat="1">
      <c r="B600" s="608"/>
      <c r="D600" s="610" t="s">
        <v>203</v>
      </c>
      <c r="E600" s="611" t="s">
        <v>1</v>
      </c>
      <c r="F600" s="514" t="s">
        <v>1083</v>
      </c>
      <c r="H600" s="612">
        <v>1.74</v>
      </c>
      <c r="L600" s="608"/>
      <c r="M600" s="613"/>
      <c r="T600" s="614"/>
      <c r="AT600" s="611" t="s">
        <v>203</v>
      </c>
      <c r="AU600" s="611" t="s">
        <v>83</v>
      </c>
      <c r="AV600" s="609" t="s">
        <v>83</v>
      </c>
      <c r="AW600" s="609" t="s">
        <v>28</v>
      </c>
      <c r="AX600" s="609" t="s">
        <v>73</v>
      </c>
      <c r="AY600" s="611" t="s">
        <v>184</v>
      </c>
    </row>
    <row r="601" spans="2:51" s="609" customFormat="1">
      <c r="B601" s="608"/>
      <c r="D601" s="610" t="s">
        <v>203</v>
      </c>
      <c r="E601" s="611" t="s">
        <v>1</v>
      </c>
      <c r="F601" s="514" t="s">
        <v>1084</v>
      </c>
      <c r="H601" s="612">
        <v>7.1</v>
      </c>
      <c r="L601" s="608"/>
      <c r="M601" s="613"/>
      <c r="T601" s="614"/>
      <c r="AT601" s="611" t="s">
        <v>203</v>
      </c>
      <c r="AU601" s="611" t="s">
        <v>83</v>
      </c>
      <c r="AV601" s="609" t="s">
        <v>83</v>
      </c>
      <c r="AW601" s="609" t="s">
        <v>28</v>
      </c>
      <c r="AX601" s="609" t="s">
        <v>73</v>
      </c>
      <c r="AY601" s="611" t="s">
        <v>184</v>
      </c>
    </row>
    <row r="602" spans="2:51" s="609" customFormat="1">
      <c r="B602" s="608"/>
      <c r="D602" s="610" t="s">
        <v>203</v>
      </c>
      <c r="E602" s="611" t="s">
        <v>1</v>
      </c>
      <c r="F602" s="514" t="s">
        <v>1085</v>
      </c>
      <c r="H602" s="612">
        <v>1.556</v>
      </c>
      <c r="L602" s="608"/>
      <c r="M602" s="613"/>
      <c r="T602" s="614"/>
      <c r="AT602" s="611" t="s">
        <v>203</v>
      </c>
      <c r="AU602" s="611" t="s">
        <v>83</v>
      </c>
      <c r="AV602" s="609" t="s">
        <v>83</v>
      </c>
      <c r="AW602" s="609" t="s">
        <v>28</v>
      </c>
      <c r="AX602" s="609" t="s">
        <v>73</v>
      </c>
      <c r="AY602" s="611" t="s">
        <v>184</v>
      </c>
    </row>
    <row r="603" spans="2:51" s="609" customFormat="1">
      <c r="B603" s="608"/>
      <c r="D603" s="610" t="s">
        <v>203</v>
      </c>
      <c r="E603" s="611" t="s">
        <v>1</v>
      </c>
      <c r="F603" s="514" t="s">
        <v>1086</v>
      </c>
      <c r="H603" s="612">
        <v>1.04</v>
      </c>
      <c r="L603" s="608"/>
      <c r="M603" s="613"/>
      <c r="T603" s="614"/>
      <c r="AT603" s="611" t="s">
        <v>203</v>
      </c>
      <c r="AU603" s="611" t="s">
        <v>83</v>
      </c>
      <c r="AV603" s="609" t="s">
        <v>83</v>
      </c>
      <c r="AW603" s="609" t="s">
        <v>28</v>
      </c>
      <c r="AX603" s="609" t="s">
        <v>73</v>
      </c>
      <c r="AY603" s="611" t="s">
        <v>184</v>
      </c>
    </row>
    <row r="604" spans="2:51" s="609" customFormat="1">
      <c r="B604" s="608"/>
      <c r="D604" s="610" t="s">
        <v>203</v>
      </c>
      <c r="E604" s="611" t="s">
        <v>1</v>
      </c>
      <c r="F604" s="514" t="s">
        <v>1123</v>
      </c>
      <c r="H604" s="612">
        <v>7.04</v>
      </c>
      <c r="L604" s="608"/>
      <c r="M604" s="613"/>
      <c r="T604" s="614"/>
      <c r="AT604" s="611" t="s">
        <v>203</v>
      </c>
      <c r="AU604" s="611" t="s">
        <v>83</v>
      </c>
      <c r="AV604" s="609" t="s">
        <v>83</v>
      </c>
      <c r="AW604" s="609" t="s">
        <v>28</v>
      </c>
      <c r="AX604" s="609" t="s">
        <v>73</v>
      </c>
      <c r="AY604" s="611" t="s">
        <v>184</v>
      </c>
    </row>
    <row r="605" spans="2:51" s="617" customFormat="1">
      <c r="B605" s="616"/>
      <c r="D605" s="610" t="s">
        <v>203</v>
      </c>
      <c r="E605" s="618" t="s">
        <v>1</v>
      </c>
      <c r="F605" s="619" t="s">
        <v>1087</v>
      </c>
      <c r="H605" s="618" t="s">
        <v>1</v>
      </c>
      <c r="L605" s="616"/>
      <c r="M605" s="620"/>
      <c r="T605" s="621"/>
      <c r="AT605" s="618" t="s">
        <v>203</v>
      </c>
      <c r="AU605" s="618" t="s">
        <v>83</v>
      </c>
      <c r="AV605" s="617" t="s">
        <v>81</v>
      </c>
      <c r="AW605" s="617" t="s">
        <v>28</v>
      </c>
      <c r="AX605" s="617" t="s">
        <v>73</v>
      </c>
      <c r="AY605" s="618" t="s">
        <v>184</v>
      </c>
    </row>
    <row r="606" spans="2:51" s="609" customFormat="1">
      <c r="B606" s="608"/>
      <c r="D606" s="610" t="s">
        <v>203</v>
      </c>
      <c r="E606" s="611" t="s">
        <v>1</v>
      </c>
      <c r="F606" s="514" t="s">
        <v>1088</v>
      </c>
      <c r="H606" s="612">
        <v>71.295000000000002</v>
      </c>
      <c r="L606" s="608"/>
      <c r="M606" s="613"/>
      <c r="T606" s="614"/>
      <c r="AT606" s="611" t="s">
        <v>203</v>
      </c>
      <c r="AU606" s="611" t="s">
        <v>83</v>
      </c>
      <c r="AV606" s="609" t="s">
        <v>83</v>
      </c>
      <c r="AW606" s="609" t="s">
        <v>28</v>
      </c>
      <c r="AX606" s="609" t="s">
        <v>73</v>
      </c>
      <c r="AY606" s="611" t="s">
        <v>184</v>
      </c>
    </row>
    <row r="607" spans="2:51" s="609" customFormat="1">
      <c r="B607" s="608"/>
      <c r="D607" s="610" t="s">
        <v>203</v>
      </c>
      <c r="E607" s="611" t="s">
        <v>1</v>
      </c>
      <c r="F607" s="514" t="s">
        <v>1089</v>
      </c>
      <c r="H607" s="612">
        <v>-5.83</v>
      </c>
      <c r="L607" s="608"/>
      <c r="M607" s="613"/>
      <c r="T607" s="614"/>
      <c r="AT607" s="611" t="s">
        <v>203</v>
      </c>
      <c r="AU607" s="611" t="s">
        <v>83</v>
      </c>
      <c r="AV607" s="609" t="s">
        <v>83</v>
      </c>
      <c r="AW607" s="609" t="s">
        <v>28</v>
      </c>
      <c r="AX607" s="609" t="s">
        <v>73</v>
      </c>
      <c r="AY607" s="611" t="s">
        <v>184</v>
      </c>
    </row>
    <row r="608" spans="2:51" s="609" customFormat="1">
      <c r="B608" s="608"/>
      <c r="D608" s="610" t="s">
        <v>203</v>
      </c>
      <c r="E608" s="611" t="s">
        <v>1</v>
      </c>
      <c r="F608" s="514" t="s">
        <v>1090</v>
      </c>
      <c r="H608" s="612">
        <v>2.56</v>
      </c>
      <c r="L608" s="608"/>
      <c r="M608" s="613"/>
      <c r="T608" s="614"/>
      <c r="AT608" s="611" t="s">
        <v>203</v>
      </c>
      <c r="AU608" s="611" t="s">
        <v>83</v>
      </c>
      <c r="AV608" s="609" t="s">
        <v>83</v>
      </c>
      <c r="AW608" s="609" t="s">
        <v>28</v>
      </c>
      <c r="AX608" s="609" t="s">
        <v>73</v>
      </c>
      <c r="AY608" s="611" t="s">
        <v>184</v>
      </c>
    </row>
    <row r="609" spans="2:65" s="617" customFormat="1">
      <c r="B609" s="616"/>
      <c r="D609" s="610" t="s">
        <v>203</v>
      </c>
      <c r="E609" s="618" t="s">
        <v>1</v>
      </c>
      <c r="F609" s="619" t="s">
        <v>1091</v>
      </c>
      <c r="H609" s="618" t="s">
        <v>1</v>
      </c>
      <c r="L609" s="616"/>
      <c r="M609" s="620"/>
      <c r="T609" s="621"/>
      <c r="AT609" s="618" t="s">
        <v>203</v>
      </c>
      <c r="AU609" s="618" t="s">
        <v>83</v>
      </c>
      <c r="AV609" s="617" t="s">
        <v>81</v>
      </c>
      <c r="AW609" s="617" t="s">
        <v>28</v>
      </c>
      <c r="AX609" s="617" t="s">
        <v>73</v>
      </c>
      <c r="AY609" s="618" t="s">
        <v>184</v>
      </c>
    </row>
    <row r="610" spans="2:65" s="609" customFormat="1">
      <c r="B610" s="608"/>
      <c r="D610" s="610" t="s">
        <v>203</v>
      </c>
      <c r="E610" s="611" t="s">
        <v>1</v>
      </c>
      <c r="F610" s="514" t="s">
        <v>1088</v>
      </c>
      <c r="H610" s="612">
        <v>71.295000000000002</v>
      </c>
      <c r="L610" s="608"/>
      <c r="M610" s="613"/>
      <c r="T610" s="614"/>
      <c r="AT610" s="611" t="s">
        <v>203</v>
      </c>
      <c r="AU610" s="611" t="s">
        <v>83</v>
      </c>
      <c r="AV610" s="609" t="s">
        <v>83</v>
      </c>
      <c r="AW610" s="609" t="s">
        <v>28</v>
      </c>
      <c r="AX610" s="609" t="s">
        <v>73</v>
      </c>
      <c r="AY610" s="611" t="s">
        <v>184</v>
      </c>
    </row>
    <row r="611" spans="2:65" s="609" customFormat="1">
      <c r="B611" s="608"/>
      <c r="D611" s="610" t="s">
        <v>203</v>
      </c>
      <c r="E611" s="611" t="s">
        <v>1</v>
      </c>
      <c r="F611" s="514" t="s">
        <v>1092</v>
      </c>
      <c r="H611" s="612">
        <v>-5.0350000000000001</v>
      </c>
      <c r="L611" s="608"/>
      <c r="M611" s="613"/>
      <c r="T611" s="614"/>
      <c r="AT611" s="611" t="s">
        <v>203</v>
      </c>
      <c r="AU611" s="611" t="s">
        <v>83</v>
      </c>
      <c r="AV611" s="609" t="s">
        <v>83</v>
      </c>
      <c r="AW611" s="609" t="s">
        <v>28</v>
      </c>
      <c r="AX611" s="609" t="s">
        <v>73</v>
      </c>
      <c r="AY611" s="611" t="s">
        <v>184</v>
      </c>
    </row>
    <row r="612" spans="2:65" s="609" customFormat="1">
      <c r="B612" s="608"/>
      <c r="D612" s="610" t="s">
        <v>203</v>
      </c>
      <c r="E612" s="611" t="s">
        <v>1</v>
      </c>
      <c r="F612" s="514" t="s">
        <v>1093</v>
      </c>
      <c r="H612" s="612">
        <v>-4.7249999999999996</v>
      </c>
      <c r="L612" s="608"/>
      <c r="M612" s="613"/>
      <c r="T612" s="614"/>
      <c r="AT612" s="611" t="s">
        <v>203</v>
      </c>
      <c r="AU612" s="611" t="s">
        <v>83</v>
      </c>
      <c r="AV612" s="609" t="s">
        <v>83</v>
      </c>
      <c r="AW612" s="609" t="s">
        <v>28</v>
      </c>
      <c r="AX612" s="609" t="s">
        <v>73</v>
      </c>
      <c r="AY612" s="611" t="s">
        <v>184</v>
      </c>
    </row>
    <row r="613" spans="2:65" s="609" customFormat="1">
      <c r="B613" s="608"/>
      <c r="D613" s="610" t="s">
        <v>203</v>
      </c>
      <c r="E613" s="611" t="s">
        <v>1</v>
      </c>
      <c r="F613" s="514" t="s">
        <v>1094</v>
      </c>
      <c r="H613" s="612">
        <v>1.44</v>
      </c>
      <c r="L613" s="608"/>
      <c r="M613" s="613"/>
      <c r="T613" s="614"/>
      <c r="AT613" s="611" t="s">
        <v>203</v>
      </c>
      <c r="AU613" s="611" t="s">
        <v>83</v>
      </c>
      <c r="AV613" s="609" t="s">
        <v>83</v>
      </c>
      <c r="AW613" s="609" t="s">
        <v>28</v>
      </c>
      <c r="AX613" s="609" t="s">
        <v>73</v>
      </c>
      <c r="AY613" s="611" t="s">
        <v>184</v>
      </c>
    </row>
    <row r="614" spans="2:65" s="609" customFormat="1">
      <c r="B614" s="608"/>
      <c r="D614" s="610" t="s">
        <v>203</v>
      </c>
      <c r="E614" s="611" t="s">
        <v>1</v>
      </c>
      <c r="F614" s="514" t="s">
        <v>1095</v>
      </c>
      <c r="H614" s="612">
        <v>1.29</v>
      </c>
      <c r="L614" s="608"/>
      <c r="M614" s="613"/>
      <c r="T614" s="614"/>
      <c r="AT614" s="611" t="s">
        <v>203</v>
      </c>
      <c r="AU614" s="611" t="s">
        <v>83</v>
      </c>
      <c r="AV614" s="609" t="s">
        <v>83</v>
      </c>
      <c r="AW614" s="609" t="s">
        <v>28</v>
      </c>
      <c r="AX614" s="609" t="s">
        <v>73</v>
      </c>
      <c r="AY614" s="611" t="s">
        <v>184</v>
      </c>
    </row>
    <row r="615" spans="2:65" s="617" customFormat="1">
      <c r="B615" s="616"/>
      <c r="D615" s="610" t="s">
        <v>203</v>
      </c>
      <c r="E615" s="618" t="s">
        <v>1</v>
      </c>
      <c r="F615" s="619" t="s">
        <v>1124</v>
      </c>
      <c r="H615" s="618" t="s">
        <v>1</v>
      </c>
      <c r="L615" s="616"/>
      <c r="M615" s="620"/>
      <c r="T615" s="621"/>
      <c r="AT615" s="618" t="s">
        <v>203</v>
      </c>
      <c r="AU615" s="618" t="s">
        <v>83</v>
      </c>
      <c r="AV615" s="617" t="s">
        <v>81</v>
      </c>
      <c r="AW615" s="617" t="s">
        <v>28</v>
      </c>
      <c r="AX615" s="617" t="s">
        <v>73</v>
      </c>
      <c r="AY615" s="618" t="s">
        <v>184</v>
      </c>
    </row>
    <row r="616" spans="2:65" s="609" customFormat="1">
      <c r="B616" s="608"/>
      <c r="D616" s="610" t="s">
        <v>203</v>
      </c>
      <c r="E616" s="611" t="s">
        <v>1</v>
      </c>
      <c r="F616" s="514" t="s">
        <v>1125</v>
      </c>
      <c r="H616" s="612">
        <v>11.930999999999999</v>
      </c>
      <c r="L616" s="608"/>
      <c r="M616" s="613"/>
      <c r="T616" s="614"/>
      <c r="AT616" s="611" t="s">
        <v>203</v>
      </c>
      <c r="AU616" s="611" t="s">
        <v>83</v>
      </c>
      <c r="AV616" s="609" t="s">
        <v>83</v>
      </c>
      <c r="AW616" s="609" t="s">
        <v>28</v>
      </c>
      <c r="AX616" s="609" t="s">
        <v>73</v>
      </c>
      <c r="AY616" s="611" t="s">
        <v>184</v>
      </c>
    </row>
    <row r="617" spans="2:65" s="630" customFormat="1">
      <c r="B617" s="629"/>
      <c r="D617" s="610" t="s">
        <v>203</v>
      </c>
      <c r="E617" s="631" t="s">
        <v>1</v>
      </c>
      <c r="F617" s="632" t="s">
        <v>206</v>
      </c>
      <c r="H617" s="633">
        <v>372.24099999999999</v>
      </c>
      <c r="L617" s="629"/>
      <c r="M617" s="634"/>
      <c r="T617" s="635"/>
      <c r="AT617" s="631" t="s">
        <v>203</v>
      </c>
      <c r="AU617" s="631" t="s">
        <v>83</v>
      </c>
      <c r="AV617" s="630" t="s">
        <v>190</v>
      </c>
      <c r="AW617" s="630" t="s">
        <v>28</v>
      </c>
      <c r="AX617" s="630" t="s">
        <v>81</v>
      </c>
      <c r="AY617" s="631" t="s">
        <v>184</v>
      </c>
    </row>
    <row r="618" spans="2:65" s="524" customFormat="1" ht="24.15" customHeight="1">
      <c r="B618" s="523"/>
      <c r="C618" s="595" t="s">
        <v>1126</v>
      </c>
      <c r="D618" s="595" t="s">
        <v>186</v>
      </c>
      <c r="E618" s="596" t="s">
        <v>1127</v>
      </c>
      <c r="F618" s="636" t="s">
        <v>1128</v>
      </c>
      <c r="G618" s="615" t="s">
        <v>201</v>
      </c>
      <c r="H618" s="599">
        <v>9.73</v>
      </c>
      <c r="I618" s="90"/>
      <c r="J618" s="600">
        <f>ROUND(I618*H618,2)</f>
        <v>0</v>
      </c>
      <c r="K618" s="601"/>
      <c r="L618" s="523"/>
      <c r="M618" s="602" t="s">
        <v>1</v>
      </c>
      <c r="N618" s="603" t="s">
        <v>38</v>
      </c>
      <c r="P618" s="604">
        <f>O618*H618</f>
        <v>0</v>
      </c>
      <c r="Q618" s="604">
        <v>1.3999999999999999E-4</v>
      </c>
      <c r="R618" s="604">
        <f>Q618*H618</f>
        <v>1.3622E-3</v>
      </c>
      <c r="S618" s="604">
        <v>0</v>
      </c>
      <c r="T618" s="605">
        <f>S618*H618</f>
        <v>0</v>
      </c>
      <c r="AR618" s="606" t="s">
        <v>190</v>
      </c>
      <c r="AT618" s="606" t="s">
        <v>186</v>
      </c>
      <c r="AU618" s="606" t="s">
        <v>83</v>
      </c>
      <c r="AY618" s="516" t="s">
        <v>184</v>
      </c>
      <c r="BE618" s="607">
        <f>IF(N618="základní",J618,0)</f>
        <v>0</v>
      </c>
      <c r="BF618" s="607">
        <f>IF(N618="snížená",J618,0)</f>
        <v>0</v>
      </c>
      <c r="BG618" s="607">
        <f>IF(N618="zákl. přenesená",J618,0)</f>
        <v>0</v>
      </c>
      <c r="BH618" s="607">
        <f>IF(N618="sníž. přenesená",J618,0)</f>
        <v>0</v>
      </c>
      <c r="BI618" s="607">
        <f>IF(N618="nulová",J618,0)</f>
        <v>0</v>
      </c>
      <c r="BJ618" s="516" t="s">
        <v>81</v>
      </c>
      <c r="BK618" s="607">
        <f>ROUND(I618*H618,2)</f>
        <v>0</v>
      </c>
      <c r="BL618" s="516" t="s">
        <v>190</v>
      </c>
      <c r="BM618" s="606" t="s">
        <v>1129</v>
      </c>
    </row>
    <row r="619" spans="2:65" s="617" customFormat="1">
      <c r="B619" s="616"/>
      <c r="D619" s="610" t="s">
        <v>203</v>
      </c>
      <c r="E619" s="618" t="s">
        <v>1</v>
      </c>
      <c r="F619" s="619" t="s">
        <v>1115</v>
      </c>
      <c r="H619" s="618" t="s">
        <v>1</v>
      </c>
      <c r="L619" s="616"/>
      <c r="M619" s="620"/>
      <c r="T619" s="621"/>
      <c r="AT619" s="618" t="s">
        <v>203</v>
      </c>
      <c r="AU619" s="618" t="s">
        <v>83</v>
      </c>
      <c r="AV619" s="617" t="s">
        <v>81</v>
      </c>
      <c r="AW619" s="617" t="s">
        <v>28</v>
      </c>
      <c r="AX619" s="617" t="s">
        <v>73</v>
      </c>
      <c r="AY619" s="618" t="s">
        <v>184</v>
      </c>
    </row>
    <row r="620" spans="2:65" s="609" customFormat="1">
      <c r="B620" s="608"/>
      <c r="D620" s="610" t="s">
        <v>203</v>
      </c>
      <c r="E620" s="611" t="s">
        <v>1</v>
      </c>
      <c r="F620" s="514" t="s">
        <v>1130</v>
      </c>
      <c r="H620" s="612">
        <v>11.73</v>
      </c>
      <c r="L620" s="608"/>
      <c r="M620" s="613"/>
      <c r="T620" s="614"/>
      <c r="AT620" s="611" t="s">
        <v>203</v>
      </c>
      <c r="AU620" s="611" t="s">
        <v>83</v>
      </c>
      <c r="AV620" s="609" t="s">
        <v>83</v>
      </c>
      <c r="AW620" s="609" t="s">
        <v>28</v>
      </c>
      <c r="AX620" s="609" t="s">
        <v>73</v>
      </c>
      <c r="AY620" s="611" t="s">
        <v>184</v>
      </c>
    </row>
    <row r="621" spans="2:65" s="609" customFormat="1">
      <c r="B621" s="608"/>
      <c r="D621" s="610" t="s">
        <v>203</v>
      </c>
      <c r="E621" s="611" t="s">
        <v>1</v>
      </c>
      <c r="F621" s="514" t="s">
        <v>913</v>
      </c>
      <c r="H621" s="612">
        <v>-2</v>
      </c>
      <c r="L621" s="608"/>
      <c r="M621" s="613"/>
      <c r="T621" s="614"/>
      <c r="AT621" s="611" t="s">
        <v>203</v>
      </c>
      <c r="AU621" s="611" t="s">
        <v>83</v>
      </c>
      <c r="AV621" s="609" t="s">
        <v>83</v>
      </c>
      <c r="AW621" s="609" t="s">
        <v>28</v>
      </c>
      <c r="AX621" s="609" t="s">
        <v>73</v>
      </c>
      <c r="AY621" s="611" t="s">
        <v>184</v>
      </c>
    </row>
    <row r="622" spans="2:65" s="630" customFormat="1">
      <c r="B622" s="629"/>
      <c r="D622" s="610" t="s">
        <v>203</v>
      </c>
      <c r="E622" s="631" t="s">
        <v>1</v>
      </c>
      <c r="F622" s="632" t="s">
        <v>206</v>
      </c>
      <c r="H622" s="633">
        <v>9.73</v>
      </c>
      <c r="L622" s="629"/>
      <c r="M622" s="634"/>
      <c r="T622" s="635"/>
      <c r="AT622" s="631" t="s">
        <v>203</v>
      </c>
      <c r="AU622" s="631" t="s">
        <v>83</v>
      </c>
      <c r="AV622" s="630" t="s">
        <v>190</v>
      </c>
      <c r="AW622" s="630" t="s">
        <v>28</v>
      </c>
      <c r="AX622" s="630" t="s">
        <v>81</v>
      </c>
      <c r="AY622" s="631" t="s">
        <v>184</v>
      </c>
    </row>
    <row r="623" spans="2:65" s="524" customFormat="1" ht="44.25" customHeight="1">
      <c r="B623" s="523"/>
      <c r="C623" s="595" t="s">
        <v>1131</v>
      </c>
      <c r="D623" s="595" t="s">
        <v>186</v>
      </c>
      <c r="E623" s="596" t="s">
        <v>1132</v>
      </c>
      <c r="F623" s="636" t="s">
        <v>1133</v>
      </c>
      <c r="G623" s="615" t="s">
        <v>201</v>
      </c>
      <c r="H623" s="599">
        <v>138.286</v>
      </c>
      <c r="I623" s="90"/>
      <c r="J623" s="600">
        <f>ROUND(I623*H623,2)</f>
        <v>0</v>
      </c>
      <c r="K623" s="601"/>
      <c r="L623" s="523"/>
      <c r="M623" s="602" t="s">
        <v>1</v>
      </c>
      <c r="N623" s="603" t="s">
        <v>38</v>
      </c>
      <c r="P623" s="604">
        <f>O623*H623</f>
        <v>0</v>
      </c>
      <c r="Q623" s="604">
        <v>8.5199999999999998E-3</v>
      </c>
      <c r="R623" s="604">
        <f>Q623*H623</f>
        <v>1.1781967200000001</v>
      </c>
      <c r="S623" s="604">
        <v>0</v>
      </c>
      <c r="T623" s="605">
        <f>S623*H623</f>
        <v>0</v>
      </c>
      <c r="AR623" s="606" t="s">
        <v>190</v>
      </c>
      <c r="AT623" s="606" t="s">
        <v>186</v>
      </c>
      <c r="AU623" s="606" t="s">
        <v>83</v>
      </c>
      <c r="AY623" s="516" t="s">
        <v>184</v>
      </c>
      <c r="BE623" s="607">
        <f>IF(N623="základní",J623,0)</f>
        <v>0</v>
      </c>
      <c r="BF623" s="607">
        <f>IF(N623="snížená",J623,0)</f>
        <v>0</v>
      </c>
      <c r="BG623" s="607">
        <f>IF(N623="zákl. přenesená",J623,0)</f>
        <v>0</v>
      </c>
      <c r="BH623" s="607">
        <f>IF(N623="sníž. přenesená",J623,0)</f>
        <v>0</v>
      </c>
      <c r="BI623" s="607">
        <f>IF(N623="nulová",J623,0)</f>
        <v>0</v>
      </c>
      <c r="BJ623" s="516" t="s">
        <v>81</v>
      </c>
      <c r="BK623" s="607">
        <f>ROUND(I623*H623,2)</f>
        <v>0</v>
      </c>
      <c r="BL623" s="516" t="s">
        <v>190</v>
      </c>
      <c r="BM623" s="606" t="s">
        <v>1134</v>
      </c>
    </row>
    <row r="624" spans="2:65" s="617" customFormat="1">
      <c r="B624" s="616"/>
      <c r="D624" s="610" t="s">
        <v>203</v>
      </c>
      <c r="E624" s="618" t="s">
        <v>1</v>
      </c>
      <c r="F624" s="619" t="s">
        <v>1135</v>
      </c>
      <c r="H624" s="618" t="s">
        <v>1</v>
      </c>
      <c r="L624" s="616"/>
      <c r="M624" s="620"/>
      <c r="T624" s="621"/>
      <c r="AT624" s="618" t="s">
        <v>203</v>
      </c>
      <c r="AU624" s="618" t="s">
        <v>83</v>
      </c>
      <c r="AV624" s="617" t="s">
        <v>81</v>
      </c>
      <c r="AW624" s="617" t="s">
        <v>28</v>
      </c>
      <c r="AX624" s="617" t="s">
        <v>73</v>
      </c>
      <c r="AY624" s="618" t="s">
        <v>184</v>
      </c>
    </row>
    <row r="625" spans="2:65" s="617" customFormat="1">
      <c r="B625" s="616"/>
      <c r="D625" s="610" t="s">
        <v>203</v>
      </c>
      <c r="E625" s="618" t="s">
        <v>1</v>
      </c>
      <c r="F625" s="619" t="s">
        <v>1069</v>
      </c>
      <c r="H625" s="618" t="s">
        <v>1</v>
      </c>
      <c r="L625" s="616"/>
      <c r="M625" s="620"/>
      <c r="T625" s="621"/>
      <c r="AT625" s="618" t="s">
        <v>203</v>
      </c>
      <c r="AU625" s="618" t="s">
        <v>83</v>
      </c>
      <c r="AV625" s="617" t="s">
        <v>81</v>
      </c>
      <c r="AW625" s="617" t="s">
        <v>28</v>
      </c>
      <c r="AX625" s="617" t="s">
        <v>73</v>
      </c>
      <c r="AY625" s="618" t="s">
        <v>184</v>
      </c>
    </row>
    <row r="626" spans="2:65" s="609" customFormat="1">
      <c r="B626" s="608"/>
      <c r="D626" s="610" t="s">
        <v>203</v>
      </c>
      <c r="E626" s="611" t="s">
        <v>1</v>
      </c>
      <c r="F626" s="514" t="s">
        <v>1136</v>
      </c>
      <c r="H626" s="612">
        <v>32.526000000000003</v>
      </c>
      <c r="L626" s="608"/>
      <c r="M626" s="613"/>
      <c r="T626" s="614"/>
      <c r="AT626" s="611" t="s">
        <v>203</v>
      </c>
      <c r="AU626" s="611" t="s">
        <v>83</v>
      </c>
      <c r="AV626" s="609" t="s">
        <v>83</v>
      </c>
      <c r="AW626" s="609" t="s">
        <v>28</v>
      </c>
      <c r="AX626" s="609" t="s">
        <v>73</v>
      </c>
      <c r="AY626" s="611" t="s">
        <v>184</v>
      </c>
    </row>
    <row r="627" spans="2:65" s="609" customFormat="1">
      <c r="B627" s="608"/>
      <c r="D627" s="610" t="s">
        <v>203</v>
      </c>
      <c r="E627" s="611" t="s">
        <v>1</v>
      </c>
      <c r="F627" s="514" t="s">
        <v>1137</v>
      </c>
      <c r="H627" s="612">
        <v>23.352</v>
      </c>
      <c r="L627" s="608"/>
      <c r="M627" s="613"/>
      <c r="T627" s="614"/>
      <c r="AT627" s="611" t="s">
        <v>203</v>
      </c>
      <c r="AU627" s="611" t="s">
        <v>83</v>
      </c>
      <c r="AV627" s="609" t="s">
        <v>83</v>
      </c>
      <c r="AW627" s="609" t="s">
        <v>28</v>
      </c>
      <c r="AX627" s="609" t="s">
        <v>73</v>
      </c>
      <c r="AY627" s="611" t="s">
        <v>184</v>
      </c>
    </row>
    <row r="628" spans="2:65" s="617" customFormat="1">
      <c r="B628" s="616"/>
      <c r="D628" s="610" t="s">
        <v>203</v>
      </c>
      <c r="E628" s="618" t="s">
        <v>1</v>
      </c>
      <c r="F628" s="619" t="s">
        <v>1076</v>
      </c>
      <c r="H628" s="618" t="s">
        <v>1</v>
      </c>
      <c r="L628" s="616"/>
      <c r="M628" s="620"/>
      <c r="T628" s="621"/>
      <c r="AT628" s="618" t="s">
        <v>203</v>
      </c>
      <c r="AU628" s="618" t="s">
        <v>83</v>
      </c>
      <c r="AV628" s="617" t="s">
        <v>81</v>
      </c>
      <c r="AW628" s="617" t="s">
        <v>28</v>
      </c>
      <c r="AX628" s="617" t="s">
        <v>73</v>
      </c>
      <c r="AY628" s="618" t="s">
        <v>184</v>
      </c>
    </row>
    <row r="629" spans="2:65" s="609" customFormat="1">
      <c r="B629" s="608"/>
      <c r="D629" s="610" t="s">
        <v>203</v>
      </c>
      <c r="E629" s="611" t="s">
        <v>1</v>
      </c>
      <c r="F629" s="514" t="s">
        <v>1138</v>
      </c>
      <c r="H629" s="612">
        <v>34.694000000000003</v>
      </c>
      <c r="L629" s="608"/>
      <c r="M629" s="613"/>
      <c r="T629" s="614"/>
      <c r="AT629" s="611" t="s">
        <v>203</v>
      </c>
      <c r="AU629" s="611" t="s">
        <v>83</v>
      </c>
      <c r="AV629" s="609" t="s">
        <v>83</v>
      </c>
      <c r="AW629" s="609" t="s">
        <v>28</v>
      </c>
      <c r="AX629" s="609" t="s">
        <v>73</v>
      </c>
      <c r="AY629" s="611" t="s">
        <v>184</v>
      </c>
    </row>
    <row r="630" spans="2:65" s="609" customFormat="1">
      <c r="B630" s="608"/>
      <c r="D630" s="610" t="s">
        <v>203</v>
      </c>
      <c r="E630" s="611" t="s">
        <v>1</v>
      </c>
      <c r="F630" s="514" t="s">
        <v>1139</v>
      </c>
      <c r="H630" s="612">
        <v>28.021999999999998</v>
      </c>
      <c r="L630" s="608"/>
      <c r="M630" s="613"/>
      <c r="T630" s="614"/>
      <c r="AT630" s="611" t="s">
        <v>203</v>
      </c>
      <c r="AU630" s="611" t="s">
        <v>83</v>
      </c>
      <c r="AV630" s="609" t="s">
        <v>83</v>
      </c>
      <c r="AW630" s="609" t="s">
        <v>28</v>
      </c>
      <c r="AX630" s="609" t="s">
        <v>73</v>
      </c>
      <c r="AY630" s="611" t="s">
        <v>184</v>
      </c>
    </row>
    <row r="631" spans="2:65" s="617" customFormat="1">
      <c r="B631" s="616"/>
      <c r="D631" s="610" t="s">
        <v>203</v>
      </c>
      <c r="E631" s="618" t="s">
        <v>1</v>
      </c>
      <c r="F631" s="619" t="s">
        <v>1091</v>
      </c>
      <c r="H631" s="618" t="s">
        <v>1</v>
      </c>
      <c r="L631" s="616"/>
      <c r="M631" s="620"/>
      <c r="T631" s="621"/>
      <c r="AT631" s="618" t="s">
        <v>203</v>
      </c>
      <c r="AU631" s="618" t="s">
        <v>83</v>
      </c>
      <c r="AV631" s="617" t="s">
        <v>81</v>
      </c>
      <c r="AW631" s="617" t="s">
        <v>28</v>
      </c>
      <c r="AX631" s="617" t="s">
        <v>73</v>
      </c>
      <c r="AY631" s="618" t="s">
        <v>184</v>
      </c>
    </row>
    <row r="632" spans="2:65" s="609" customFormat="1">
      <c r="B632" s="608"/>
      <c r="D632" s="610" t="s">
        <v>203</v>
      </c>
      <c r="E632" s="611" t="s">
        <v>1</v>
      </c>
      <c r="F632" s="514" t="s">
        <v>1140</v>
      </c>
      <c r="H632" s="612">
        <v>7.2750000000000004</v>
      </c>
      <c r="L632" s="608"/>
      <c r="M632" s="613"/>
      <c r="T632" s="614"/>
      <c r="AT632" s="611" t="s">
        <v>203</v>
      </c>
      <c r="AU632" s="611" t="s">
        <v>83</v>
      </c>
      <c r="AV632" s="609" t="s">
        <v>83</v>
      </c>
      <c r="AW632" s="609" t="s">
        <v>28</v>
      </c>
      <c r="AX632" s="609" t="s">
        <v>73</v>
      </c>
      <c r="AY632" s="611" t="s">
        <v>184</v>
      </c>
    </row>
    <row r="633" spans="2:65" s="609" customFormat="1">
      <c r="B633" s="608"/>
      <c r="D633" s="610" t="s">
        <v>203</v>
      </c>
      <c r="E633" s="611" t="s">
        <v>1</v>
      </c>
      <c r="F633" s="514" t="s">
        <v>1141</v>
      </c>
      <c r="H633" s="612">
        <v>2.5710000000000002</v>
      </c>
      <c r="L633" s="608"/>
      <c r="M633" s="613"/>
      <c r="T633" s="614"/>
      <c r="AT633" s="611" t="s">
        <v>203</v>
      </c>
      <c r="AU633" s="611" t="s">
        <v>83</v>
      </c>
      <c r="AV633" s="609" t="s">
        <v>83</v>
      </c>
      <c r="AW633" s="609" t="s">
        <v>28</v>
      </c>
      <c r="AX633" s="609" t="s">
        <v>73</v>
      </c>
      <c r="AY633" s="611" t="s">
        <v>184</v>
      </c>
    </row>
    <row r="634" spans="2:65" s="617" customFormat="1">
      <c r="B634" s="616"/>
      <c r="D634" s="610" t="s">
        <v>203</v>
      </c>
      <c r="E634" s="618" t="s">
        <v>1</v>
      </c>
      <c r="F634" s="619" t="s">
        <v>1087</v>
      </c>
      <c r="H634" s="618" t="s">
        <v>1</v>
      </c>
      <c r="L634" s="616"/>
      <c r="M634" s="620"/>
      <c r="T634" s="621"/>
      <c r="AT634" s="618" t="s">
        <v>203</v>
      </c>
      <c r="AU634" s="618" t="s">
        <v>83</v>
      </c>
      <c r="AV634" s="617" t="s">
        <v>81</v>
      </c>
      <c r="AW634" s="617" t="s">
        <v>28</v>
      </c>
      <c r="AX634" s="617" t="s">
        <v>73</v>
      </c>
      <c r="AY634" s="618" t="s">
        <v>184</v>
      </c>
    </row>
    <row r="635" spans="2:65" s="609" customFormat="1">
      <c r="B635" s="608"/>
      <c r="D635" s="610" t="s">
        <v>203</v>
      </c>
      <c r="E635" s="611" t="s">
        <v>1</v>
      </c>
      <c r="F635" s="514" t="s">
        <v>1140</v>
      </c>
      <c r="H635" s="612">
        <v>7.2750000000000004</v>
      </c>
      <c r="L635" s="608"/>
      <c r="M635" s="613"/>
      <c r="T635" s="614"/>
      <c r="AT635" s="611" t="s">
        <v>203</v>
      </c>
      <c r="AU635" s="611" t="s">
        <v>83</v>
      </c>
      <c r="AV635" s="609" t="s">
        <v>83</v>
      </c>
      <c r="AW635" s="609" t="s">
        <v>28</v>
      </c>
      <c r="AX635" s="609" t="s">
        <v>73</v>
      </c>
      <c r="AY635" s="611" t="s">
        <v>184</v>
      </c>
    </row>
    <row r="636" spans="2:65" s="609" customFormat="1">
      <c r="B636" s="608"/>
      <c r="D636" s="610" t="s">
        <v>203</v>
      </c>
      <c r="E636" s="611" t="s">
        <v>1</v>
      </c>
      <c r="F636" s="514" t="s">
        <v>1141</v>
      </c>
      <c r="H636" s="612">
        <v>2.5710000000000002</v>
      </c>
      <c r="L636" s="608"/>
      <c r="M636" s="613"/>
      <c r="T636" s="614"/>
      <c r="AT636" s="611" t="s">
        <v>203</v>
      </c>
      <c r="AU636" s="611" t="s">
        <v>83</v>
      </c>
      <c r="AV636" s="609" t="s">
        <v>83</v>
      </c>
      <c r="AW636" s="609" t="s">
        <v>28</v>
      </c>
      <c r="AX636" s="609" t="s">
        <v>73</v>
      </c>
      <c r="AY636" s="611" t="s">
        <v>184</v>
      </c>
    </row>
    <row r="637" spans="2:65" s="630" customFormat="1">
      <c r="B637" s="629"/>
      <c r="D637" s="610" t="s">
        <v>203</v>
      </c>
      <c r="E637" s="631" t="s">
        <v>1</v>
      </c>
      <c r="F637" s="632" t="s">
        <v>206</v>
      </c>
      <c r="H637" s="633">
        <v>138.286</v>
      </c>
      <c r="L637" s="629"/>
      <c r="M637" s="634"/>
      <c r="T637" s="635"/>
      <c r="AT637" s="631" t="s">
        <v>203</v>
      </c>
      <c r="AU637" s="631" t="s">
        <v>83</v>
      </c>
      <c r="AV637" s="630" t="s">
        <v>190</v>
      </c>
      <c r="AW637" s="630" t="s">
        <v>28</v>
      </c>
      <c r="AX637" s="630" t="s">
        <v>81</v>
      </c>
      <c r="AY637" s="631" t="s">
        <v>184</v>
      </c>
    </row>
    <row r="638" spans="2:65" s="524" customFormat="1" ht="16.5" customHeight="1">
      <c r="B638" s="523"/>
      <c r="C638" s="637" t="s">
        <v>1142</v>
      </c>
      <c r="D638" s="637" t="s">
        <v>480</v>
      </c>
      <c r="E638" s="638" t="s">
        <v>1143</v>
      </c>
      <c r="F638" s="639" t="s">
        <v>1144</v>
      </c>
      <c r="G638" s="640" t="s">
        <v>201</v>
      </c>
      <c r="H638" s="641">
        <v>145.19999999999999</v>
      </c>
      <c r="I638" s="131"/>
      <c r="J638" s="642">
        <f>ROUND(I638*H638,2)</f>
        <v>0</v>
      </c>
      <c r="K638" s="643"/>
      <c r="L638" s="644"/>
      <c r="M638" s="645" t="s">
        <v>1</v>
      </c>
      <c r="N638" s="646" t="s">
        <v>38</v>
      </c>
      <c r="P638" s="604">
        <f>O638*H638</f>
        <v>0</v>
      </c>
      <c r="Q638" s="604">
        <v>1.4E-3</v>
      </c>
      <c r="R638" s="604">
        <f>Q638*H638</f>
        <v>0.20327999999999999</v>
      </c>
      <c r="S638" s="604">
        <v>0</v>
      </c>
      <c r="T638" s="605">
        <f>S638*H638</f>
        <v>0</v>
      </c>
      <c r="AR638" s="606" t="s">
        <v>226</v>
      </c>
      <c r="AT638" s="606" t="s">
        <v>480</v>
      </c>
      <c r="AU638" s="606" t="s">
        <v>83</v>
      </c>
      <c r="AY638" s="516" t="s">
        <v>184</v>
      </c>
      <c r="BE638" s="607">
        <f>IF(N638="základní",J638,0)</f>
        <v>0</v>
      </c>
      <c r="BF638" s="607">
        <f>IF(N638="snížená",J638,0)</f>
        <v>0</v>
      </c>
      <c r="BG638" s="607">
        <f>IF(N638="zákl. přenesená",J638,0)</f>
        <v>0</v>
      </c>
      <c r="BH638" s="607">
        <f>IF(N638="sníž. přenesená",J638,0)</f>
        <v>0</v>
      </c>
      <c r="BI638" s="607">
        <f>IF(N638="nulová",J638,0)</f>
        <v>0</v>
      </c>
      <c r="BJ638" s="516" t="s">
        <v>81</v>
      </c>
      <c r="BK638" s="607">
        <f>ROUND(I638*H638,2)</f>
        <v>0</v>
      </c>
      <c r="BL638" s="516" t="s">
        <v>190</v>
      </c>
      <c r="BM638" s="606" t="s">
        <v>1145</v>
      </c>
    </row>
    <row r="639" spans="2:65" s="609" customFormat="1">
      <c r="B639" s="608"/>
      <c r="D639" s="610" t="s">
        <v>203</v>
      </c>
      <c r="F639" s="514" t="s">
        <v>1146</v>
      </c>
      <c r="H639" s="612">
        <v>145.19999999999999</v>
      </c>
      <c r="L639" s="608"/>
      <c r="M639" s="613"/>
      <c r="T639" s="614"/>
      <c r="AT639" s="611" t="s">
        <v>203</v>
      </c>
      <c r="AU639" s="611" t="s">
        <v>83</v>
      </c>
      <c r="AV639" s="609" t="s">
        <v>83</v>
      </c>
      <c r="AW639" s="609" t="s">
        <v>4</v>
      </c>
      <c r="AX639" s="609" t="s">
        <v>81</v>
      </c>
      <c r="AY639" s="611" t="s">
        <v>184</v>
      </c>
    </row>
    <row r="640" spans="2:65" s="524" customFormat="1" ht="37.799999999999997" customHeight="1">
      <c r="B640" s="523"/>
      <c r="C640" s="595" t="s">
        <v>1147</v>
      </c>
      <c r="D640" s="595" t="s">
        <v>186</v>
      </c>
      <c r="E640" s="596" t="s">
        <v>1148</v>
      </c>
      <c r="F640" s="636" t="s">
        <v>1149</v>
      </c>
      <c r="G640" s="615" t="s">
        <v>201</v>
      </c>
      <c r="H640" s="599">
        <v>10.57</v>
      </c>
      <c r="I640" s="90"/>
      <c r="J640" s="600">
        <f>ROUND(I640*H640,2)</f>
        <v>0</v>
      </c>
      <c r="K640" s="601"/>
      <c r="L640" s="523"/>
      <c r="M640" s="602" t="s">
        <v>1</v>
      </c>
      <c r="N640" s="603" t="s">
        <v>38</v>
      </c>
      <c r="P640" s="604">
        <f>O640*H640</f>
        <v>0</v>
      </c>
      <c r="Q640" s="604">
        <v>8.8400000000000006E-3</v>
      </c>
      <c r="R640" s="604">
        <f>Q640*H640</f>
        <v>9.3438800000000002E-2</v>
      </c>
      <c r="S640" s="604">
        <v>0</v>
      </c>
      <c r="T640" s="605">
        <f>S640*H640</f>
        <v>0</v>
      </c>
      <c r="AR640" s="606" t="s">
        <v>190</v>
      </c>
      <c r="AT640" s="606" t="s">
        <v>186</v>
      </c>
      <c r="AU640" s="606" t="s">
        <v>83</v>
      </c>
      <c r="AY640" s="516" t="s">
        <v>184</v>
      </c>
      <c r="BE640" s="607">
        <f>IF(N640="základní",J640,0)</f>
        <v>0</v>
      </c>
      <c r="BF640" s="607">
        <f>IF(N640="snížená",J640,0)</f>
        <v>0</v>
      </c>
      <c r="BG640" s="607">
        <f>IF(N640="zákl. přenesená",J640,0)</f>
        <v>0</v>
      </c>
      <c r="BH640" s="607">
        <f>IF(N640="sníž. přenesená",J640,0)</f>
        <v>0</v>
      </c>
      <c r="BI640" s="607">
        <f>IF(N640="nulová",J640,0)</f>
        <v>0</v>
      </c>
      <c r="BJ640" s="516" t="s">
        <v>81</v>
      </c>
      <c r="BK640" s="607">
        <f>ROUND(I640*H640,2)</f>
        <v>0</v>
      </c>
      <c r="BL640" s="516" t="s">
        <v>190</v>
      </c>
      <c r="BM640" s="606" t="s">
        <v>1150</v>
      </c>
    </row>
    <row r="641" spans="2:65" s="617" customFormat="1">
      <c r="B641" s="616"/>
      <c r="D641" s="610" t="s">
        <v>203</v>
      </c>
      <c r="E641" s="618" t="s">
        <v>1</v>
      </c>
      <c r="F641" s="619" t="s">
        <v>1115</v>
      </c>
      <c r="H641" s="618" t="s">
        <v>1</v>
      </c>
      <c r="L641" s="616"/>
      <c r="M641" s="620"/>
      <c r="T641" s="621"/>
      <c r="AT641" s="618" t="s">
        <v>203</v>
      </c>
      <c r="AU641" s="618" t="s">
        <v>83</v>
      </c>
      <c r="AV641" s="617" t="s">
        <v>81</v>
      </c>
      <c r="AW641" s="617" t="s">
        <v>28</v>
      </c>
      <c r="AX641" s="617" t="s">
        <v>73</v>
      </c>
      <c r="AY641" s="618" t="s">
        <v>184</v>
      </c>
    </row>
    <row r="642" spans="2:65" s="609" customFormat="1">
      <c r="B642" s="608"/>
      <c r="D642" s="610" t="s">
        <v>203</v>
      </c>
      <c r="E642" s="611" t="s">
        <v>1</v>
      </c>
      <c r="F642" s="514" t="s">
        <v>1151</v>
      </c>
      <c r="H642" s="612">
        <v>12.57</v>
      </c>
      <c r="L642" s="608"/>
      <c r="M642" s="613"/>
      <c r="T642" s="614"/>
      <c r="AT642" s="611" t="s">
        <v>203</v>
      </c>
      <c r="AU642" s="611" t="s">
        <v>83</v>
      </c>
      <c r="AV642" s="609" t="s">
        <v>83</v>
      </c>
      <c r="AW642" s="609" t="s">
        <v>28</v>
      </c>
      <c r="AX642" s="609" t="s">
        <v>73</v>
      </c>
      <c r="AY642" s="611" t="s">
        <v>184</v>
      </c>
    </row>
    <row r="643" spans="2:65" s="609" customFormat="1">
      <c r="B643" s="608"/>
      <c r="D643" s="610" t="s">
        <v>203</v>
      </c>
      <c r="E643" s="611" t="s">
        <v>1</v>
      </c>
      <c r="F643" s="514" t="s">
        <v>913</v>
      </c>
      <c r="H643" s="612">
        <v>-2</v>
      </c>
      <c r="L643" s="608"/>
      <c r="M643" s="613"/>
      <c r="T643" s="614"/>
      <c r="AT643" s="611" t="s">
        <v>203</v>
      </c>
      <c r="AU643" s="611" t="s">
        <v>83</v>
      </c>
      <c r="AV643" s="609" t="s">
        <v>83</v>
      </c>
      <c r="AW643" s="609" t="s">
        <v>28</v>
      </c>
      <c r="AX643" s="609" t="s">
        <v>73</v>
      </c>
      <c r="AY643" s="611" t="s">
        <v>184</v>
      </c>
    </row>
    <row r="644" spans="2:65" s="630" customFormat="1">
      <c r="B644" s="629"/>
      <c r="D644" s="610" t="s">
        <v>203</v>
      </c>
      <c r="E644" s="631" t="s">
        <v>1</v>
      </c>
      <c r="F644" s="632" t="s">
        <v>206</v>
      </c>
      <c r="H644" s="633">
        <v>10.57</v>
      </c>
      <c r="L644" s="629"/>
      <c r="M644" s="634"/>
      <c r="T644" s="635"/>
      <c r="AT644" s="631" t="s">
        <v>203</v>
      </c>
      <c r="AU644" s="631" t="s">
        <v>83</v>
      </c>
      <c r="AV644" s="630" t="s">
        <v>190</v>
      </c>
      <c r="AW644" s="630" t="s">
        <v>28</v>
      </c>
      <c r="AX644" s="630" t="s">
        <v>81</v>
      </c>
      <c r="AY644" s="631" t="s">
        <v>184</v>
      </c>
    </row>
    <row r="645" spans="2:65" s="524" customFormat="1" ht="16.5" customHeight="1">
      <c r="B645" s="523"/>
      <c r="C645" s="637" t="s">
        <v>1152</v>
      </c>
      <c r="D645" s="637" t="s">
        <v>480</v>
      </c>
      <c r="E645" s="638" t="s">
        <v>1153</v>
      </c>
      <c r="F645" s="639" t="s">
        <v>1154</v>
      </c>
      <c r="G645" s="640" t="s">
        <v>201</v>
      </c>
      <c r="H645" s="641">
        <v>11.099</v>
      </c>
      <c r="I645" s="131"/>
      <c r="J645" s="642">
        <f>ROUND(I645*H645,2)</f>
        <v>0</v>
      </c>
      <c r="K645" s="643"/>
      <c r="L645" s="644"/>
      <c r="M645" s="645" t="s">
        <v>1</v>
      </c>
      <c r="N645" s="646" t="s">
        <v>38</v>
      </c>
      <c r="P645" s="604">
        <f>O645*H645</f>
        <v>0</v>
      </c>
      <c r="Q645" s="604">
        <v>3.9199999999999999E-3</v>
      </c>
      <c r="R645" s="604">
        <f>Q645*H645</f>
        <v>4.3508079999999998E-2</v>
      </c>
      <c r="S645" s="604">
        <v>0</v>
      </c>
      <c r="T645" s="605">
        <f>S645*H645</f>
        <v>0</v>
      </c>
      <c r="AR645" s="606" t="s">
        <v>226</v>
      </c>
      <c r="AT645" s="606" t="s">
        <v>480</v>
      </c>
      <c r="AU645" s="606" t="s">
        <v>83</v>
      </c>
      <c r="AY645" s="516" t="s">
        <v>184</v>
      </c>
      <c r="BE645" s="607">
        <f>IF(N645="základní",J645,0)</f>
        <v>0</v>
      </c>
      <c r="BF645" s="607">
        <f>IF(N645="snížená",J645,0)</f>
        <v>0</v>
      </c>
      <c r="BG645" s="607">
        <f>IF(N645="zákl. přenesená",J645,0)</f>
        <v>0</v>
      </c>
      <c r="BH645" s="607">
        <f>IF(N645="sníž. přenesená",J645,0)</f>
        <v>0</v>
      </c>
      <c r="BI645" s="607">
        <f>IF(N645="nulová",J645,0)</f>
        <v>0</v>
      </c>
      <c r="BJ645" s="516" t="s">
        <v>81</v>
      </c>
      <c r="BK645" s="607">
        <f>ROUND(I645*H645,2)</f>
        <v>0</v>
      </c>
      <c r="BL645" s="516" t="s">
        <v>190</v>
      </c>
      <c r="BM645" s="606" t="s">
        <v>1155</v>
      </c>
    </row>
    <row r="646" spans="2:65" s="609" customFormat="1">
      <c r="B646" s="608"/>
      <c r="D646" s="610" t="s">
        <v>203</v>
      </c>
      <c r="F646" s="514" t="s">
        <v>1156</v>
      </c>
      <c r="H646" s="612">
        <v>11.099</v>
      </c>
      <c r="L646" s="608"/>
      <c r="M646" s="613"/>
      <c r="T646" s="614"/>
      <c r="AT646" s="611" t="s">
        <v>203</v>
      </c>
      <c r="AU646" s="611" t="s">
        <v>83</v>
      </c>
      <c r="AV646" s="609" t="s">
        <v>83</v>
      </c>
      <c r="AW646" s="609" t="s">
        <v>4</v>
      </c>
      <c r="AX646" s="609" t="s">
        <v>81</v>
      </c>
      <c r="AY646" s="611" t="s">
        <v>184</v>
      </c>
    </row>
    <row r="647" spans="2:65" s="524" customFormat="1" ht="37.799999999999997" customHeight="1">
      <c r="B647" s="523"/>
      <c r="C647" s="595" t="s">
        <v>1157</v>
      </c>
      <c r="D647" s="595" t="s">
        <v>186</v>
      </c>
      <c r="E647" s="596" t="s">
        <v>1158</v>
      </c>
      <c r="F647" s="636" t="s">
        <v>1159</v>
      </c>
      <c r="G647" s="615" t="s">
        <v>201</v>
      </c>
      <c r="H647" s="599">
        <v>10.57</v>
      </c>
      <c r="I647" s="90"/>
      <c r="J647" s="600">
        <f>ROUND(I647*H647,2)</f>
        <v>0</v>
      </c>
      <c r="K647" s="601"/>
      <c r="L647" s="523"/>
      <c r="M647" s="602" t="s">
        <v>1</v>
      </c>
      <c r="N647" s="603" t="s">
        <v>38</v>
      </c>
      <c r="P647" s="604">
        <f>O647*H647</f>
        <v>0</v>
      </c>
      <c r="Q647" s="604">
        <v>8.0000000000000007E-5</v>
      </c>
      <c r="R647" s="604">
        <f>Q647*H647</f>
        <v>8.4560000000000006E-4</v>
      </c>
      <c r="S647" s="604">
        <v>0</v>
      </c>
      <c r="T647" s="605">
        <f>S647*H647</f>
        <v>0</v>
      </c>
      <c r="AR647" s="606" t="s">
        <v>190</v>
      </c>
      <c r="AT647" s="606" t="s">
        <v>186</v>
      </c>
      <c r="AU647" s="606" t="s">
        <v>83</v>
      </c>
      <c r="AY647" s="516" t="s">
        <v>184</v>
      </c>
      <c r="BE647" s="607">
        <f>IF(N647="základní",J647,0)</f>
        <v>0</v>
      </c>
      <c r="BF647" s="607">
        <f>IF(N647="snížená",J647,0)</f>
        <v>0</v>
      </c>
      <c r="BG647" s="607">
        <f>IF(N647="zákl. přenesená",J647,0)</f>
        <v>0</v>
      </c>
      <c r="BH647" s="607">
        <f>IF(N647="sníž. přenesená",J647,0)</f>
        <v>0</v>
      </c>
      <c r="BI647" s="607">
        <f>IF(N647="nulová",J647,0)</f>
        <v>0</v>
      </c>
      <c r="BJ647" s="516" t="s">
        <v>81</v>
      </c>
      <c r="BK647" s="607">
        <f>ROUND(I647*H647,2)</f>
        <v>0</v>
      </c>
      <c r="BL647" s="516" t="s">
        <v>190</v>
      </c>
      <c r="BM647" s="606" t="s">
        <v>1160</v>
      </c>
    </row>
    <row r="648" spans="2:65" s="524" customFormat="1" ht="24.15" customHeight="1">
      <c r="B648" s="523"/>
      <c r="C648" s="595" t="s">
        <v>1161</v>
      </c>
      <c r="D648" s="595" t="s">
        <v>186</v>
      </c>
      <c r="E648" s="596" t="s">
        <v>1162</v>
      </c>
      <c r="F648" s="636" t="s">
        <v>1163</v>
      </c>
      <c r="G648" s="615" t="s">
        <v>223</v>
      </c>
      <c r="H648" s="599">
        <v>422.68</v>
      </c>
      <c r="I648" s="90"/>
      <c r="J648" s="600">
        <f>ROUND(I648*H648,2)</f>
        <v>0</v>
      </c>
      <c r="K648" s="601"/>
      <c r="L648" s="523"/>
      <c r="M648" s="602" t="s">
        <v>1</v>
      </c>
      <c r="N648" s="603" t="s">
        <v>38</v>
      </c>
      <c r="P648" s="604">
        <f>O648*H648</f>
        <v>0</v>
      </c>
      <c r="Q648" s="604">
        <v>1E-4</v>
      </c>
      <c r="R648" s="604">
        <f>Q648*H648</f>
        <v>4.2268E-2</v>
      </c>
      <c r="S648" s="604">
        <v>0</v>
      </c>
      <c r="T648" s="605">
        <f>S648*H648</f>
        <v>0</v>
      </c>
      <c r="AR648" s="606" t="s">
        <v>190</v>
      </c>
      <c r="AT648" s="606" t="s">
        <v>186</v>
      </c>
      <c r="AU648" s="606" t="s">
        <v>83</v>
      </c>
      <c r="AY648" s="516" t="s">
        <v>184</v>
      </c>
      <c r="BE648" s="607">
        <f>IF(N648="základní",J648,0)</f>
        <v>0</v>
      </c>
      <c r="BF648" s="607">
        <f>IF(N648="snížená",J648,0)</f>
        <v>0</v>
      </c>
      <c r="BG648" s="607">
        <f>IF(N648="zákl. přenesená",J648,0)</f>
        <v>0</v>
      </c>
      <c r="BH648" s="607">
        <f>IF(N648="sníž. přenesená",J648,0)</f>
        <v>0</v>
      </c>
      <c r="BI648" s="607">
        <f>IF(N648="nulová",J648,0)</f>
        <v>0</v>
      </c>
      <c r="BJ648" s="516" t="s">
        <v>81</v>
      </c>
      <c r="BK648" s="607">
        <f>ROUND(I648*H648,2)</f>
        <v>0</v>
      </c>
      <c r="BL648" s="516" t="s">
        <v>190</v>
      </c>
      <c r="BM648" s="606" t="s">
        <v>1164</v>
      </c>
    </row>
    <row r="649" spans="2:65" s="617" customFormat="1">
      <c r="B649" s="616"/>
      <c r="D649" s="610" t="s">
        <v>203</v>
      </c>
      <c r="E649" s="618" t="s">
        <v>1</v>
      </c>
      <c r="F649" s="619" t="s">
        <v>1165</v>
      </c>
      <c r="H649" s="618" t="s">
        <v>1</v>
      </c>
      <c r="L649" s="616"/>
      <c r="M649" s="620"/>
      <c r="T649" s="621"/>
      <c r="AT649" s="618" t="s">
        <v>203</v>
      </c>
      <c r="AU649" s="618" t="s">
        <v>83</v>
      </c>
      <c r="AV649" s="617" t="s">
        <v>81</v>
      </c>
      <c r="AW649" s="617" t="s">
        <v>28</v>
      </c>
      <c r="AX649" s="617" t="s">
        <v>73</v>
      </c>
      <c r="AY649" s="618" t="s">
        <v>184</v>
      </c>
    </row>
    <row r="650" spans="2:65" s="609" customFormat="1">
      <c r="B650" s="608"/>
      <c r="D650" s="610" t="s">
        <v>203</v>
      </c>
      <c r="E650" s="611" t="s">
        <v>1</v>
      </c>
      <c r="F650" s="514" t="s">
        <v>1166</v>
      </c>
      <c r="H650" s="612">
        <v>344.48</v>
      </c>
      <c r="L650" s="608"/>
      <c r="M650" s="613"/>
      <c r="T650" s="614"/>
      <c r="AT650" s="611" t="s">
        <v>203</v>
      </c>
      <c r="AU650" s="611" t="s">
        <v>83</v>
      </c>
      <c r="AV650" s="609" t="s">
        <v>83</v>
      </c>
      <c r="AW650" s="609" t="s">
        <v>28</v>
      </c>
      <c r="AX650" s="609" t="s">
        <v>73</v>
      </c>
      <c r="AY650" s="611" t="s">
        <v>184</v>
      </c>
    </row>
    <row r="651" spans="2:65" s="609" customFormat="1">
      <c r="B651" s="608"/>
      <c r="D651" s="610" t="s">
        <v>203</v>
      </c>
      <c r="E651" s="611" t="s">
        <v>1</v>
      </c>
      <c r="F651" s="514" t="s">
        <v>1167</v>
      </c>
      <c r="H651" s="612">
        <v>-19.399999999999999</v>
      </c>
      <c r="L651" s="608"/>
      <c r="M651" s="613"/>
      <c r="T651" s="614"/>
      <c r="AT651" s="611" t="s">
        <v>203</v>
      </c>
      <c r="AU651" s="611" t="s">
        <v>83</v>
      </c>
      <c r="AV651" s="609" t="s">
        <v>83</v>
      </c>
      <c r="AW651" s="609" t="s">
        <v>28</v>
      </c>
      <c r="AX651" s="609" t="s">
        <v>73</v>
      </c>
      <c r="AY651" s="611" t="s">
        <v>184</v>
      </c>
    </row>
    <row r="652" spans="2:65" s="623" customFormat="1">
      <c r="B652" s="622"/>
      <c r="D652" s="610" t="s">
        <v>203</v>
      </c>
      <c r="E652" s="624" t="s">
        <v>1</v>
      </c>
      <c r="F652" s="625" t="s">
        <v>685</v>
      </c>
      <c r="H652" s="626">
        <v>325.08000000000004</v>
      </c>
      <c r="L652" s="622"/>
      <c r="M652" s="627"/>
      <c r="T652" s="628"/>
      <c r="AT652" s="624" t="s">
        <v>203</v>
      </c>
      <c r="AU652" s="624" t="s">
        <v>83</v>
      </c>
      <c r="AV652" s="623" t="s">
        <v>195</v>
      </c>
      <c r="AW652" s="623" t="s">
        <v>28</v>
      </c>
      <c r="AX652" s="623" t="s">
        <v>73</v>
      </c>
      <c r="AY652" s="624" t="s">
        <v>184</v>
      </c>
    </row>
    <row r="653" spans="2:65" s="617" customFormat="1">
      <c r="B653" s="616"/>
      <c r="D653" s="610" t="s">
        <v>203</v>
      </c>
      <c r="E653" s="618" t="s">
        <v>1</v>
      </c>
      <c r="F653" s="619" t="s">
        <v>1168</v>
      </c>
      <c r="H653" s="618" t="s">
        <v>1</v>
      </c>
      <c r="L653" s="616"/>
      <c r="M653" s="620"/>
      <c r="T653" s="621"/>
      <c r="AT653" s="618" t="s">
        <v>203</v>
      </c>
      <c r="AU653" s="618" t="s">
        <v>83</v>
      </c>
      <c r="AV653" s="617" t="s">
        <v>81</v>
      </c>
      <c r="AW653" s="617" t="s">
        <v>28</v>
      </c>
      <c r="AX653" s="617" t="s">
        <v>73</v>
      </c>
      <c r="AY653" s="618" t="s">
        <v>184</v>
      </c>
    </row>
    <row r="654" spans="2:65" s="609" customFormat="1">
      <c r="B654" s="608"/>
      <c r="D654" s="610" t="s">
        <v>203</v>
      </c>
      <c r="E654" s="611" t="s">
        <v>1</v>
      </c>
      <c r="F654" s="514" t="s">
        <v>1169</v>
      </c>
      <c r="H654" s="612">
        <v>97.6</v>
      </c>
      <c r="L654" s="608"/>
      <c r="M654" s="613"/>
      <c r="T654" s="614"/>
      <c r="AT654" s="611" t="s">
        <v>203</v>
      </c>
      <c r="AU654" s="611" t="s">
        <v>83</v>
      </c>
      <c r="AV654" s="609" t="s">
        <v>83</v>
      </c>
      <c r="AW654" s="609" t="s">
        <v>28</v>
      </c>
      <c r="AX654" s="609" t="s">
        <v>73</v>
      </c>
      <c r="AY654" s="611" t="s">
        <v>184</v>
      </c>
    </row>
    <row r="655" spans="2:65" s="623" customFormat="1">
      <c r="B655" s="622"/>
      <c r="D655" s="610" t="s">
        <v>203</v>
      </c>
      <c r="E655" s="624" t="s">
        <v>1</v>
      </c>
      <c r="F655" s="625" t="s">
        <v>685</v>
      </c>
      <c r="H655" s="626">
        <v>97.6</v>
      </c>
      <c r="L655" s="622"/>
      <c r="M655" s="627"/>
      <c r="T655" s="628"/>
      <c r="AT655" s="624" t="s">
        <v>203</v>
      </c>
      <c r="AU655" s="624" t="s">
        <v>83</v>
      </c>
      <c r="AV655" s="623" t="s">
        <v>195</v>
      </c>
      <c r="AW655" s="623" t="s">
        <v>28</v>
      </c>
      <c r="AX655" s="623" t="s">
        <v>73</v>
      </c>
      <c r="AY655" s="624" t="s">
        <v>184</v>
      </c>
    </row>
    <row r="656" spans="2:65" s="630" customFormat="1">
      <c r="B656" s="629"/>
      <c r="D656" s="610" t="s">
        <v>203</v>
      </c>
      <c r="E656" s="631" t="s">
        <v>1</v>
      </c>
      <c r="F656" s="632" t="s">
        <v>206</v>
      </c>
      <c r="H656" s="633">
        <v>422.68000000000006</v>
      </c>
      <c r="L656" s="629"/>
      <c r="M656" s="634"/>
      <c r="T656" s="635"/>
      <c r="AT656" s="631" t="s">
        <v>203</v>
      </c>
      <c r="AU656" s="631" t="s">
        <v>83</v>
      </c>
      <c r="AV656" s="630" t="s">
        <v>190</v>
      </c>
      <c r="AW656" s="630" t="s">
        <v>28</v>
      </c>
      <c r="AX656" s="630" t="s">
        <v>81</v>
      </c>
      <c r="AY656" s="631" t="s">
        <v>184</v>
      </c>
    </row>
    <row r="657" spans="2:65" s="524" customFormat="1" ht="24.15" customHeight="1">
      <c r="B657" s="523"/>
      <c r="C657" s="637" t="s">
        <v>1170</v>
      </c>
      <c r="D657" s="637" t="s">
        <v>480</v>
      </c>
      <c r="E657" s="638" t="s">
        <v>1171</v>
      </c>
      <c r="F657" s="639" t="s">
        <v>1172</v>
      </c>
      <c r="G657" s="640" t="s">
        <v>223</v>
      </c>
      <c r="H657" s="641">
        <v>102.48</v>
      </c>
      <c r="I657" s="131"/>
      <c r="J657" s="642">
        <f>ROUND(I657*H657,2)</f>
        <v>0</v>
      </c>
      <c r="K657" s="643"/>
      <c r="L657" s="644"/>
      <c r="M657" s="645" t="s">
        <v>1</v>
      </c>
      <c r="N657" s="646" t="s">
        <v>38</v>
      </c>
      <c r="P657" s="604">
        <f>O657*H657</f>
        <v>0</v>
      </c>
      <c r="Q657" s="604">
        <v>1.6000000000000001E-4</v>
      </c>
      <c r="R657" s="604">
        <f>Q657*H657</f>
        <v>1.6396800000000003E-2</v>
      </c>
      <c r="S657" s="604">
        <v>0</v>
      </c>
      <c r="T657" s="605">
        <f>S657*H657</f>
        <v>0</v>
      </c>
      <c r="AR657" s="606" t="s">
        <v>226</v>
      </c>
      <c r="AT657" s="606" t="s">
        <v>480</v>
      </c>
      <c r="AU657" s="606" t="s">
        <v>83</v>
      </c>
      <c r="AY657" s="516" t="s">
        <v>184</v>
      </c>
      <c r="BE657" s="607">
        <f>IF(N657="základní",J657,0)</f>
        <v>0</v>
      </c>
      <c r="BF657" s="607">
        <f>IF(N657="snížená",J657,0)</f>
        <v>0</v>
      </c>
      <c r="BG657" s="607">
        <f>IF(N657="zákl. přenesená",J657,0)</f>
        <v>0</v>
      </c>
      <c r="BH657" s="607">
        <f>IF(N657="sníž. přenesená",J657,0)</f>
        <v>0</v>
      </c>
      <c r="BI657" s="607">
        <f>IF(N657="nulová",J657,0)</f>
        <v>0</v>
      </c>
      <c r="BJ657" s="516" t="s">
        <v>81</v>
      </c>
      <c r="BK657" s="607">
        <f>ROUND(I657*H657,2)</f>
        <v>0</v>
      </c>
      <c r="BL657" s="516" t="s">
        <v>190</v>
      </c>
      <c r="BM657" s="606" t="s">
        <v>1173</v>
      </c>
    </row>
    <row r="658" spans="2:65" s="609" customFormat="1">
      <c r="B658" s="608"/>
      <c r="D658" s="610" t="s">
        <v>203</v>
      </c>
      <c r="F658" s="514" t="s">
        <v>1174</v>
      </c>
      <c r="H658" s="612">
        <v>102.48</v>
      </c>
      <c r="L658" s="608"/>
      <c r="M658" s="613"/>
      <c r="T658" s="614"/>
      <c r="AT658" s="611" t="s">
        <v>203</v>
      </c>
      <c r="AU658" s="611" t="s">
        <v>83</v>
      </c>
      <c r="AV658" s="609" t="s">
        <v>83</v>
      </c>
      <c r="AW658" s="609" t="s">
        <v>4</v>
      </c>
      <c r="AX658" s="609" t="s">
        <v>81</v>
      </c>
      <c r="AY658" s="611" t="s">
        <v>184</v>
      </c>
    </row>
    <row r="659" spans="2:65" s="524" customFormat="1" ht="24.15" customHeight="1">
      <c r="B659" s="523"/>
      <c r="C659" s="637" t="s">
        <v>1175</v>
      </c>
      <c r="D659" s="637" t="s">
        <v>480</v>
      </c>
      <c r="E659" s="638" t="s">
        <v>1176</v>
      </c>
      <c r="F659" s="639" t="s">
        <v>1177</v>
      </c>
      <c r="G659" s="640" t="s">
        <v>223</v>
      </c>
      <c r="H659" s="641">
        <v>341.334</v>
      </c>
      <c r="I659" s="131"/>
      <c r="J659" s="642">
        <f>ROUND(I659*H659,2)</f>
        <v>0</v>
      </c>
      <c r="K659" s="643"/>
      <c r="L659" s="644"/>
      <c r="M659" s="645" t="s">
        <v>1</v>
      </c>
      <c r="N659" s="646" t="s">
        <v>38</v>
      </c>
      <c r="P659" s="604">
        <f>O659*H659</f>
        <v>0</v>
      </c>
      <c r="Q659" s="604">
        <v>3.2000000000000003E-4</v>
      </c>
      <c r="R659" s="604">
        <f>Q659*H659</f>
        <v>0.10922688000000001</v>
      </c>
      <c r="S659" s="604">
        <v>0</v>
      </c>
      <c r="T659" s="605">
        <f>S659*H659</f>
        <v>0</v>
      </c>
      <c r="AR659" s="606" t="s">
        <v>226</v>
      </c>
      <c r="AT659" s="606" t="s">
        <v>480</v>
      </c>
      <c r="AU659" s="606" t="s">
        <v>83</v>
      </c>
      <c r="AY659" s="516" t="s">
        <v>184</v>
      </c>
      <c r="BE659" s="607">
        <f>IF(N659="základní",J659,0)</f>
        <v>0</v>
      </c>
      <c r="BF659" s="607">
        <f>IF(N659="snížená",J659,0)</f>
        <v>0</v>
      </c>
      <c r="BG659" s="607">
        <f>IF(N659="zákl. přenesená",J659,0)</f>
        <v>0</v>
      </c>
      <c r="BH659" s="607">
        <f>IF(N659="sníž. přenesená",J659,0)</f>
        <v>0</v>
      </c>
      <c r="BI659" s="607">
        <f>IF(N659="nulová",J659,0)</f>
        <v>0</v>
      </c>
      <c r="BJ659" s="516" t="s">
        <v>81</v>
      </c>
      <c r="BK659" s="607">
        <f>ROUND(I659*H659,2)</f>
        <v>0</v>
      </c>
      <c r="BL659" s="516" t="s">
        <v>190</v>
      </c>
      <c r="BM659" s="606" t="s">
        <v>1178</v>
      </c>
    </row>
    <row r="660" spans="2:65" s="609" customFormat="1">
      <c r="B660" s="608"/>
      <c r="D660" s="610" t="s">
        <v>203</v>
      </c>
      <c r="F660" s="514" t="s">
        <v>1179</v>
      </c>
      <c r="H660" s="612">
        <v>341.334</v>
      </c>
      <c r="L660" s="608"/>
      <c r="M660" s="613"/>
      <c r="T660" s="614"/>
      <c r="AT660" s="611" t="s">
        <v>203</v>
      </c>
      <c r="AU660" s="611" t="s">
        <v>83</v>
      </c>
      <c r="AV660" s="609" t="s">
        <v>83</v>
      </c>
      <c r="AW660" s="609" t="s">
        <v>4</v>
      </c>
      <c r="AX660" s="609" t="s">
        <v>81</v>
      </c>
      <c r="AY660" s="611" t="s">
        <v>184</v>
      </c>
    </row>
    <row r="661" spans="2:65" s="524" customFormat="1" ht="16.5" customHeight="1">
      <c r="B661" s="523"/>
      <c r="C661" s="595" t="s">
        <v>1180</v>
      </c>
      <c r="D661" s="595" t="s">
        <v>186</v>
      </c>
      <c r="E661" s="596" t="s">
        <v>1181</v>
      </c>
      <c r="F661" s="636" t="s">
        <v>1182</v>
      </c>
      <c r="G661" s="615" t="s">
        <v>223</v>
      </c>
      <c r="H661" s="599">
        <v>26</v>
      </c>
      <c r="I661" s="90"/>
      <c r="J661" s="600">
        <f>ROUND(I661*H661,2)</f>
        <v>0</v>
      </c>
      <c r="K661" s="601"/>
      <c r="L661" s="523"/>
      <c r="M661" s="602" t="s">
        <v>1</v>
      </c>
      <c r="N661" s="603" t="s">
        <v>38</v>
      </c>
      <c r="P661" s="604">
        <f>O661*H661</f>
        <v>0</v>
      </c>
      <c r="Q661" s="604">
        <v>0</v>
      </c>
      <c r="R661" s="604">
        <f>Q661*H661</f>
        <v>0</v>
      </c>
      <c r="S661" s="604">
        <v>0</v>
      </c>
      <c r="T661" s="605">
        <f>S661*H661</f>
        <v>0</v>
      </c>
      <c r="AR661" s="606" t="s">
        <v>190</v>
      </c>
      <c r="AT661" s="606" t="s">
        <v>186</v>
      </c>
      <c r="AU661" s="606" t="s">
        <v>83</v>
      </c>
      <c r="AY661" s="516" t="s">
        <v>184</v>
      </c>
      <c r="BE661" s="607">
        <f>IF(N661="základní",J661,0)</f>
        <v>0</v>
      </c>
      <c r="BF661" s="607">
        <f>IF(N661="snížená",J661,0)</f>
        <v>0</v>
      </c>
      <c r="BG661" s="607">
        <f>IF(N661="zákl. přenesená",J661,0)</f>
        <v>0</v>
      </c>
      <c r="BH661" s="607">
        <f>IF(N661="sníž. přenesená",J661,0)</f>
        <v>0</v>
      </c>
      <c r="BI661" s="607">
        <f>IF(N661="nulová",J661,0)</f>
        <v>0</v>
      </c>
      <c r="BJ661" s="516" t="s">
        <v>81</v>
      </c>
      <c r="BK661" s="607">
        <f>ROUND(I661*H661,2)</f>
        <v>0</v>
      </c>
      <c r="BL661" s="516" t="s">
        <v>190</v>
      </c>
      <c r="BM661" s="606" t="s">
        <v>1183</v>
      </c>
    </row>
    <row r="662" spans="2:65" s="617" customFormat="1">
      <c r="B662" s="616"/>
      <c r="D662" s="610" t="s">
        <v>203</v>
      </c>
      <c r="E662" s="618" t="s">
        <v>1</v>
      </c>
      <c r="F662" s="619" t="s">
        <v>1184</v>
      </c>
      <c r="H662" s="618" t="s">
        <v>1</v>
      </c>
      <c r="L662" s="616"/>
      <c r="M662" s="620"/>
      <c r="T662" s="621"/>
      <c r="AT662" s="618" t="s">
        <v>203</v>
      </c>
      <c r="AU662" s="618" t="s">
        <v>83</v>
      </c>
      <c r="AV662" s="617" t="s">
        <v>81</v>
      </c>
      <c r="AW662" s="617" t="s">
        <v>28</v>
      </c>
      <c r="AX662" s="617" t="s">
        <v>73</v>
      </c>
      <c r="AY662" s="618" t="s">
        <v>184</v>
      </c>
    </row>
    <row r="663" spans="2:65" s="609" customFormat="1">
      <c r="B663" s="608"/>
      <c r="D663" s="610" t="s">
        <v>203</v>
      </c>
      <c r="E663" s="611" t="s">
        <v>1</v>
      </c>
      <c r="F663" s="514" t="s">
        <v>1185</v>
      </c>
      <c r="H663" s="612">
        <v>26</v>
      </c>
      <c r="L663" s="608"/>
      <c r="M663" s="613"/>
      <c r="T663" s="614"/>
      <c r="AT663" s="611" t="s">
        <v>203</v>
      </c>
      <c r="AU663" s="611" t="s">
        <v>83</v>
      </c>
      <c r="AV663" s="609" t="s">
        <v>83</v>
      </c>
      <c r="AW663" s="609" t="s">
        <v>28</v>
      </c>
      <c r="AX663" s="609" t="s">
        <v>81</v>
      </c>
      <c r="AY663" s="611" t="s">
        <v>184</v>
      </c>
    </row>
    <row r="664" spans="2:65" s="524" customFormat="1" ht="21.75" customHeight="1">
      <c r="B664" s="523"/>
      <c r="C664" s="637" t="s">
        <v>1186</v>
      </c>
      <c r="D664" s="637" t="s">
        <v>480</v>
      </c>
      <c r="E664" s="638" t="s">
        <v>1187</v>
      </c>
      <c r="F664" s="639" t="s">
        <v>1188</v>
      </c>
      <c r="G664" s="640" t="s">
        <v>223</v>
      </c>
      <c r="H664" s="641">
        <v>27.3</v>
      </c>
      <c r="I664" s="131"/>
      <c r="J664" s="642">
        <f>ROUND(I664*H664,2)</f>
        <v>0</v>
      </c>
      <c r="K664" s="643"/>
      <c r="L664" s="644"/>
      <c r="M664" s="645" t="s">
        <v>1</v>
      </c>
      <c r="N664" s="646" t="s">
        <v>38</v>
      </c>
      <c r="P664" s="604">
        <f>O664*H664</f>
        <v>0</v>
      </c>
      <c r="Q664" s="604">
        <v>1E-4</v>
      </c>
      <c r="R664" s="604">
        <f>Q664*H664</f>
        <v>2.7300000000000002E-3</v>
      </c>
      <c r="S664" s="604">
        <v>0</v>
      </c>
      <c r="T664" s="605">
        <f>S664*H664</f>
        <v>0</v>
      </c>
      <c r="AR664" s="606" t="s">
        <v>226</v>
      </c>
      <c r="AT664" s="606" t="s">
        <v>480</v>
      </c>
      <c r="AU664" s="606" t="s">
        <v>83</v>
      </c>
      <c r="AY664" s="516" t="s">
        <v>184</v>
      </c>
      <c r="BE664" s="607">
        <f>IF(N664="základní",J664,0)</f>
        <v>0</v>
      </c>
      <c r="BF664" s="607">
        <f>IF(N664="snížená",J664,0)</f>
        <v>0</v>
      </c>
      <c r="BG664" s="607">
        <f>IF(N664="zákl. přenesená",J664,0)</f>
        <v>0</v>
      </c>
      <c r="BH664" s="607">
        <f>IF(N664="sníž. přenesená",J664,0)</f>
        <v>0</v>
      </c>
      <c r="BI664" s="607">
        <f>IF(N664="nulová",J664,0)</f>
        <v>0</v>
      </c>
      <c r="BJ664" s="516" t="s">
        <v>81</v>
      </c>
      <c r="BK664" s="607">
        <f>ROUND(I664*H664,2)</f>
        <v>0</v>
      </c>
      <c r="BL664" s="516" t="s">
        <v>190</v>
      </c>
      <c r="BM664" s="606" t="s">
        <v>1189</v>
      </c>
    </row>
    <row r="665" spans="2:65" s="609" customFormat="1">
      <c r="B665" s="608"/>
      <c r="D665" s="610" t="s">
        <v>203</v>
      </c>
      <c r="F665" s="514" t="s">
        <v>1190</v>
      </c>
      <c r="H665" s="612">
        <v>27.3</v>
      </c>
      <c r="L665" s="608"/>
      <c r="M665" s="613"/>
      <c r="T665" s="614"/>
      <c r="AT665" s="611" t="s">
        <v>203</v>
      </c>
      <c r="AU665" s="611" t="s">
        <v>83</v>
      </c>
      <c r="AV665" s="609" t="s">
        <v>83</v>
      </c>
      <c r="AW665" s="609" t="s">
        <v>4</v>
      </c>
      <c r="AX665" s="609" t="s">
        <v>81</v>
      </c>
      <c r="AY665" s="611" t="s">
        <v>184</v>
      </c>
    </row>
    <row r="666" spans="2:65" s="524" customFormat="1" ht="24.15" customHeight="1">
      <c r="B666" s="523"/>
      <c r="C666" s="595" t="s">
        <v>1191</v>
      </c>
      <c r="D666" s="595" t="s">
        <v>186</v>
      </c>
      <c r="E666" s="596" t="s">
        <v>1192</v>
      </c>
      <c r="F666" s="636" t="s">
        <v>1193</v>
      </c>
      <c r="G666" s="615" t="s">
        <v>201</v>
      </c>
      <c r="H666" s="599">
        <v>366.47</v>
      </c>
      <c r="I666" s="90"/>
      <c r="J666" s="600">
        <f>ROUND(I666*H666,2)</f>
        <v>0</v>
      </c>
      <c r="K666" s="601"/>
      <c r="L666" s="523"/>
      <c r="M666" s="602" t="s">
        <v>1</v>
      </c>
      <c r="N666" s="603" t="s">
        <v>38</v>
      </c>
      <c r="P666" s="604">
        <f>O666*H666</f>
        <v>0</v>
      </c>
      <c r="Q666" s="604">
        <v>2.0500000000000001E-2</v>
      </c>
      <c r="R666" s="604">
        <f>Q666*H666</f>
        <v>7.5126350000000013</v>
      </c>
      <c r="S666" s="604">
        <v>0</v>
      </c>
      <c r="T666" s="605">
        <f>S666*H666</f>
        <v>0</v>
      </c>
      <c r="AR666" s="606" t="s">
        <v>190</v>
      </c>
      <c r="AT666" s="606" t="s">
        <v>186</v>
      </c>
      <c r="AU666" s="606" t="s">
        <v>83</v>
      </c>
      <c r="AY666" s="516" t="s">
        <v>184</v>
      </c>
      <c r="BE666" s="607">
        <f>IF(N666="základní",J666,0)</f>
        <v>0</v>
      </c>
      <c r="BF666" s="607">
        <f>IF(N666="snížená",J666,0)</f>
        <v>0</v>
      </c>
      <c r="BG666" s="607">
        <f>IF(N666="zákl. přenesená",J666,0)</f>
        <v>0</v>
      </c>
      <c r="BH666" s="607">
        <f>IF(N666="sníž. přenesená",J666,0)</f>
        <v>0</v>
      </c>
      <c r="BI666" s="607">
        <f>IF(N666="nulová",J666,0)</f>
        <v>0</v>
      </c>
      <c r="BJ666" s="516" t="s">
        <v>81</v>
      </c>
      <c r="BK666" s="607">
        <f>ROUND(I666*H666,2)</f>
        <v>0</v>
      </c>
      <c r="BL666" s="516" t="s">
        <v>190</v>
      </c>
      <c r="BM666" s="606" t="s">
        <v>1194</v>
      </c>
    </row>
    <row r="667" spans="2:65" s="617" customFormat="1">
      <c r="B667" s="616"/>
      <c r="D667" s="610" t="s">
        <v>203</v>
      </c>
      <c r="E667" s="618" t="s">
        <v>1</v>
      </c>
      <c r="F667" s="619" t="s">
        <v>1069</v>
      </c>
      <c r="H667" s="618" t="s">
        <v>1</v>
      </c>
      <c r="L667" s="616"/>
      <c r="M667" s="620"/>
      <c r="T667" s="621"/>
      <c r="AT667" s="618" t="s">
        <v>203</v>
      </c>
      <c r="AU667" s="618" t="s">
        <v>83</v>
      </c>
      <c r="AV667" s="617" t="s">
        <v>81</v>
      </c>
      <c r="AW667" s="617" t="s">
        <v>28</v>
      </c>
      <c r="AX667" s="617" t="s">
        <v>73</v>
      </c>
      <c r="AY667" s="618" t="s">
        <v>184</v>
      </c>
    </row>
    <row r="668" spans="2:65" s="609" customFormat="1">
      <c r="B668" s="608"/>
      <c r="D668" s="610" t="s">
        <v>203</v>
      </c>
      <c r="E668" s="611" t="s">
        <v>1</v>
      </c>
      <c r="F668" s="514" t="s">
        <v>1070</v>
      </c>
      <c r="H668" s="612">
        <v>250.2</v>
      </c>
      <c r="L668" s="608"/>
      <c r="M668" s="613"/>
      <c r="T668" s="614"/>
      <c r="AT668" s="611" t="s">
        <v>203</v>
      </c>
      <c r="AU668" s="611" t="s">
        <v>83</v>
      </c>
      <c r="AV668" s="609" t="s">
        <v>83</v>
      </c>
      <c r="AW668" s="609" t="s">
        <v>28</v>
      </c>
      <c r="AX668" s="609" t="s">
        <v>73</v>
      </c>
      <c r="AY668" s="611" t="s">
        <v>184</v>
      </c>
    </row>
    <row r="669" spans="2:65" s="609" customFormat="1">
      <c r="B669" s="608"/>
      <c r="D669" s="610" t="s">
        <v>203</v>
      </c>
      <c r="E669" s="611" t="s">
        <v>1</v>
      </c>
      <c r="F669" s="514" t="s">
        <v>1071</v>
      </c>
      <c r="H669" s="612">
        <v>20.32</v>
      </c>
      <c r="L669" s="608"/>
      <c r="M669" s="613"/>
      <c r="T669" s="614"/>
      <c r="AT669" s="611" t="s">
        <v>203</v>
      </c>
      <c r="AU669" s="611" t="s">
        <v>83</v>
      </c>
      <c r="AV669" s="609" t="s">
        <v>83</v>
      </c>
      <c r="AW669" s="609" t="s">
        <v>28</v>
      </c>
      <c r="AX669" s="609" t="s">
        <v>73</v>
      </c>
      <c r="AY669" s="611" t="s">
        <v>184</v>
      </c>
    </row>
    <row r="670" spans="2:65" s="609" customFormat="1">
      <c r="B670" s="608"/>
      <c r="D670" s="610" t="s">
        <v>203</v>
      </c>
      <c r="E670" s="611" t="s">
        <v>1</v>
      </c>
      <c r="F670" s="514" t="s">
        <v>1072</v>
      </c>
      <c r="H670" s="612">
        <v>-59.67</v>
      </c>
      <c r="L670" s="608"/>
      <c r="M670" s="613"/>
      <c r="T670" s="614"/>
      <c r="AT670" s="611" t="s">
        <v>203</v>
      </c>
      <c r="AU670" s="611" t="s">
        <v>83</v>
      </c>
      <c r="AV670" s="609" t="s">
        <v>83</v>
      </c>
      <c r="AW670" s="609" t="s">
        <v>28</v>
      </c>
      <c r="AX670" s="609" t="s">
        <v>73</v>
      </c>
      <c r="AY670" s="611" t="s">
        <v>184</v>
      </c>
    </row>
    <row r="671" spans="2:65" s="609" customFormat="1">
      <c r="B671" s="608"/>
      <c r="D671" s="610" t="s">
        <v>203</v>
      </c>
      <c r="E671" s="611" t="s">
        <v>1</v>
      </c>
      <c r="F671" s="514" t="s">
        <v>1073</v>
      </c>
      <c r="H671" s="612">
        <v>-34.51</v>
      </c>
      <c r="L671" s="608"/>
      <c r="M671" s="613"/>
      <c r="T671" s="614"/>
      <c r="AT671" s="611" t="s">
        <v>203</v>
      </c>
      <c r="AU671" s="611" t="s">
        <v>83</v>
      </c>
      <c r="AV671" s="609" t="s">
        <v>83</v>
      </c>
      <c r="AW671" s="609" t="s">
        <v>28</v>
      </c>
      <c r="AX671" s="609" t="s">
        <v>73</v>
      </c>
      <c r="AY671" s="611" t="s">
        <v>184</v>
      </c>
    </row>
    <row r="672" spans="2:65" s="609" customFormat="1">
      <c r="B672" s="608"/>
      <c r="D672" s="610" t="s">
        <v>203</v>
      </c>
      <c r="E672" s="611" t="s">
        <v>1</v>
      </c>
      <c r="F672" s="514" t="s">
        <v>1074</v>
      </c>
      <c r="H672" s="612">
        <v>18.46</v>
      </c>
      <c r="L672" s="608"/>
      <c r="M672" s="613"/>
      <c r="T672" s="614"/>
      <c r="AT672" s="611" t="s">
        <v>203</v>
      </c>
      <c r="AU672" s="611" t="s">
        <v>83</v>
      </c>
      <c r="AV672" s="609" t="s">
        <v>83</v>
      </c>
      <c r="AW672" s="609" t="s">
        <v>28</v>
      </c>
      <c r="AX672" s="609" t="s">
        <v>73</v>
      </c>
      <c r="AY672" s="611" t="s">
        <v>184</v>
      </c>
    </row>
    <row r="673" spans="2:51" s="609" customFormat="1">
      <c r="B673" s="608"/>
      <c r="D673" s="610" t="s">
        <v>203</v>
      </c>
      <c r="E673" s="611" t="s">
        <v>1</v>
      </c>
      <c r="F673" s="514" t="s">
        <v>1075</v>
      </c>
      <c r="H673" s="612">
        <v>10.5</v>
      </c>
      <c r="L673" s="608"/>
      <c r="M673" s="613"/>
      <c r="T673" s="614"/>
      <c r="AT673" s="611" t="s">
        <v>203</v>
      </c>
      <c r="AU673" s="611" t="s">
        <v>83</v>
      </c>
      <c r="AV673" s="609" t="s">
        <v>83</v>
      </c>
      <c r="AW673" s="609" t="s">
        <v>28</v>
      </c>
      <c r="AX673" s="609" t="s">
        <v>73</v>
      </c>
      <c r="AY673" s="611" t="s">
        <v>184</v>
      </c>
    </row>
    <row r="674" spans="2:51" s="617" customFormat="1">
      <c r="B674" s="616"/>
      <c r="D674" s="610" t="s">
        <v>203</v>
      </c>
      <c r="E674" s="618" t="s">
        <v>1</v>
      </c>
      <c r="F674" s="619" t="s">
        <v>1076</v>
      </c>
      <c r="H674" s="618" t="s">
        <v>1</v>
      </c>
      <c r="L674" s="616"/>
      <c r="M674" s="620"/>
      <c r="T674" s="621"/>
      <c r="AT674" s="618" t="s">
        <v>203</v>
      </c>
      <c r="AU674" s="618" t="s">
        <v>83</v>
      </c>
      <c r="AV674" s="617" t="s">
        <v>81</v>
      </c>
      <c r="AW674" s="617" t="s">
        <v>28</v>
      </c>
      <c r="AX674" s="617" t="s">
        <v>73</v>
      </c>
      <c r="AY674" s="618" t="s">
        <v>184</v>
      </c>
    </row>
    <row r="675" spans="2:51" s="609" customFormat="1">
      <c r="B675" s="608"/>
      <c r="D675" s="610" t="s">
        <v>203</v>
      </c>
      <c r="E675" s="611" t="s">
        <v>1</v>
      </c>
      <c r="F675" s="514" t="s">
        <v>1077</v>
      </c>
      <c r="H675" s="612">
        <v>24.108000000000001</v>
      </c>
      <c r="L675" s="608"/>
      <c r="M675" s="613"/>
      <c r="T675" s="614"/>
      <c r="AT675" s="611" t="s">
        <v>203</v>
      </c>
      <c r="AU675" s="611" t="s">
        <v>83</v>
      </c>
      <c r="AV675" s="609" t="s">
        <v>83</v>
      </c>
      <c r="AW675" s="609" t="s">
        <v>28</v>
      </c>
      <c r="AX675" s="609" t="s">
        <v>73</v>
      </c>
      <c r="AY675" s="611" t="s">
        <v>184</v>
      </c>
    </row>
    <row r="676" spans="2:51" s="609" customFormat="1">
      <c r="B676" s="608"/>
      <c r="D676" s="610" t="s">
        <v>203</v>
      </c>
      <c r="E676" s="611" t="s">
        <v>1</v>
      </c>
      <c r="F676" s="514" t="s">
        <v>1071</v>
      </c>
      <c r="H676" s="612">
        <v>20.32</v>
      </c>
      <c r="L676" s="608"/>
      <c r="M676" s="613"/>
      <c r="T676" s="614"/>
      <c r="AT676" s="611" t="s">
        <v>203</v>
      </c>
      <c r="AU676" s="611" t="s">
        <v>83</v>
      </c>
      <c r="AV676" s="609" t="s">
        <v>83</v>
      </c>
      <c r="AW676" s="609" t="s">
        <v>28</v>
      </c>
      <c r="AX676" s="609" t="s">
        <v>73</v>
      </c>
      <c r="AY676" s="611" t="s">
        <v>184</v>
      </c>
    </row>
    <row r="677" spans="2:51" s="609" customFormat="1">
      <c r="B677" s="608"/>
      <c r="D677" s="610" t="s">
        <v>203</v>
      </c>
      <c r="E677" s="611" t="s">
        <v>1</v>
      </c>
      <c r="F677" s="514" t="s">
        <v>1078</v>
      </c>
      <c r="H677" s="612">
        <v>7.5519999999999996</v>
      </c>
      <c r="L677" s="608"/>
      <c r="M677" s="613"/>
      <c r="T677" s="614"/>
      <c r="AT677" s="611" t="s">
        <v>203</v>
      </c>
      <c r="AU677" s="611" t="s">
        <v>83</v>
      </c>
      <c r="AV677" s="609" t="s">
        <v>83</v>
      </c>
      <c r="AW677" s="609" t="s">
        <v>28</v>
      </c>
      <c r="AX677" s="609" t="s">
        <v>73</v>
      </c>
      <c r="AY677" s="611" t="s">
        <v>184</v>
      </c>
    </row>
    <row r="678" spans="2:51" s="609" customFormat="1">
      <c r="B678" s="608"/>
      <c r="D678" s="610" t="s">
        <v>203</v>
      </c>
      <c r="E678" s="611" t="s">
        <v>1</v>
      </c>
      <c r="F678" s="514" t="s">
        <v>1079</v>
      </c>
      <c r="H678" s="612">
        <v>-3.06</v>
      </c>
      <c r="L678" s="608"/>
      <c r="M678" s="613"/>
      <c r="T678" s="614"/>
      <c r="AT678" s="611" t="s">
        <v>203</v>
      </c>
      <c r="AU678" s="611" t="s">
        <v>83</v>
      </c>
      <c r="AV678" s="609" t="s">
        <v>83</v>
      </c>
      <c r="AW678" s="609" t="s">
        <v>28</v>
      </c>
      <c r="AX678" s="609" t="s">
        <v>73</v>
      </c>
      <c r="AY678" s="611" t="s">
        <v>184</v>
      </c>
    </row>
    <row r="679" spans="2:51" s="609" customFormat="1">
      <c r="B679" s="608"/>
      <c r="D679" s="610" t="s">
        <v>203</v>
      </c>
      <c r="E679" s="611" t="s">
        <v>1</v>
      </c>
      <c r="F679" s="514" t="s">
        <v>1080</v>
      </c>
      <c r="H679" s="612">
        <v>-22.95</v>
      </c>
      <c r="L679" s="608"/>
      <c r="M679" s="613"/>
      <c r="T679" s="614"/>
      <c r="AT679" s="611" t="s">
        <v>203</v>
      </c>
      <c r="AU679" s="611" t="s">
        <v>83</v>
      </c>
      <c r="AV679" s="609" t="s">
        <v>83</v>
      </c>
      <c r="AW679" s="609" t="s">
        <v>28</v>
      </c>
      <c r="AX679" s="609" t="s">
        <v>73</v>
      </c>
      <c r="AY679" s="611" t="s">
        <v>184</v>
      </c>
    </row>
    <row r="680" spans="2:51" s="609" customFormat="1">
      <c r="B680" s="608"/>
      <c r="D680" s="610" t="s">
        <v>203</v>
      </c>
      <c r="E680" s="611" t="s">
        <v>1</v>
      </c>
      <c r="F680" s="514" t="s">
        <v>1081</v>
      </c>
      <c r="H680" s="612">
        <v>-6.4260000000000002</v>
      </c>
      <c r="L680" s="608"/>
      <c r="M680" s="613"/>
      <c r="T680" s="614"/>
      <c r="AT680" s="611" t="s">
        <v>203</v>
      </c>
      <c r="AU680" s="611" t="s">
        <v>83</v>
      </c>
      <c r="AV680" s="609" t="s">
        <v>83</v>
      </c>
      <c r="AW680" s="609" t="s">
        <v>28</v>
      </c>
      <c r="AX680" s="609" t="s">
        <v>73</v>
      </c>
      <c r="AY680" s="611" t="s">
        <v>184</v>
      </c>
    </row>
    <row r="681" spans="2:51" s="609" customFormat="1">
      <c r="B681" s="608"/>
      <c r="D681" s="610" t="s">
        <v>203</v>
      </c>
      <c r="E681" s="611" t="s">
        <v>1</v>
      </c>
      <c r="F681" s="514" t="s">
        <v>1082</v>
      </c>
      <c r="H681" s="612">
        <v>-2.1</v>
      </c>
      <c r="L681" s="608"/>
      <c r="M681" s="613"/>
      <c r="T681" s="614"/>
      <c r="AT681" s="611" t="s">
        <v>203</v>
      </c>
      <c r="AU681" s="611" t="s">
        <v>83</v>
      </c>
      <c r="AV681" s="609" t="s">
        <v>83</v>
      </c>
      <c r="AW681" s="609" t="s">
        <v>28</v>
      </c>
      <c r="AX681" s="609" t="s">
        <v>73</v>
      </c>
      <c r="AY681" s="611" t="s">
        <v>184</v>
      </c>
    </row>
    <row r="682" spans="2:51" s="609" customFormat="1">
      <c r="B682" s="608"/>
      <c r="D682" s="610" t="s">
        <v>203</v>
      </c>
      <c r="E682" s="611" t="s">
        <v>1</v>
      </c>
      <c r="F682" s="514" t="s">
        <v>1083</v>
      </c>
      <c r="H682" s="612">
        <v>1.74</v>
      </c>
      <c r="L682" s="608"/>
      <c r="M682" s="613"/>
      <c r="T682" s="614"/>
      <c r="AT682" s="611" t="s">
        <v>203</v>
      </c>
      <c r="AU682" s="611" t="s">
        <v>83</v>
      </c>
      <c r="AV682" s="609" t="s">
        <v>83</v>
      </c>
      <c r="AW682" s="609" t="s">
        <v>28</v>
      </c>
      <c r="AX682" s="609" t="s">
        <v>73</v>
      </c>
      <c r="AY682" s="611" t="s">
        <v>184</v>
      </c>
    </row>
    <row r="683" spans="2:51" s="609" customFormat="1">
      <c r="B683" s="608"/>
      <c r="D683" s="610" t="s">
        <v>203</v>
      </c>
      <c r="E683" s="611" t="s">
        <v>1</v>
      </c>
      <c r="F683" s="514" t="s">
        <v>1084</v>
      </c>
      <c r="H683" s="612">
        <v>7.1</v>
      </c>
      <c r="L683" s="608"/>
      <c r="M683" s="613"/>
      <c r="T683" s="614"/>
      <c r="AT683" s="611" t="s">
        <v>203</v>
      </c>
      <c r="AU683" s="611" t="s">
        <v>83</v>
      </c>
      <c r="AV683" s="609" t="s">
        <v>83</v>
      </c>
      <c r="AW683" s="609" t="s">
        <v>28</v>
      </c>
      <c r="AX683" s="609" t="s">
        <v>73</v>
      </c>
      <c r="AY683" s="611" t="s">
        <v>184</v>
      </c>
    </row>
    <row r="684" spans="2:51" s="609" customFormat="1">
      <c r="B684" s="608"/>
      <c r="D684" s="610" t="s">
        <v>203</v>
      </c>
      <c r="E684" s="611" t="s">
        <v>1</v>
      </c>
      <c r="F684" s="514" t="s">
        <v>1085</v>
      </c>
      <c r="H684" s="612">
        <v>1.556</v>
      </c>
      <c r="L684" s="608"/>
      <c r="M684" s="613"/>
      <c r="T684" s="614"/>
      <c r="AT684" s="611" t="s">
        <v>203</v>
      </c>
      <c r="AU684" s="611" t="s">
        <v>83</v>
      </c>
      <c r="AV684" s="609" t="s">
        <v>83</v>
      </c>
      <c r="AW684" s="609" t="s">
        <v>28</v>
      </c>
      <c r="AX684" s="609" t="s">
        <v>73</v>
      </c>
      <c r="AY684" s="611" t="s">
        <v>184</v>
      </c>
    </row>
    <row r="685" spans="2:51" s="609" customFormat="1">
      <c r="B685" s="608"/>
      <c r="D685" s="610" t="s">
        <v>203</v>
      </c>
      <c r="E685" s="611" t="s">
        <v>1</v>
      </c>
      <c r="F685" s="514" t="s">
        <v>1086</v>
      </c>
      <c r="H685" s="612">
        <v>1.04</v>
      </c>
      <c r="L685" s="608"/>
      <c r="M685" s="613"/>
      <c r="T685" s="614"/>
      <c r="AT685" s="611" t="s">
        <v>203</v>
      </c>
      <c r="AU685" s="611" t="s">
        <v>83</v>
      </c>
      <c r="AV685" s="609" t="s">
        <v>83</v>
      </c>
      <c r="AW685" s="609" t="s">
        <v>28</v>
      </c>
      <c r="AX685" s="609" t="s">
        <v>73</v>
      </c>
      <c r="AY685" s="611" t="s">
        <v>184</v>
      </c>
    </row>
    <row r="686" spans="2:51" s="617" customFormat="1">
      <c r="B686" s="616"/>
      <c r="D686" s="610" t="s">
        <v>203</v>
      </c>
      <c r="E686" s="618" t="s">
        <v>1</v>
      </c>
      <c r="F686" s="619" t="s">
        <v>1087</v>
      </c>
      <c r="H686" s="618" t="s">
        <v>1</v>
      </c>
      <c r="L686" s="616"/>
      <c r="M686" s="620"/>
      <c r="T686" s="621"/>
      <c r="AT686" s="618" t="s">
        <v>203</v>
      </c>
      <c r="AU686" s="618" t="s">
        <v>83</v>
      </c>
      <c r="AV686" s="617" t="s">
        <v>81</v>
      </c>
      <c r="AW686" s="617" t="s">
        <v>28</v>
      </c>
      <c r="AX686" s="617" t="s">
        <v>73</v>
      </c>
      <c r="AY686" s="618" t="s">
        <v>184</v>
      </c>
    </row>
    <row r="687" spans="2:51" s="609" customFormat="1">
      <c r="B687" s="608"/>
      <c r="D687" s="610" t="s">
        <v>203</v>
      </c>
      <c r="E687" s="611" t="s">
        <v>1</v>
      </c>
      <c r="F687" s="514" t="s">
        <v>1088</v>
      </c>
      <c r="H687" s="612">
        <v>71.295000000000002</v>
      </c>
      <c r="L687" s="608"/>
      <c r="M687" s="613"/>
      <c r="T687" s="614"/>
      <c r="AT687" s="611" t="s">
        <v>203</v>
      </c>
      <c r="AU687" s="611" t="s">
        <v>83</v>
      </c>
      <c r="AV687" s="609" t="s">
        <v>83</v>
      </c>
      <c r="AW687" s="609" t="s">
        <v>28</v>
      </c>
      <c r="AX687" s="609" t="s">
        <v>73</v>
      </c>
      <c r="AY687" s="611" t="s">
        <v>184</v>
      </c>
    </row>
    <row r="688" spans="2:51" s="609" customFormat="1">
      <c r="B688" s="608"/>
      <c r="D688" s="610" t="s">
        <v>203</v>
      </c>
      <c r="E688" s="611" t="s">
        <v>1</v>
      </c>
      <c r="F688" s="514" t="s">
        <v>1089</v>
      </c>
      <c r="H688" s="612">
        <v>-5.83</v>
      </c>
      <c r="L688" s="608"/>
      <c r="M688" s="613"/>
      <c r="T688" s="614"/>
      <c r="AT688" s="611" t="s">
        <v>203</v>
      </c>
      <c r="AU688" s="611" t="s">
        <v>83</v>
      </c>
      <c r="AV688" s="609" t="s">
        <v>83</v>
      </c>
      <c r="AW688" s="609" t="s">
        <v>28</v>
      </c>
      <c r="AX688" s="609" t="s">
        <v>73</v>
      </c>
      <c r="AY688" s="611" t="s">
        <v>184</v>
      </c>
    </row>
    <row r="689" spans="2:65" s="609" customFormat="1">
      <c r="B689" s="608"/>
      <c r="D689" s="610" t="s">
        <v>203</v>
      </c>
      <c r="E689" s="611" t="s">
        <v>1</v>
      </c>
      <c r="F689" s="514" t="s">
        <v>1090</v>
      </c>
      <c r="H689" s="612">
        <v>2.56</v>
      </c>
      <c r="L689" s="608"/>
      <c r="M689" s="613"/>
      <c r="T689" s="614"/>
      <c r="AT689" s="611" t="s">
        <v>203</v>
      </c>
      <c r="AU689" s="611" t="s">
        <v>83</v>
      </c>
      <c r="AV689" s="609" t="s">
        <v>83</v>
      </c>
      <c r="AW689" s="609" t="s">
        <v>28</v>
      </c>
      <c r="AX689" s="609" t="s">
        <v>73</v>
      </c>
      <c r="AY689" s="611" t="s">
        <v>184</v>
      </c>
    </row>
    <row r="690" spans="2:65" s="617" customFormat="1">
      <c r="B690" s="616"/>
      <c r="D690" s="610" t="s">
        <v>203</v>
      </c>
      <c r="E690" s="618" t="s">
        <v>1</v>
      </c>
      <c r="F690" s="619" t="s">
        <v>1091</v>
      </c>
      <c r="H690" s="618" t="s">
        <v>1</v>
      </c>
      <c r="L690" s="616"/>
      <c r="M690" s="620"/>
      <c r="T690" s="621"/>
      <c r="AT690" s="618" t="s">
        <v>203</v>
      </c>
      <c r="AU690" s="618" t="s">
        <v>83</v>
      </c>
      <c r="AV690" s="617" t="s">
        <v>81</v>
      </c>
      <c r="AW690" s="617" t="s">
        <v>28</v>
      </c>
      <c r="AX690" s="617" t="s">
        <v>73</v>
      </c>
      <c r="AY690" s="618" t="s">
        <v>184</v>
      </c>
    </row>
    <row r="691" spans="2:65" s="609" customFormat="1">
      <c r="B691" s="608"/>
      <c r="D691" s="610" t="s">
        <v>203</v>
      </c>
      <c r="E691" s="611" t="s">
        <v>1</v>
      </c>
      <c r="F691" s="514" t="s">
        <v>1088</v>
      </c>
      <c r="H691" s="612">
        <v>71.295000000000002</v>
      </c>
      <c r="L691" s="608"/>
      <c r="M691" s="613"/>
      <c r="T691" s="614"/>
      <c r="AT691" s="611" t="s">
        <v>203</v>
      </c>
      <c r="AU691" s="611" t="s">
        <v>83</v>
      </c>
      <c r="AV691" s="609" t="s">
        <v>83</v>
      </c>
      <c r="AW691" s="609" t="s">
        <v>28</v>
      </c>
      <c r="AX691" s="609" t="s">
        <v>73</v>
      </c>
      <c r="AY691" s="611" t="s">
        <v>184</v>
      </c>
    </row>
    <row r="692" spans="2:65" s="609" customFormat="1">
      <c r="B692" s="608"/>
      <c r="D692" s="610" t="s">
        <v>203</v>
      </c>
      <c r="E692" s="611" t="s">
        <v>1</v>
      </c>
      <c r="F692" s="514" t="s">
        <v>1092</v>
      </c>
      <c r="H692" s="612">
        <v>-5.0350000000000001</v>
      </c>
      <c r="L692" s="608"/>
      <c r="M692" s="613"/>
      <c r="T692" s="614"/>
      <c r="AT692" s="611" t="s">
        <v>203</v>
      </c>
      <c r="AU692" s="611" t="s">
        <v>83</v>
      </c>
      <c r="AV692" s="609" t="s">
        <v>83</v>
      </c>
      <c r="AW692" s="609" t="s">
        <v>28</v>
      </c>
      <c r="AX692" s="609" t="s">
        <v>73</v>
      </c>
      <c r="AY692" s="611" t="s">
        <v>184</v>
      </c>
    </row>
    <row r="693" spans="2:65" s="609" customFormat="1">
      <c r="B693" s="608"/>
      <c r="D693" s="610" t="s">
        <v>203</v>
      </c>
      <c r="E693" s="611" t="s">
        <v>1</v>
      </c>
      <c r="F693" s="514" t="s">
        <v>1093</v>
      </c>
      <c r="H693" s="612">
        <v>-4.7249999999999996</v>
      </c>
      <c r="L693" s="608"/>
      <c r="M693" s="613"/>
      <c r="T693" s="614"/>
      <c r="AT693" s="611" t="s">
        <v>203</v>
      </c>
      <c r="AU693" s="611" t="s">
        <v>83</v>
      </c>
      <c r="AV693" s="609" t="s">
        <v>83</v>
      </c>
      <c r="AW693" s="609" t="s">
        <v>28</v>
      </c>
      <c r="AX693" s="609" t="s">
        <v>73</v>
      </c>
      <c r="AY693" s="611" t="s">
        <v>184</v>
      </c>
    </row>
    <row r="694" spans="2:65" s="609" customFormat="1">
      <c r="B694" s="608"/>
      <c r="D694" s="610" t="s">
        <v>203</v>
      </c>
      <c r="E694" s="611" t="s">
        <v>1</v>
      </c>
      <c r="F694" s="514" t="s">
        <v>1094</v>
      </c>
      <c r="H694" s="612">
        <v>1.44</v>
      </c>
      <c r="L694" s="608"/>
      <c r="M694" s="613"/>
      <c r="T694" s="614"/>
      <c r="AT694" s="611" t="s">
        <v>203</v>
      </c>
      <c r="AU694" s="611" t="s">
        <v>83</v>
      </c>
      <c r="AV694" s="609" t="s">
        <v>83</v>
      </c>
      <c r="AW694" s="609" t="s">
        <v>28</v>
      </c>
      <c r="AX694" s="609" t="s">
        <v>73</v>
      </c>
      <c r="AY694" s="611" t="s">
        <v>184</v>
      </c>
    </row>
    <row r="695" spans="2:65" s="609" customFormat="1">
      <c r="B695" s="608"/>
      <c r="D695" s="610" t="s">
        <v>203</v>
      </c>
      <c r="E695" s="611" t="s">
        <v>1</v>
      </c>
      <c r="F695" s="514" t="s">
        <v>1095</v>
      </c>
      <c r="H695" s="612">
        <v>1.29</v>
      </c>
      <c r="L695" s="608"/>
      <c r="M695" s="613"/>
      <c r="T695" s="614"/>
      <c r="AT695" s="611" t="s">
        <v>203</v>
      </c>
      <c r="AU695" s="611" t="s">
        <v>83</v>
      </c>
      <c r="AV695" s="609" t="s">
        <v>83</v>
      </c>
      <c r="AW695" s="609" t="s">
        <v>28</v>
      </c>
      <c r="AX695" s="609" t="s">
        <v>73</v>
      </c>
      <c r="AY695" s="611" t="s">
        <v>184</v>
      </c>
    </row>
    <row r="696" spans="2:65" s="630" customFormat="1">
      <c r="B696" s="629"/>
      <c r="D696" s="610" t="s">
        <v>203</v>
      </c>
      <c r="E696" s="631" t="s">
        <v>1</v>
      </c>
      <c r="F696" s="632" t="s">
        <v>206</v>
      </c>
      <c r="H696" s="633">
        <v>366.47</v>
      </c>
      <c r="L696" s="629"/>
      <c r="M696" s="634"/>
      <c r="T696" s="635"/>
      <c r="AT696" s="631" t="s">
        <v>203</v>
      </c>
      <c r="AU696" s="631" t="s">
        <v>83</v>
      </c>
      <c r="AV696" s="630" t="s">
        <v>190</v>
      </c>
      <c r="AW696" s="630" t="s">
        <v>28</v>
      </c>
      <c r="AX696" s="630" t="s">
        <v>81</v>
      </c>
      <c r="AY696" s="631" t="s">
        <v>184</v>
      </c>
    </row>
    <row r="697" spans="2:65" s="524" customFormat="1" ht="24.15" customHeight="1">
      <c r="B697" s="523"/>
      <c r="C697" s="595" t="s">
        <v>1195</v>
      </c>
      <c r="D697" s="595" t="s">
        <v>186</v>
      </c>
      <c r="E697" s="596" t="s">
        <v>1196</v>
      </c>
      <c r="F697" s="636" t="s">
        <v>1197</v>
      </c>
      <c r="G697" s="615" t="s">
        <v>201</v>
      </c>
      <c r="H697" s="599">
        <v>360.31</v>
      </c>
      <c r="I697" s="90"/>
      <c r="J697" s="600">
        <f>ROUND(I697*H697,2)</f>
        <v>0</v>
      </c>
      <c r="K697" s="601"/>
      <c r="L697" s="523"/>
      <c r="M697" s="602" t="s">
        <v>1</v>
      </c>
      <c r="N697" s="603" t="s">
        <v>38</v>
      </c>
      <c r="P697" s="604">
        <f>O697*H697</f>
        <v>0</v>
      </c>
      <c r="Q697" s="604">
        <v>4.3E-3</v>
      </c>
      <c r="R697" s="604">
        <f>Q697*H697</f>
        <v>1.5493330000000001</v>
      </c>
      <c r="S697" s="604">
        <v>0</v>
      </c>
      <c r="T697" s="605">
        <f>S697*H697</f>
        <v>0</v>
      </c>
      <c r="AR697" s="606" t="s">
        <v>190</v>
      </c>
      <c r="AT697" s="606" t="s">
        <v>186</v>
      </c>
      <c r="AU697" s="606" t="s">
        <v>83</v>
      </c>
      <c r="AY697" s="516" t="s">
        <v>184</v>
      </c>
      <c r="BE697" s="607">
        <f>IF(N697="základní",J697,0)</f>
        <v>0</v>
      </c>
      <c r="BF697" s="607">
        <f>IF(N697="snížená",J697,0)</f>
        <v>0</v>
      </c>
      <c r="BG697" s="607">
        <f>IF(N697="zákl. přenesená",J697,0)</f>
        <v>0</v>
      </c>
      <c r="BH697" s="607">
        <f>IF(N697="sníž. přenesená",J697,0)</f>
        <v>0</v>
      </c>
      <c r="BI697" s="607">
        <f>IF(N697="nulová",J697,0)</f>
        <v>0</v>
      </c>
      <c r="BJ697" s="516" t="s">
        <v>81</v>
      </c>
      <c r="BK697" s="607">
        <f>ROUND(I697*H697,2)</f>
        <v>0</v>
      </c>
      <c r="BL697" s="516" t="s">
        <v>190</v>
      </c>
      <c r="BM697" s="606" t="s">
        <v>1198</v>
      </c>
    </row>
    <row r="698" spans="2:65" s="617" customFormat="1">
      <c r="B698" s="616"/>
      <c r="D698" s="610" t="s">
        <v>203</v>
      </c>
      <c r="E698" s="618" t="s">
        <v>1</v>
      </c>
      <c r="F698" s="619" t="s">
        <v>1069</v>
      </c>
      <c r="H698" s="618" t="s">
        <v>1</v>
      </c>
      <c r="L698" s="616"/>
      <c r="M698" s="620"/>
      <c r="T698" s="621"/>
      <c r="AT698" s="618" t="s">
        <v>203</v>
      </c>
      <c r="AU698" s="618" t="s">
        <v>83</v>
      </c>
      <c r="AV698" s="617" t="s">
        <v>81</v>
      </c>
      <c r="AW698" s="617" t="s">
        <v>28</v>
      </c>
      <c r="AX698" s="617" t="s">
        <v>73</v>
      </c>
      <c r="AY698" s="618" t="s">
        <v>184</v>
      </c>
    </row>
    <row r="699" spans="2:65" s="609" customFormat="1">
      <c r="B699" s="608"/>
      <c r="D699" s="610" t="s">
        <v>203</v>
      </c>
      <c r="E699" s="611" t="s">
        <v>1</v>
      </c>
      <c r="F699" s="514" t="s">
        <v>1070</v>
      </c>
      <c r="H699" s="612">
        <v>250.2</v>
      </c>
      <c r="L699" s="608"/>
      <c r="M699" s="613"/>
      <c r="T699" s="614"/>
      <c r="AT699" s="611" t="s">
        <v>203</v>
      </c>
      <c r="AU699" s="611" t="s">
        <v>83</v>
      </c>
      <c r="AV699" s="609" t="s">
        <v>83</v>
      </c>
      <c r="AW699" s="609" t="s">
        <v>28</v>
      </c>
      <c r="AX699" s="609" t="s">
        <v>73</v>
      </c>
      <c r="AY699" s="611" t="s">
        <v>184</v>
      </c>
    </row>
    <row r="700" spans="2:65" s="609" customFormat="1">
      <c r="B700" s="608"/>
      <c r="D700" s="610" t="s">
        <v>203</v>
      </c>
      <c r="E700" s="611" t="s">
        <v>1</v>
      </c>
      <c r="F700" s="514" t="s">
        <v>1071</v>
      </c>
      <c r="H700" s="612">
        <v>20.32</v>
      </c>
      <c r="L700" s="608"/>
      <c r="M700" s="613"/>
      <c r="T700" s="614"/>
      <c r="AT700" s="611" t="s">
        <v>203</v>
      </c>
      <c r="AU700" s="611" t="s">
        <v>83</v>
      </c>
      <c r="AV700" s="609" t="s">
        <v>83</v>
      </c>
      <c r="AW700" s="609" t="s">
        <v>28</v>
      </c>
      <c r="AX700" s="609" t="s">
        <v>73</v>
      </c>
      <c r="AY700" s="611" t="s">
        <v>184</v>
      </c>
    </row>
    <row r="701" spans="2:65" s="609" customFormat="1">
      <c r="B701" s="608"/>
      <c r="D701" s="610" t="s">
        <v>203</v>
      </c>
      <c r="E701" s="611" t="s">
        <v>1</v>
      </c>
      <c r="F701" s="514" t="s">
        <v>1072</v>
      </c>
      <c r="H701" s="612">
        <v>-59.67</v>
      </c>
      <c r="L701" s="608"/>
      <c r="M701" s="613"/>
      <c r="T701" s="614"/>
      <c r="AT701" s="611" t="s">
        <v>203</v>
      </c>
      <c r="AU701" s="611" t="s">
        <v>83</v>
      </c>
      <c r="AV701" s="609" t="s">
        <v>83</v>
      </c>
      <c r="AW701" s="609" t="s">
        <v>28</v>
      </c>
      <c r="AX701" s="609" t="s">
        <v>73</v>
      </c>
      <c r="AY701" s="611" t="s">
        <v>184</v>
      </c>
    </row>
    <row r="702" spans="2:65" s="609" customFormat="1">
      <c r="B702" s="608"/>
      <c r="D702" s="610" t="s">
        <v>203</v>
      </c>
      <c r="E702" s="611" t="s">
        <v>1</v>
      </c>
      <c r="F702" s="514" t="s">
        <v>1073</v>
      </c>
      <c r="H702" s="612">
        <v>-34.51</v>
      </c>
      <c r="L702" s="608"/>
      <c r="M702" s="613"/>
      <c r="T702" s="614"/>
      <c r="AT702" s="611" t="s">
        <v>203</v>
      </c>
      <c r="AU702" s="611" t="s">
        <v>83</v>
      </c>
      <c r="AV702" s="609" t="s">
        <v>83</v>
      </c>
      <c r="AW702" s="609" t="s">
        <v>28</v>
      </c>
      <c r="AX702" s="609" t="s">
        <v>73</v>
      </c>
      <c r="AY702" s="611" t="s">
        <v>184</v>
      </c>
    </row>
    <row r="703" spans="2:65" s="609" customFormat="1">
      <c r="B703" s="608"/>
      <c r="D703" s="610" t="s">
        <v>203</v>
      </c>
      <c r="E703" s="611" t="s">
        <v>1</v>
      </c>
      <c r="F703" s="514" t="s">
        <v>1074</v>
      </c>
      <c r="H703" s="612">
        <v>18.46</v>
      </c>
      <c r="L703" s="608"/>
      <c r="M703" s="613"/>
      <c r="T703" s="614"/>
      <c r="AT703" s="611" t="s">
        <v>203</v>
      </c>
      <c r="AU703" s="611" t="s">
        <v>83</v>
      </c>
      <c r="AV703" s="609" t="s">
        <v>83</v>
      </c>
      <c r="AW703" s="609" t="s">
        <v>28</v>
      </c>
      <c r="AX703" s="609" t="s">
        <v>73</v>
      </c>
      <c r="AY703" s="611" t="s">
        <v>184</v>
      </c>
    </row>
    <row r="704" spans="2:65" s="609" customFormat="1">
      <c r="B704" s="608"/>
      <c r="D704" s="610" t="s">
        <v>203</v>
      </c>
      <c r="E704" s="611" t="s">
        <v>1</v>
      </c>
      <c r="F704" s="514" t="s">
        <v>1075</v>
      </c>
      <c r="H704" s="612">
        <v>10.5</v>
      </c>
      <c r="L704" s="608"/>
      <c r="M704" s="613"/>
      <c r="T704" s="614"/>
      <c r="AT704" s="611" t="s">
        <v>203</v>
      </c>
      <c r="AU704" s="611" t="s">
        <v>83</v>
      </c>
      <c r="AV704" s="609" t="s">
        <v>83</v>
      </c>
      <c r="AW704" s="609" t="s">
        <v>28</v>
      </c>
      <c r="AX704" s="609" t="s">
        <v>73</v>
      </c>
      <c r="AY704" s="611" t="s">
        <v>184</v>
      </c>
    </row>
    <row r="705" spans="2:51" s="617" customFormat="1">
      <c r="B705" s="616"/>
      <c r="D705" s="610" t="s">
        <v>203</v>
      </c>
      <c r="E705" s="618" t="s">
        <v>1</v>
      </c>
      <c r="F705" s="619" t="s">
        <v>1076</v>
      </c>
      <c r="H705" s="618" t="s">
        <v>1</v>
      </c>
      <c r="L705" s="616"/>
      <c r="M705" s="620"/>
      <c r="T705" s="621"/>
      <c r="AT705" s="618" t="s">
        <v>203</v>
      </c>
      <c r="AU705" s="618" t="s">
        <v>83</v>
      </c>
      <c r="AV705" s="617" t="s">
        <v>81</v>
      </c>
      <c r="AW705" s="617" t="s">
        <v>28</v>
      </c>
      <c r="AX705" s="617" t="s">
        <v>73</v>
      </c>
      <c r="AY705" s="618" t="s">
        <v>184</v>
      </c>
    </row>
    <row r="706" spans="2:51" s="609" customFormat="1">
      <c r="B706" s="608"/>
      <c r="D706" s="610" t="s">
        <v>203</v>
      </c>
      <c r="E706" s="611" t="s">
        <v>1</v>
      </c>
      <c r="F706" s="514" t="s">
        <v>1077</v>
      </c>
      <c r="H706" s="612">
        <v>24.108000000000001</v>
      </c>
      <c r="L706" s="608"/>
      <c r="M706" s="613"/>
      <c r="T706" s="614"/>
      <c r="AT706" s="611" t="s">
        <v>203</v>
      </c>
      <c r="AU706" s="611" t="s">
        <v>83</v>
      </c>
      <c r="AV706" s="609" t="s">
        <v>83</v>
      </c>
      <c r="AW706" s="609" t="s">
        <v>28</v>
      </c>
      <c r="AX706" s="609" t="s">
        <v>73</v>
      </c>
      <c r="AY706" s="611" t="s">
        <v>184</v>
      </c>
    </row>
    <row r="707" spans="2:51" s="609" customFormat="1">
      <c r="B707" s="608"/>
      <c r="D707" s="610" t="s">
        <v>203</v>
      </c>
      <c r="E707" s="611" t="s">
        <v>1</v>
      </c>
      <c r="F707" s="514" t="s">
        <v>1071</v>
      </c>
      <c r="H707" s="612">
        <v>20.32</v>
      </c>
      <c r="L707" s="608"/>
      <c r="M707" s="613"/>
      <c r="T707" s="614"/>
      <c r="AT707" s="611" t="s">
        <v>203</v>
      </c>
      <c r="AU707" s="611" t="s">
        <v>83</v>
      </c>
      <c r="AV707" s="609" t="s">
        <v>83</v>
      </c>
      <c r="AW707" s="609" t="s">
        <v>28</v>
      </c>
      <c r="AX707" s="609" t="s">
        <v>73</v>
      </c>
      <c r="AY707" s="611" t="s">
        <v>184</v>
      </c>
    </row>
    <row r="708" spans="2:51" s="609" customFormat="1">
      <c r="B708" s="608"/>
      <c r="D708" s="610" t="s">
        <v>203</v>
      </c>
      <c r="E708" s="611" t="s">
        <v>1</v>
      </c>
      <c r="F708" s="514" t="s">
        <v>1078</v>
      </c>
      <c r="H708" s="612">
        <v>7.5519999999999996</v>
      </c>
      <c r="L708" s="608"/>
      <c r="M708" s="613"/>
      <c r="T708" s="614"/>
      <c r="AT708" s="611" t="s">
        <v>203</v>
      </c>
      <c r="AU708" s="611" t="s">
        <v>83</v>
      </c>
      <c r="AV708" s="609" t="s">
        <v>83</v>
      </c>
      <c r="AW708" s="609" t="s">
        <v>28</v>
      </c>
      <c r="AX708" s="609" t="s">
        <v>73</v>
      </c>
      <c r="AY708" s="611" t="s">
        <v>184</v>
      </c>
    </row>
    <row r="709" spans="2:51" s="609" customFormat="1">
      <c r="B709" s="608"/>
      <c r="D709" s="610" t="s">
        <v>203</v>
      </c>
      <c r="E709" s="611" t="s">
        <v>1</v>
      </c>
      <c r="F709" s="514" t="s">
        <v>1079</v>
      </c>
      <c r="H709" s="612">
        <v>-3.06</v>
      </c>
      <c r="L709" s="608"/>
      <c r="M709" s="613"/>
      <c r="T709" s="614"/>
      <c r="AT709" s="611" t="s">
        <v>203</v>
      </c>
      <c r="AU709" s="611" t="s">
        <v>83</v>
      </c>
      <c r="AV709" s="609" t="s">
        <v>83</v>
      </c>
      <c r="AW709" s="609" t="s">
        <v>28</v>
      </c>
      <c r="AX709" s="609" t="s">
        <v>73</v>
      </c>
      <c r="AY709" s="611" t="s">
        <v>184</v>
      </c>
    </row>
    <row r="710" spans="2:51" s="609" customFormat="1">
      <c r="B710" s="608"/>
      <c r="D710" s="610" t="s">
        <v>203</v>
      </c>
      <c r="E710" s="611" t="s">
        <v>1</v>
      </c>
      <c r="F710" s="514" t="s">
        <v>1080</v>
      </c>
      <c r="H710" s="612">
        <v>-22.95</v>
      </c>
      <c r="L710" s="608"/>
      <c r="M710" s="613"/>
      <c r="T710" s="614"/>
      <c r="AT710" s="611" t="s">
        <v>203</v>
      </c>
      <c r="AU710" s="611" t="s">
        <v>83</v>
      </c>
      <c r="AV710" s="609" t="s">
        <v>83</v>
      </c>
      <c r="AW710" s="609" t="s">
        <v>28</v>
      </c>
      <c r="AX710" s="609" t="s">
        <v>73</v>
      </c>
      <c r="AY710" s="611" t="s">
        <v>184</v>
      </c>
    </row>
    <row r="711" spans="2:51" s="609" customFormat="1">
      <c r="B711" s="608"/>
      <c r="D711" s="610" t="s">
        <v>203</v>
      </c>
      <c r="E711" s="611" t="s">
        <v>1</v>
      </c>
      <c r="F711" s="514" t="s">
        <v>1081</v>
      </c>
      <c r="H711" s="612">
        <v>-6.4260000000000002</v>
      </c>
      <c r="L711" s="608"/>
      <c r="M711" s="613"/>
      <c r="T711" s="614"/>
      <c r="AT711" s="611" t="s">
        <v>203</v>
      </c>
      <c r="AU711" s="611" t="s">
        <v>83</v>
      </c>
      <c r="AV711" s="609" t="s">
        <v>83</v>
      </c>
      <c r="AW711" s="609" t="s">
        <v>28</v>
      </c>
      <c r="AX711" s="609" t="s">
        <v>73</v>
      </c>
      <c r="AY711" s="611" t="s">
        <v>184</v>
      </c>
    </row>
    <row r="712" spans="2:51" s="609" customFormat="1">
      <c r="B712" s="608"/>
      <c r="D712" s="610" t="s">
        <v>203</v>
      </c>
      <c r="E712" s="611" t="s">
        <v>1</v>
      </c>
      <c r="F712" s="514" t="s">
        <v>1082</v>
      </c>
      <c r="H712" s="612">
        <v>-2.1</v>
      </c>
      <c r="L712" s="608"/>
      <c r="M712" s="613"/>
      <c r="T712" s="614"/>
      <c r="AT712" s="611" t="s">
        <v>203</v>
      </c>
      <c r="AU712" s="611" t="s">
        <v>83</v>
      </c>
      <c r="AV712" s="609" t="s">
        <v>83</v>
      </c>
      <c r="AW712" s="609" t="s">
        <v>28</v>
      </c>
      <c r="AX712" s="609" t="s">
        <v>73</v>
      </c>
      <c r="AY712" s="611" t="s">
        <v>184</v>
      </c>
    </row>
    <row r="713" spans="2:51" s="609" customFormat="1">
      <c r="B713" s="608"/>
      <c r="D713" s="610" t="s">
        <v>203</v>
      </c>
      <c r="E713" s="611" t="s">
        <v>1</v>
      </c>
      <c r="F713" s="514" t="s">
        <v>1122</v>
      </c>
      <c r="H713" s="612">
        <v>-13.2</v>
      </c>
      <c r="L713" s="608"/>
      <c r="M713" s="613"/>
      <c r="T713" s="614"/>
      <c r="AT713" s="611" t="s">
        <v>203</v>
      </c>
      <c r="AU713" s="611" t="s">
        <v>83</v>
      </c>
      <c r="AV713" s="609" t="s">
        <v>83</v>
      </c>
      <c r="AW713" s="609" t="s">
        <v>28</v>
      </c>
      <c r="AX713" s="609" t="s">
        <v>73</v>
      </c>
      <c r="AY713" s="611" t="s">
        <v>184</v>
      </c>
    </row>
    <row r="714" spans="2:51" s="609" customFormat="1">
      <c r="B714" s="608"/>
      <c r="D714" s="610" t="s">
        <v>203</v>
      </c>
      <c r="E714" s="611" t="s">
        <v>1</v>
      </c>
      <c r="F714" s="514" t="s">
        <v>1083</v>
      </c>
      <c r="H714" s="612">
        <v>1.74</v>
      </c>
      <c r="L714" s="608"/>
      <c r="M714" s="613"/>
      <c r="T714" s="614"/>
      <c r="AT714" s="611" t="s">
        <v>203</v>
      </c>
      <c r="AU714" s="611" t="s">
        <v>83</v>
      </c>
      <c r="AV714" s="609" t="s">
        <v>83</v>
      </c>
      <c r="AW714" s="609" t="s">
        <v>28</v>
      </c>
      <c r="AX714" s="609" t="s">
        <v>73</v>
      </c>
      <c r="AY714" s="611" t="s">
        <v>184</v>
      </c>
    </row>
    <row r="715" spans="2:51" s="609" customFormat="1">
      <c r="B715" s="608"/>
      <c r="D715" s="610" t="s">
        <v>203</v>
      </c>
      <c r="E715" s="611" t="s">
        <v>1</v>
      </c>
      <c r="F715" s="514" t="s">
        <v>1084</v>
      </c>
      <c r="H715" s="612">
        <v>7.1</v>
      </c>
      <c r="L715" s="608"/>
      <c r="M715" s="613"/>
      <c r="T715" s="614"/>
      <c r="AT715" s="611" t="s">
        <v>203</v>
      </c>
      <c r="AU715" s="611" t="s">
        <v>83</v>
      </c>
      <c r="AV715" s="609" t="s">
        <v>83</v>
      </c>
      <c r="AW715" s="609" t="s">
        <v>28</v>
      </c>
      <c r="AX715" s="609" t="s">
        <v>73</v>
      </c>
      <c r="AY715" s="611" t="s">
        <v>184</v>
      </c>
    </row>
    <row r="716" spans="2:51" s="609" customFormat="1">
      <c r="B716" s="608"/>
      <c r="D716" s="610" t="s">
        <v>203</v>
      </c>
      <c r="E716" s="611" t="s">
        <v>1</v>
      </c>
      <c r="F716" s="514" t="s">
        <v>1085</v>
      </c>
      <c r="H716" s="612">
        <v>1.556</v>
      </c>
      <c r="L716" s="608"/>
      <c r="M716" s="613"/>
      <c r="T716" s="614"/>
      <c r="AT716" s="611" t="s">
        <v>203</v>
      </c>
      <c r="AU716" s="611" t="s">
        <v>83</v>
      </c>
      <c r="AV716" s="609" t="s">
        <v>83</v>
      </c>
      <c r="AW716" s="609" t="s">
        <v>28</v>
      </c>
      <c r="AX716" s="609" t="s">
        <v>73</v>
      </c>
      <c r="AY716" s="611" t="s">
        <v>184</v>
      </c>
    </row>
    <row r="717" spans="2:51" s="609" customFormat="1">
      <c r="B717" s="608"/>
      <c r="D717" s="610" t="s">
        <v>203</v>
      </c>
      <c r="E717" s="611" t="s">
        <v>1</v>
      </c>
      <c r="F717" s="514" t="s">
        <v>1086</v>
      </c>
      <c r="H717" s="612">
        <v>1.04</v>
      </c>
      <c r="L717" s="608"/>
      <c r="M717" s="613"/>
      <c r="T717" s="614"/>
      <c r="AT717" s="611" t="s">
        <v>203</v>
      </c>
      <c r="AU717" s="611" t="s">
        <v>83</v>
      </c>
      <c r="AV717" s="609" t="s">
        <v>83</v>
      </c>
      <c r="AW717" s="609" t="s">
        <v>28</v>
      </c>
      <c r="AX717" s="609" t="s">
        <v>73</v>
      </c>
      <c r="AY717" s="611" t="s">
        <v>184</v>
      </c>
    </row>
    <row r="718" spans="2:51" s="609" customFormat="1">
      <c r="B718" s="608"/>
      <c r="D718" s="610" t="s">
        <v>203</v>
      </c>
      <c r="E718" s="611" t="s">
        <v>1</v>
      </c>
      <c r="F718" s="514" t="s">
        <v>1123</v>
      </c>
      <c r="H718" s="612">
        <v>7.04</v>
      </c>
      <c r="L718" s="608"/>
      <c r="M718" s="613"/>
      <c r="T718" s="614"/>
      <c r="AT718" s="611" t="s">
        <v>203</v>
      </c>
      <c r="AU718" s="611" t="s">
        <v>83</v>
      </c>
      <c r="AV718" s="609" t="s">
        <v>83</v>
      </c>
      <c r="AW718" s="609" t="s">
        <v>28</v>
      </c>
      <c r="AX718" s="609" t="s">
        <v>73</v>
      </c>
      <c r="AY718" s="611" t="s">
        <v>184</v>
      </c>
    </row>
    <row r="719" spans="2:51" s="617" customFormat="1">
      <c r="B719" s="616"/>
      <c r="D719" s="610" t="s">
        <v>203</v>
      </c>
      <c r="E719" s="618" t="s">
        <v>1</v>
      </c>
      <c r="F719" s="619" t="s">
        <v>1087</v>
      </c>
      <c r="H719" s="618" t="s">
        <v>1</v>
      </c>
      <c r="L719" s="616"/>
      <c r="M719" s="620"/>
      <c r="T719" s="621"/>
      <c r="AT719" s="618" t="s">
        <v>203</v>
      </c>
      <c r="AU719" s="618" t="s">
        <v>83</v>
      </c>
      <c r="AV719" s="617" t="s">
        <v>81</v>
      </c>
      <c r="AW719" s="617" t="s">
        <v>28</v>
      </c>
      <c r="AX719" s="617" t="s">
        <v>73</v>
      </c>
      <c r="AY719" s="618" t="s">
        <v>184</v>
      </c>
    </row>
    <row r="720" spans="2:51" s="609" customFormat="1">
      <c r="B720" s="608"/>
      <c r="D720" s="610" t="s">
        <v>203</v>
      </c>
      <c r="E720" s="611" t="s">
        <v>1</v>
      </c>
      <c r="F720" s="514" t="s">
        <v>1088</v>
      </c>
      <c r="H720" s="612">
        <v>71.295000000000002</v>
      </c>
      <c r="L720" s="608"/>
      <c r="M720" s="613"/>
      <c r="T720" s="614"/>
      <c r="AT720" s="611" t="s">
        <v>203</v>
      </c>
      <c r="AU720" s="611" t="s">
        <v>83</v>
      </c>
      <c r="AV720" s="609" t="s">
        <v>83</v>
      </c>
      <c r="AW720" s="609" t="s">
        <v>28</v>
      </c>
      <c r="AX720" s="609" t="s">
        <v>73</v>
      </c>
      <c r="AY720" s="611" t="s">
        <v>184</v>
      </c>
    </row>
    <row r="721" spans="2:65" s="609" customFormat="1">
      <c r="B721" s="608"/>
      <c r="D721" s="610" t="s">
        <v>203</v>
      </c>
      <c r="E721" s="611" t="s">
        <v>1</v>
      </c>
      <c r="F721" s="514" t="s">
        <v>1089</v>
      </c>
      <c r="H721" s="612">
        <v>-5.83</v>
      </c>
      <c r="L721" s="608"/>
      <c r="M721" s="613"/>
      <c r="T721" s="614"/>
      <c r="AT721" s="611" t="s">
        <v>203</v>
      </c>
      <c r="AU721" s="611" t="s">
        <v>83</v>
      </c>
      <c r="AV721" s="609" t="s">
        <v>83</v>
      </c>
      <c r="AW721" s="609" t="s">
        <v>28</v>
      </c>
      <c r="AX721" s="609" t="s">
        <v>73</v>
      </c>
      <c r="AY721" s="611" t="s">
        <v>184</v>
      </c>
    </row>
    <row r="722" spans="2:65" s="609" customFormat="1">
      <c r="B722" s="608"/>
      <c r="D722" s="610" t="s">
        <v>203</v>
      </c>
      <c r="E722" s="611" t="s">
        <v>1</v>
      </c>
      <c r="F722" s="514" t="s">
        <v>1090</v>
      </c>
      <c r="H722" s="612">
        <v>2.56</v>
      </c>
      <c r="L722" s="608"/>
      <c r="M722" s="613"/>
      <c r="T722" s="614"/>
      <c r="AT722" s="611" t="s">
        <v>203</v>
      </c>
      <c r="AU722" s="611" t="s">
        <v>83</v>
      </c>
      <c r="AV722" s="609" t="s">
        <v>83</v>
      </c>
      <c r="AW722" s="609" t="s">
        <v>28</v>
      </c>
      <c r="AX722" s="609" t="s">
        <v>73</v>
      </c>
      <c r="AY722" s="611" t="s">
        <v>184</v>
      </c>
    </row>
    <row r="723" spans="2:65" s="617" customFormat="1">
      <c r="B723" s="616"/>
      <c r="D723" s="610" t="s">
        <v>203</v>
      </c>
      <c r="E723" s="618" t="s">
        <v>1</v>
      </c>
      <c r="F723" s="619" t="s">
        <v>1091</v>
      </c>
      <c r="H723" s="618" t="s">
        <v>1</v>
      </c>
      <c r="L723" s="616"/>
      <c r="M723" s="620"/>
      <c r="T723" s="621"/>
      <c r="AT723" s="618" t="s">
        <v>203</v>
      </c>
      <c r="AU723" s="618" t="s">
        <v>83</v>
      </c>
      <c r="AV723" s="617" t="s">
        <v>81</v>
      </c>
      <c r="AW723" s="617" t="s">
        <v>28</v>
      </c>
      <c r="AX723" s="617" t="s">
        <v>73</v>
      </c>
      <c r="AY723" s="618" t="s">
        <v>184</v>
      </c>
    </row>
    <row r="724" spans="2:65" s="609" customFormat="1">
      <c r="B724" s="608"/>
      <c r="D724" s="610" t="s">
        <v>203</v>
      </c>
      <c r="E724" s="611" t="s">
        <v>1</v>
      </c>
      <c r="F724" s="514" t="s">
        <v>1088</v>
      </c>
      <c r="H724" s="612">
        <v>71.295000000000002</v>
      </c>
      <c r="L724" s="608"/>
      <c r="M724" s="613"/>
      <c r="T724" s="614"/>
      <c r="AT724" s="611" t="s">
        <v>203</v>
      </c>
      <c r="AU724" s="611" t="s">
        <v>83</v>
      </c>
      <c r="AV724" s="609" t="s">
        <v>83</v>
      </c>
      <c r="AW724" s="609" t="s">
        <v>28</v>
      </c>
      <c r="AX724" s="609" t="s">
        <v>73</v>
      </c>
      <c r="AY724" s="611" t="s">
        <v>184</v>
      </c>
    </row>
    <row r="725" spans="2:65" s="609" customFormat="1">
      <c r="B725" s="608"/>
      <c r="D725" s="610" t="s">
        <v>203</v>
      </c>
      <c r="E725" s="611" t="s">
        <v>1</v>
      </c>
      <c r="F725" s="514" t="s">
        <v>1092</v>
      </c>
      <c r="H725" s="612">
        <v>-5.0350000000000001</v>
      </c>
      <c r="L725" s="608"/>
      <c r="M725" s="613"/>
      <c r="T725" s="614"/>
      <c r="AT725" s="611" t="s">
        <v>203</v>
      </c>
      <c r="AU725" s="611" t="s">
        <v>83</v>
      </c>
      <c r="AV725" s="609" t="s">
        <v>83</v>
      </c>
      <c r="AW725" s="609" t="s">
        <v>28</v>
      </c>
      <c r="AX725" s="609" t="s">
        <v>73</v>
      </c>
      <c r="AY725" s="611" t="s">
        <v>184</v>
      </c>
    </row>
    <row r="726" spans="2:65" s="609" customFormat="1">
      <c r="B726" s="608"/>
      <c r="D726" s="610" t="s">
        <v>203</v>
      </c>
      <c r="E726" s="611" t="s">
        <v>1</v>
      </c>
      <c r="F726" s="514" t="s">
        <v>1093</v>
      </c>
      <c r="H726" s="612">
        <v>-4.7249999999999996</v>
      </c>
      <c r="L726" s="608"/>
      <c r="M726" s="613"/>
      <c r="T726" s="614"/>
      <c r="AT726" s="611" t="s">
        <v>203</v>
      </c>
      <c r="AU726" s="611" t="s">
        <v>83</v>
      </c>
      <c r="AV726" s="609" t="s">
        <v>83</v>
      </c>
      <c r="AW726" s="609" t="s">
        <v>28</v>
      </c>
      <c r="AX726" s="609" t="s">
        <v>73</v>
      </c>
      <c r="AY726" s="611" t="s">
        <v>184</v>
      </c>
    </row>
    <row r="727" spans="2:65" s="609" customFormat="1">
      <c r="B727" s="608"/>
      <c r="D727" s="610" t="s">
        <v>203</v>
      </c>
      <c r="E727" s="611" t="s">
        <v>1</v>
      </c>
      <c r="F727" s="514" t="s">
        <v>1094</v>
      </c>
      <c r="H727" s="612">
        <v>1.44</v>
      </c>
      <c r="L727" s="608"/>
      <c r="M727" s="613"/>
      <c r="T727" s="614"/>
      <c r="AT727" s="611" t="s">
        <v>203</v>
      </c>
      <c r="AU727" s="611" t="s">
        <v>83</v>
      </c>
      <c r="AV727" s="609" t="s">
        <v>83</v>
      </c>
      <c r="AW727" s="609" t="s">
        <v>28</v>
      </c>
      <c r="AX727" s="609" t="s">
        <v>73</v>
      </c>
      <c r="AY727" s="611" t="s">
        <v>184</v>
      </c>
    </row>
    <row r="728" spans="2:65" s="609" customFormat="1">
      <c r="B728" s="608"/>
      <c r="D728" s="610" t="s">
        <v>203</v>
      </c>
      <c r="E728" s="611" t="s">
        <v>1</v>
      </c>
      <c r="F728" s="514" t="s">
        <v>1095</v>
      </c>
      <c r="H728" s="612">
        <v>1.29</v>
      </c>
      <c r="L728" s="608"/>
      <c r="M728" s="613"/>
      <c r="T728" s="614"/>
      <c r="AT728" s="611" t="s">
        <v>203</v>
      </c>
      <c r="AU728" s="611" t="s">
        <v>83</v>
      </c>
      <c r="AV728" s="609" t="s">
        <v>83</v>
      </c>
      <c r="AW728" s="609" t="s">
        <v>28</v>
      </c>
      <c r="AX728" s="609" t="s">
        <v>73</v>
      </c>
      <c r="AY728" s="611" t="s">
        <v>184</v>
      </c>
    </row>
    <row r="729" spans="2:65" s="630" customFormat="1">
      <c r="B729" s="629"/>
      <c r="D729" s="610" t="s">
        <v>203</v>
      </c>
      <c r="E729" s="631" t="s">
        <v>1</v>
      </c>
      <c r="F729" s="632" t="s">
        <v>206</v>
      </c>
      <c r="H729" s="633">
        <v>360.31</v>
      </c>
      <c r="L729" s="629"/>
      <c r="M729" s="634"/>
      <c r="T729" s="635"/>
      <c r="AT729" s="631" t="s">
        <v>203</v>
      </c>
      <c r="AU729" s="631" t="s">
        <v>83</v>
      </c>
      <c r="AV729" s="630" t="s">
        <v>190</v>
      </c>
      <c r="AW729" s="630" t="s">
        <v>28</v>
      </c>
      <c r="AX729" s="630" t="s">
        <v>81</v>
      </c>
      <c r="AY729" s="631" t="s">
        <v>184</v>
      </c>
    </row>
    <row r="730" spans="2:65" s="524" customFormat="1" ht="24.15" customHeight="1">
      <c r="B730" s="523"/>
      <c r="C730" s="595" t="s">
        <v>1199</v>
      </c>
      <c r="D730" s="595" t="s">
        <v>186</v>
      </c>
      <c r="E730" s="596" t="s">
        <v>1200</v>
      </c>
      <c r="F730" s="636" t="s">
        <v>1201</v>
      </c>
      <c r="G730" s="615" t="s">
        <v>201</v>
      </c>
      <c r="H730" s="599">
        <v>11.930999999999999</v>
      </c>
      <c r="I730" s="90"/>
      <c r="J730" s="600">
        <f>ROUND(I730*H730,2)</f>
        <v>0</v>
      </c>
      <c r="K730" s="601"/>
      <c r="L730" s="523"/>
      <c r="M730" s="602" t="s">
        <v>1</v>
      </c>
      <c r="N730" s="603" t="s">
        <v>38</v>
      </c>
      <c r="P730" s="604">
        <f>O730*H730</f>
        <v>0</v>
      </c>
      <c r="Q730" s="604">
        <v>3.8E-3</v>
      </c>
      <c r="R730" s="604">
        <f>Q730*H730</f>
        <v>4.5337799999999998E-2</v>
      </c>
      <c r="S730" s="604">
        <v>0</v>
      </c>
      <c r="T730" s="605">
        <f>S730*H730</f>
        <v>0</v>
      </c>
      <c r="AR730" s="606" t="s">
        <v>190</v>
      </c>
      <c r="AT730" s="606" t="s">
        <v>186</v>
      </c>
      <c r="AU730" s="606" t="s">
        <v>83</v>
      </c>
      <c r="AY730" s="516" t="s">
        <v>184</v>
      </c>
      <c r="BE730" s="607">
        <f>IF(N730="základní",J730,0)</f>
        <v>0</v>
      </c>
      <c r="BF730" s="607">
        <f>IF(N730="snížená",J730,0)</f>
        <v>0</v>
      </c>
      <c r="BG730" s="607">
        <f>IF(N730="zákl. přenesená",J730,0)</f>
        <v>0</v>
      </c>
      <c r="BH730" s="607">
        <f>IF(N730="sníž. přenesená",J730,0)</f>
        <v>0</v>
      </c>
      <c r="BI730" s="607">
        <f>IF(N730="nulová",J730,0)</f>
        <v>0</v>
      </c>
      <c r="BJ730" s="516" t="s">
        <v>81</v>
      </c>
      <c r="BK730" s="607">
        <f>ROUND(I730*H730,2)</f>
        <v>0</v>
      </c>
      <c r="BL730" s="516" t="s">
        <v>190</v>
      </c>
      <c r="BM730" s="606" t="s">
        <v>1202</v>
      </c>
    </row>
    <row r="731" spans="2:65" s="617" customFormat="1">
      <c r="B731" s="616"/>
      <c r="D731" s="610" t="s">
        <v>203</v>
      </c>
      <c r="E731" s="618" t="s">
        <v>1</v>
      </c>
      <c r="F731" s="619" t="s">
        <v>1203</v>
      </c>
      <c r="H731" s="618" t="s">
        <v>1</v>
      </c>
      <c r="L731" s="616"/>
      <c r="M731" s="620"/>
      <c r="T731" s="621"/>
      <c r="AT731" s="618" t="s">
        <v>203</v>
      </c>
      <c r="AU731" s="618" t="s">
        <v>83</v>
      </c>
      <c r="AV731" s="617" t="s">
        <v>81</v>
      </c>
      <c r="AW731" s="617" t="s">
        <v>28</v>
      </c>
      <c r="AX731" s="617" t="s">
        <v>73</v>
      </c>
      <c r="AY731" s="618" t="s">
        <v>184</v>
      </c>
    </row>
    <row r="732" spans="2:65" s="617" customFormat="1">
      <c r="B732" s="616"/>
      <c r="D732" s="610" t="s">
        <v>203</v>
      </c>
      <c r="E732" s="618" t="s">
        <v>1</v>
      </c>
      <c r="F732" s="619" t="s">
        <v>1069</v>
      </c>
      <c r="H732" s="618" t="s">
        <v>1</v>
      </c>
      <c r="L732" s="616"/>
      <c r="M732" s="620"/>
      <c r="T732" s="621"/>
      <c r="AT732" s="618" t="s">
        <v>203</v>
      </c>
      <c r="AU732" s="618" t="s">
        <v>83</v>
      </c>
      <c r="AV732" s="617" t="s">
        <v>81</v>
      </c>
      <c r="AW732" s="617" t="s">
        <v>28</v>
      </c>
      <c r="AX732" s="617" t="s">
        <v>73</v>
      </c>
      <c r="AY732" s="618" t="s">
        <v>184</v>
      </c>
    </row>
    <row r="733" spans="2:65" s="609" customFormat="1">
      <c r="B733" s="608"/>
      <c r="D733" s="610" t="s">
        <v>203</v>
      </c>
      <c r="E733" s="611" t="s">
        <v>1</v>
      </c>
      <c r="F733" s="514" t="s">
        <v>1101</v>
      </c>
      <c r="H733" s="612">
        <v>10.007999999999999</v>
      </c>
      <c r="L733" s="608"/>
      <c r="M733" s="613"/>
      <c r="T733" s="614"/>
      <c r="AT733" s="611" t="s">
        <v>203</v>
      </c>
      <c r="AU733" s="611" t="s">
        <v>83</v>
      </c>
      <c r="AV733" s="609" t="s">
        <v>83</v>
      </c>
      <c r="AW733" s="609" t="s">
        <v>28</v>
      </c>
      <c r="AX733" s="609" t="s">
        <v>73</v>
      </c>
      <c r="AY733" s="611" t="s">
        <v>184</v>
      </c>
    </row>
    <row r="734" spans="2:65" s="609" customFormat="1">
      <c r="B734" s="608"/>
      <c r="D734" s="610" t="s">
        <v>203</v>
      </c>
      <c r="E734" s="611" t="s">
        <v>1</v>
      </c>
      <c r="F734" s="514" t="s">
        <v>1102</v>
      </c>
      <c r="H734" s="612">
        <v>1.722</v>
      </c>
      <c r="L734" s="608"/>
      <c r="M734" s="613"/>
      <c r="T734" s="614"/>
      <c r="AT734" s="611" t="s">
        <v>203</v>
      </c>
      <c r="AU734" s="611" t="s">
        <v>83</v>
      </c>
      <c r="AV734" s="609" t="s">
        <v>83</v>
      </c>
      <c r="AW734" s="609" t="s">
        <v>28</v>
      </c>
      <c r="AX734" s="609" t="s">
        <v>73</v>
      </c>
      <c r="AY734" s="611" t="s">
        <v>184</v>
      </c>
    </row>
    <row r="735" spans="2:65" s="609" customFormat="1">
      <c r="B735" s="608"/>
      <c r="D735" s="610" t="s">
        <v>203</v>
      </c>
      <c r="E735" s="611" t="s">
        <v>1</v>
      </c>
      <c r="F735" s="514" t="s">
        <v>1103</v>
      </c>
      <c r="H735" s="612">
        <v>-6.63</v>
      </c>
      <c r="L735" s="608"/>
      <c r="M735" s="613"/>
      <c r="T735" s="614"/>
      <c r="AT735" s="611" t="s">
        <v>203</v>
      </c>
      <c r="AU735" s="611" t="s">
        <v>83</v>
      </c>
      <c r="AV735" s="609" t="s">
        <v>83</v>
      </c>
      <c r="AW735" s="609" t="s">
        <v>28</v>
      </c>
      <c r="AX735" s="609" t="s">
        <v>73</v>
      </c>
      <c r="AY735" s="611" t="s">
        <v>184</v>
      </c>
    </row>
    <row r="736" spans="2:65" s="609" customFormat="1">
      <c r="B736" s="608"/>
      <c r="D736" s="610" t="s">
        <v>203</v>
      </c>
      <c r="E736" s="611" t="s">
        <v>1</v>
      </c>
      <c r="F736" s="514" t="s">
        <v>1104</v>
      </c>
      <c r="H736" s="612">
        <v>1.56</v>
      </c>
      <c r="L736" s="608"/>
      <c r="M736" s="613"/>
      <c r="T736" s="614"/>
      <c r="AT736" s="611" t="s">
        <v>203</v>
      </c>
      <c r="AU736" s="611" t="s">
        <v>83</v>
      </c>
      <c r="AV736" s="609" t="s">
        <v>83</v>
      </c>
      <c r="AW736" s="609" t="s">
        <v>28</v>
      </c>
      <c r="AX736" s="609" t="s">
        <v>73</v>
      </c>
      <c r="AY736" s="611" t="s">
        <v>184</v>
      </c>
    </row>
    <row r="737" spans="2:65" s="617" customFormat="1">
      <c r="B737" s="616"/>
      <c r="D737" s="610" t="s">
        <v>203</v>
      </c>
      <c r="E737" s="618" t="s">
        <v>1</v>
      </c>
      <c r="F737" s="619" t="s">
        <v>1076</v>
      </c>
      <c r="H737" s="618" t="s">
        <v>1</v>
      </c>
      <c r="L737" s="616"/>
      <c r="M737" s="620"/>
      <c r="T737" s="621"/>
      <c r="AT737" s="618" t="s">
        <v>203</v>
      </c>
      <c r="AU737" s="618" t="s">
        <v>83</v>
      </c>
      <c r="AV737" s="617" t="s">
        <v>81</v>
      </c>
      <c r="AW737" s="617" t="s">
        <v>28</v>
      </c>
      <c r="AX737" s="617" t="s">
        <v>73</v>
      </c>
      <c r="AY737" s="618" t="s">
        <v>184</v>
      </c>
    </row>
    <row r="738" spans="2:65" s="609" customFormat="1">
      <c r="B738" s="608"/>
      <c r="D738" s="610" t="s">
        <v>203</v>
      </c>
      <c r="E738" s="611" t="s">
        <v>1</v>
      </c>
      <c r="F738" s="514" t="s">
        <v>1204</v>
      </c>
      <c r="H738" s="612">
        <v>1.008</v>
      </c>
      <c r="L738" s="608"/>
      <c r="M738" s="613"/>
      <c r="T738" s="614"/>
      <c r="AT738" s="611" t="s">
        <v>203</v>
      </c>
      <c r="AU738" s="611" t="s">
        <v>83</v>
      </c>
      <c r="AV738" s="609" t="s">
        <v>83</v>
      </c>
      <c r="AW738" s="609" t="s">
        <v>28</v>
      </c>
      <c r="AX738" s="609" t="s">
        <v>73</v>
      </c>
      <c r="AY738" s="611" t="s">
        <v>184</v>
      </c>
    </row>
    <row r="739" spans="2:65" s="609" customFormat="1">
      <c r="B739" s="608"/>
      <c r="D739" s="610" t="s">
        <v>203</v>
      </c>
      <c r="E739" s="611" t="s">
        <v>1</v>
      </c>
      <c r="F739" s="514" t="s">
        <v>1102</v>
      </c>
      <c r="H739" s="612">
        <v>1.722</v>
      </c>
      <c r="L739" s="608"/>
      <c r="M739" s="613"/>
      <c r="T739" s="614"/>
      <c r="AT739" s="611" t="s">
        <v>203</v>
      </c>
      <c r="AU739" s="611" t="s">
        <v>83</v>
      </c>
      <c r="AV739" s="609" t="s">
        <v>83</v>
      </c>
      <c r="AW739" s="609" t="s">
        <v>28</v>
      </c>
      <c r="AX739" s="609" t="s">
        <v>73</v>
      </c>
      <c r="AY739" s="611" t="s">
        <v>184</v>
      </c>
    </row>
    <row r="740" spans="2:65" s="609" customFormat="1">
      <c r="B740" s="608"/>
      <c r="D740" s="610" t="s">
        <v>203</v>
      </c>
      <c r="E740" s="611" t="s">
        <v>1</v>
      </c>
      <c r="F740" s="514" t="s">
        <v>1106</v>
      </c>
      <c r="H740" s="612">
        <v>-2.5499999999999998</v>
      </c>
      <c r="L740" s="608"/>
      <c r="M740" s="613"/>
      <c r="T740" s="614"/>
      <c r="AT740" s="611" t="s">
        <v>203</v>
      </c>
      <c r="AU740" s="611" t="s">
        <v>83</v>
      </c>
      <c r="AV740" s="609" t="s">
        <v>83</v>
      </c>
      <c r="AW740" s="609" t="s">
        <v>28</v>
      </c>
      <c r="AX740" s="609" t="s">
        <v>73</v>
      </c>
      <c r="AY740" s="611" t="s">
        <v>184</v>
      </c>
    </row>
    <row r="741" spans="2:65" s="609" customFormat="1">
      <c r="B741" s="608"/>
      <c r="D741" s="610" t="s">
        <v>203</v>
      </c>
      <c r="E741" s="611" t="s">
        <v>1</v>
      </c>
      <c r="F741" s="514" t="s">
        <v>1107</v>
      </c>
      <c r="H741" s="612">
        <v>-0.71399999999999997</v>
      </c>
      <c r="L741" s="608"/>
      <c r="M741" s="613"/>
      <c r="T741" s="614"/>
      <c r="AT741" s="611" t="s">
        <v>203</v>
      </c>
      <c r="AU741" s="611" t="s">
        <v>83</v>
      </c>
      <c r="AV741" s="609" t="s">
        <v>83</v>
      </c>
      <c r="AW741" s="609" t="s">
        <v>28</v>
      </c>
      <c r="AX741" s="609" t="s">
        <v>73</v>
      </c>
      <c r="AY741" s="611" t="s">
        <v>184</v>
      </c>
    </row>
    <row r="742" spans="2:65" s="609" customFormat="1">
      <c r="B742" s="608"/>
      <c r="D742" s="610" t="s">
        <v>203</v>
      </c>
      <c r="E742" s="611" t="s">
        <v>1</v>
      </c>
      <c r="F742" s="514" t="s">
        <v>1108</v>
      </c>
      <c r="H742" s="612">
        <v>-0.3</v>
      </c>
      <c r="L742" s="608"/>
      <c r="M742" s="613"/>
      <c r="T742" s="614"/>
      <c r="AT742" s="611" t="s">
        <v>203</v>
      </c>
      <c r="AU742" s="611" t="s">
        <v>83</v>
      </c>
      <c r="AV742" s="609" t="s">
        <v>83</v>
      </c>
      <c r="AW742" s="609" t="s">
        <v>28</v>
      </c>
      <c r="AX742" s="609" t="s">
        <v>73</v>
      </c>
      <c r="AY742" s="611" t="s">
        <v>184</v>
      </c>
    </row>
    <row r="743" spans="2:65" s="609" customFormat="1">
      <c r="B743" s="608"/>
      <c r="D743" s="610" t="s">
        <v>203</v>
      </c>
      <c r="E743" s="611" t="s">
        <v>1</v>
      </c>
      <c r="F743" s="514" t="s">
        <v>1109</v>
      </c>
      <c r="H743" s="612">
        <v>0.84</v>
      </c>
      <c r="L743" s="608"/>
      <c r="M743" s="613"/>
      <c r="T743" s="614"/>
      <c r="AT743" s="611" t="s">
        <v>203</v>
      </c>
      <c r="AU743" s="611" t="s">
        <v>83</v>
      </c>
      <c r="AV743" s="609" t="s">
        <v>83</v>
      </c>
      <c r="AW743" s="609" t="s">
        <v>28</v>
      </c>
      <c r="AX743" s="609" t="s">
        <v>73</v>
      </c>
      <c r="AY743" s="611" t="s">
        <v>184</v>
      </c>
    </row>
    <row r="744" spans="2:65" s="617" customFormat="1">
      <c r="B744" s="616"/>
      <c r="D744" s="610" t="s">
        <v>203</v>
      </c>
      <c r="E744" s="618" t="s">
        <v>1</v>
      </c>
      <c r="F744" s="619" t="s">
        <v>1091</v>
      </c>
      <c r="H744" s="618" t="s">
        <v>1</v>
      </c>
      <c r="L744" s="616"/>
      <c r="M744" s="620"/>
      <c r="T744" s="621"/>
      <c r="AT744" s="618" t="s">
        <v>203</v>
      </c>
      <c r="AU744" s="618" t="s">
        <v>83</v>
      </c>
      <c r="AV744" s="617" t="s">
        <v>81</v>
      </c>
      <c r="AW744" s="617" t="s">
        <v>28</v>
      </c>
      <c r="AX744" s="617" t="s">
        <v>73</v>
      </c>
      <c r="AY744" s="618" t="s">
        <v>184</v>
      </c>
    </row>
    <row r="745" spans="2:65" s="609" customFormat="1">
      <c r="B745" s="608"/>
      <c r="D745" s="610" t="s">
        <v>203</v>
      </c>
      <c r="E745" s="611" t="s">
        <v>1</v>
      </c>
      <c r="F745" s="514" t="s">
        <v>1110</v>
      </c>
      <c r="H745" s="612">
        <v>2.91</v>
      </c>
      <c r="L745" s="608"/>
      <c r="M745" s="613"/>
      <c r="T745" s="614"/>
      <c r="AT745" s="611" t="s">
        <v>203</v>
      </c>
      <c r="AU745" s="611" t="s">
        <v>83</v>
      </c>
      <c r="AV745" s="609" t="s">
        <v>83</v>
      </c>
      <c r="AW745" s="609" t="s">
        <v>28</v>
      </c>
      <c r="AX745" s="609" t="s">
        <v>73</v>
      </c>
      <c r="AY745" s="611" t="s">
        <v>184</v>
      </c>
    </row>
    <row r="746" spans="2:65" s="617" customFormat="1">
      <c r="B746" s="616"/>
      <c r="D746" s="610" t="s">
        <v>203</v>
      </c>
      <c r="E746" s="618" t="s">
        <v>1</v>
      </c>
      <c r="F746" s="619" t="s">
        <v>1087</v>
      </c>
      <c r="H746" s="618" t="s">
        <v>1</v>
      </c>
      <c r="L746" s="616"/>
      <c r="M746" s="620"/>
      <c r="T746" s="621"/>
      <c r="AT746" s="618" t="s">
        <v>203</v>
      </c>
      <c r="AU746" s="618" t="s">
        <v>83</v>
      </c>
      <c r="AV746" s="617" t="s">
        <v>81</v>
      </c>
      <c r="AW746" s="617" t="s">
        <v>28</v>
      </c>
      <c r="AX746" s="617" t="s">
        <v>73</v>
      </c>
      <c r="AY746" s="618" t="s">
        <v>184</v>
      </c>
    </row>
    <row r="747" spans="2:65" s="609" customFormat="1">
      <c r="B747" s="608"/>
      <c r="D747" s="610" t="s">
        <v>203</v>
      </c>
      <c r="E747" s="611" t="s">
        <v>1</v>
      </c>
      <c r="F747" s="514" t="s">
        <v>1110</v>
      </c>
      <c r="H747" s="612">
        <v>2.91</v>
      </c>
      <c r="L747" s="608"/>
      <c r="M747" s="613"/>
      <c r="T747" s="614"/>
      <c r="AT747" s="611" t="s">
        <v>203</v>
      </c>
      <c r="AU747" s="611" t="s">
        <v>83</v>
      </c>
      <c r="AV747" s="609" t="s">
        <v>83</v>
      </c>
      <c r="AW747" s="609" t="s">
        <v>28</v>
      </c>
      <c r="AX747" s="609" t="s">
        <v>73</v>
      </c>
      <c r="AY747" s="611" t="s">
        <v>184</v>
      </c>
    </row>
    <row r="748" spans="2:65" s="609" customFormat="1">
      <c r="B748" s="608"/>
      <c r="D748" s="610" t="s">
        <v>203</v>
      </c>
      <c r="E748" s="611" t="s">
        <v>1</v>
      </c>
      <c r="F748" s="514" t="s">
        <v>1111</v>
      </c>
      <c r="H748" s="612">
        <v>-0.67500000000000004</v>
      </c>
      <c r="L748" s="608"/>
      <c r="M748" s="613"/>
      <c r="T748" s="614"/>
      <c r="AT748" s="611" t="s">
        <v>203</v>
      </c>
      <c r="AU748" s="611" t="s">
        <v>83</v>
      </c>
      <c r="AV748" s="609" t="s">
        <v>83</v>
      </c>
      <c r="AW748" s="609" t="s">
        <v>28</v>
      </c>
      <c r="AX748" s="609" t="s">
        <v>73</v>
      </c>
      <c r="AY748" s="611" t="s">
        <v>184</v>
      </c>
    </row>
    <row r="749" spans="2:65" s="609" customFormat="1">
      <c r="B749" s="608"/>
      <c r="D749" s="610" t="s">
        <v>203</v>
      </c>
      <c r="E749" s="611" t="s">
        <v>1</v>
      </c>
      <c r="F749" s="514" t="s">
        <v>1112</v>
      </c>
      <c r="H749" s="612">
        <v>0.12</v>
      </c>
      <c r="L749" s="608"/>
      <c r="M749" s="613"/>
      <c r="T749" s="614"/>
      <c r="AT749" s="611" t="s">
        <v>203</v>
      </c>
      <c r="AU749" s="611" t="s">
        <v>83</v>
      </c>
      <c r="AV749" s="609" t="s">
        <v>83</v>
      </c>
      <c r="AW749" s="609" t="s">
        <v>28</v>
      </c>
      <c r="AX749" s="609" t="s">
        <v>73</v>
      </c>
      <c r="AY749" s="611" t="s">
        <v>184</v>
      </c>
    </row>
    <row r="750" spans="2:65" s="630" customFormat="1">
      <c r="B750" s="629"/>
      <c r="D750" s="610" t="s">
        <v>203</v>
      </c>
      <c r="E750" s="631" t="s">
        <v>1</v>
      </c>
      <c r="F750" s="632" t="s">
        <v>206</v>
      </c>
      <c r="H750" s="633">
        <v>11.930999999999999</v>
      </c>
      <c r="L750" s="629"/>
      <c r="M750" s="634"/>
      <c r="T750" s="635"/>
      <c r="AT750" s="631" t="s">
        <v>203</v>
      </c>
      <c r="AU750" s="631" t="s">
        <v>83</v>
      </c>
      <c r="AV750" s="630" t="s">
        <v>190</v>
      </c>
      <c r="AW750" s="630" t="s">
        <v>28</v>
      </c>
      <c r="AX750" s="630" t="s">
        <v>81</v>
      </c>
      <c r="AY750" s="631" t="s">
        <v>184</v>
      </c>
    </row>
    <row r="751" spans="2:65" s="524" customFormat="1" ht="24.15" customHeight="1">
      <c r="B751" s="523"/>
      <c r="C751" s="595" t="s">
        <v>1205</v>
      </c>
      <c r="D751" s="595" t="s">
        <v>186</v>
      </c>
      <c r="E751" s="596" t="s">
        <v>1206</v>
      </c>
      <c r="F751" s="636" t="s">
        <v>1207</v>
      </c>
      <c r="G751" s="615" t="s">
        <v>201</v>
      </c>
      <c r="H751" s="599">
        <v>9.73</v>
      </c>
      <c r="I751" s="90"/>
      <c r="J751" s="600">
        <f>ROUND(I751*H751,2)</f>
        <v>0</v>
      </c>
      <c r="K751" s="601"/>
      <c r="L751" s="523"/>
      <c r="M751" s="602" t="s">
        <v>1</v>
      </c>
      <c r="N751" s="603" t="s">
        <v>38</v>
      </c>
      <c r="P751" s="604">
        <f>O751*H751</f>
        <v>0</v>
      </c>
      <c r="Q751" s="604">
        <v>2.8500000000000001E-3</v>
      </c>
      <c r="R751" s="604">
        <f>Q751*H751</f>
        <v>2.7730500000000002E-2</v>
      </c>
      <c r="S751" s="604">
        <v>0</v>
      </c>
      <c r="T751" s="605">
        <f>S751*H751</f>
        <v>0</v>
      </c>
      <c r="AR751" s="606" t="s">
        <v>190</v>
      </c>
      <c r="AT751" s="606" t="s">
        <v>186</v>
      </c>
      <c r="AU751" s="606" t="s">
        <v>83</v>
      </c>
      <c r="AY751" s="516" t="s">
        <v>184</v>
      </c>
      <c r="BE751" s="607">
        <f>IF(N751="základní",J751,0)</f>
        <v>0</v>
      </c>
      <c r="BF751" s="607">
        <f>IF(N751="snížená",J751,0)</f>
        <v>0</v>
      </c>
      <c r="BG751" s="607">
        <f>IF(N751="zákl. přenesená",J751,0)</f>
        <v>0</v>
      </c>
      <c r="BH751" s="607">
        <f>IF(N751="sníž. přenesená",J751,0)</f>
        <v>0</v>
      </c>
      <c r="BI751" s="607">
        <f>IF(N751="nulová",J751,0)</f>
        <v>0</v>
      </c>
      <c r="BJ751" s="516" t="s">
        <v>81</v>
      </c>
      <c r="BK751" s="607">
        <f>ROUND(I751*H751,2)</f>
        <v>0</v>
      </c>
      <c r="BL751" s="516" t="s">
        <v>190</v>
      </c>
      <c r="BM751" s="606" t="s">
        <v>1208</v>
      </c>
    </row>
    <row r="752" spans="2:65" s="617" customFormat="1">
      <c r="B752" s="616"/>
      <c r="D752" s="610" t="s">
        <v>203</v>
      </c>
      <c r="E752" s="618" t="s">
        <v>1</v>
      </c>
      <c r="F752" s="619" t="s">
        <v>1115</v>
      </c>
      <c r="H752" s="618" t="s">
        <v>1</v>
      </c>
      <c r="L752" s="616"/>
      <c r="M752" s="620"/>
      <c r="T752" s="621"/>
      <c r="AT752" s="618" t="s">
        <v>203</v>
      </c>
      <c r="AU752" s="618" t="s">
        <v>83</v>
      </c>
      <c r="AV752" s="617" t="s">
        <v>81</v>
      </c>
      <c r="AW752" s="617" t="s">
        <v>28</v>
      </c>
      <c r="AX752" s="617" t="s">
        <v>73</v>
      </c>
      <c r="AY752" s="618" t="s">
        <v>184</v>
      </c>
    </row>
    <row r="753" spans="2:65" s="609" customFormat="1">
      <c r="B753" s="608"/>
      <c r="D753" s="610" t="s">
        <v>203</v>
      </c>
      <c r="E753" s="611" t="s">
        <v>1</v>
      </c>
      <c r="F753" s="514" t="s">
        <v>1130</v>
      </c>
      <c r="H753" s="612">
        <v>11.73</v>
      </c>
      <c r="L753" s="608"/>
      <c r="M753" s="613"/>
      <c r="T753" s="614"/>
      <c r="AT753" s="611" t="s">
        <v>203</v>
      </c>
      <c r="AU753" s="611" t="s">
        <v>83</v>
      </c>
      <c r="AV753" s="609" t="s">
        <v>83</v>
      </c>
      <c r="AW753" s="609" t="s">
        <v>28</v>
      </c>
      <c r="AX753" s="609" t="s">
        <v>73</v>
      </c>
      <c r="AY753" s="611" t="s">
        <v>184</v>
      </c>
    </row>
    <row r="754" spans="2:65" s="609" customFormat="1">
      <c r="B754" s="608"/>
      <c r="D754" s="610" t="s">
        <v>203</v>
      </c>
      <c r="E754" s="611" t="s">
        <v>1</v>
      </c>
      <c r="F754" s="514" t="s">
        <v>913</v>
      </c>
      <c r="H754" s="612">
        <v>-2</v>
      </c>
      <c r="L754" s="608"/>
      <c r="M754" s="613"/>
      <c r="T754" s="614"/>
      <c r="AT754" s="611" t="s">
        <v>203</v>
      </c>
      <c r="AU754" s="611" t="s">
        <v>83</v>
      </c>
      <c r="AV754" s="609" t="s">
        <v>83</v>
      </c>
      <c r="AW754" s="609" t="s">
        <v>28</v>
      </c>
      <c r="AX754" s="609" t="s">
        <v>73</v>
      </c>
      <c r="AY754" s="611" t="s">
        <v>184</v>
      </c>
    </row>
    <row r="755" spans="2:65" s="630" customFormat="1">
      <c r="B755" s="629"/>
      <c r="D755" s="610" t="s">
        <v>203</v>
      </c>
      <c r="E755" s="631" t="s">
        <v>1</v>
      </c>
      <c r="F755" s="632" t="s">
        <v>206</v>
      </c>
      <c r="H755" s="633">
        <v>9.73</v>
      </c>
      <c r="L755" s="629"/>
      <c r="M755" s="634"/>
      <c r="T755" s="635"/>
      <c r="AT755" s="631" t="s">
        <v>203</v>
      </c>
      <c r="AU755" s="631" t="s">
        <v>83</v>
      </c>
      <c r="AV755" s="630" t="s">
        <v>190</v>
      </c>
      <c r="AW755" s="630" t="s">
        <v>28</v>
      </c>
      <c r="AX755" s="630" t="s">
        <v>81</v>
      </c>
      <c r="AY755" s="631" t="s">
        <v>184</v>
      </c>
    </row>
    <row r="756" spans="2:65" s="524" customFormat="1" ht="33" customHeight="1">
      <c r="B756" s="523"/>
      <c r="C756" s="595" t="s">
        <v>1209</v>
      </c>
      <c r="D756" s="595" t="s">
        <v>186</v>
      </c>
      <c r="E756" s="596" t="s">
        <v>1210</v>
      </c>
      <c r="F756" s="636" t="s">
        <v>1211</v>
      </c>
      <c r="G756" s="615" t="s">
        <v>267</v>
      </c>
      <c r="H756" s="599">
        <v>35.701000000000001</v>
      </c>
      <c r="I756" s="90"/>
      <c r="J756" s="600">
        <f>ROUND(I756*H756,2)</f>
        <v>0</v>
      </c>
      <c r="K756" s="601"/>
      <c r="L756" s="523"/>
      <c r="M756" s="602" t="s">
        <v>1</v>
      </c>
      <c r="N756" s="603" t="s">
        <v>38</v>
      </c>
      <c r="P756" s="604">
        <f>O756*H756</f>
        <v>0</v>
      </c>
      <c r="Q756" s="604">
        <v>2.5018699999999998</v>
      </c>
      <c r="R756" s="604">
        <f>Q756*H756</f>
        <v>89.319260869999994</v>
      </c>
      <c r="S756" s="604">
        <v>0</v>
      </c>
      <c r="T756" s="605">
        <f>S756*H756</f>
        <v>0</v>
      </c>
      <c r="AR756" s="606" t="s">
        <v>190</v>
      </c>
      <c r="AT756" s="606" t="s">
        <v>186</v>
      </c>
      <c r="AU756" s="606" t="s">
        <v>83</v>
      </c>
      <c r="AY756" s="516" t="s">
        <v>184</v>
      </c>
      <c r="BE756" s="607">
        <f>IF(N756="základní",J756,0)</f>
        <v>0</v>
      </c>
      <c r="BF756" s="607">
        <f>IF(N756="snížená",J756,0)</f>
        <v>0</v>
      </c>
      <c r="BG756" s="607">
        <f>IF(N756="zákl. přenesená",J756,0)</f>
        <v>0</v>
      </c>
      <c r="BH756" s="607">
        <f>IF(N756="sníž. přenesená",J756,0)</f>
        <v>0</v>
      </c>
      <c r="BI756" s="607">
        <f>IF(N756="nulová",J756,0)</f>
        <v>0</v>
      </c>
      <c r="BJ756" s="516" t="s">
        <v>81</v>
      </c>
      <c r="BK756" s="607">
        <f>ROUND(I756*H756,2)</f>
        <v>0</v>
      </c>
      <c r="BL756" s="516" t="s">
        <v>190</v>
      </c>
      <c r="BM756" s="606" t="s">
        <v>1212</v>
      </c>
    </row>
    <row r="757" spans="2:65" s="609" customFormat="1">
      <c r="B757" s="608"/>
      <c r="D757" s="610" t="s">
        <v>203</v>
      </c>
      <c r="E757" s="611" t="s">
        <v>1</v>
      </c>
      <c r="F757" s="514" t="s">
        <v>1213</v>
      </c>
      <c r="H757" s="612">
        <v>5.2729999999999997</v>
      </c>
      <c r="L757" s="608"/>
      <c r="M757" s="613"/>
      <c r="T757" s="614"/>
      <c r="AT757" s="611" t="s">
        <v>203</v>
      </c>
      <c r="AU757" s="611" t="s">
        <v>83</v>
      </c>
      <c r="AV757" s="609" t="s">
        <v>83</v>
      </c>
      <c r="AW757" s="609" t="s">
        <v>28</v>
      </c>
      <c r="AX757" s="609" t="s">
        <v>73</v>
      </c>
      <c r="AY757" s="611" t="s">
        <v>184</v>
      </c>
    </row>
    <row r="758" spans="2:65" s="609" customFormat="1">
      <c r="B758" s="608"/>
      <c r="D758" s="610" t="s">
        <v>203</v>
      </c>
      <c r="E758" s="611" t="s">
        <v>1</v>
      </c>
      <c r="F758" s="514" t="s">
        <v>1214</v>
      </c>
      <c r="H758" s="612">
        <v>12.885</v>
      </c>
      <c r="L758" s="608"/>
      <c r="M758" s="613"/>
      <c r="T758" s="614"/>
      <c r="AT758" s="611" t="s">
        <v>203</v>
      </c>
      <c r="AU758" s="611" t="s">
        <v>83</v>
      </c>
      <c r="AV758" s="609" t="s">
        <v>83</v>
      </c>
      <c r="AW758" s="609" t="s">
        <v>28</v>
      </c>
      <c r="AX758" s="609" t="s">
        <v>73</v>
      </c>
      <c r="AY758" s="611" t="s">
        <v>184</v>
      </c>
    </row>
    <row r="759" spans="2:65" s="609" customFormat="1">
      <c r="B759" s="608"/>
      <c r="D759" s="610" t="s">
        <v>203</v>
      </c>
      <c r="E759" s="611" t="s">
        <v>1</v>
      </c>
      <c r="F759" s="514" t="s">
        <v>1215</v>
      </c>
      <c r="H759" s="612">
        <v>0.64500000000000002</v>
      </c>
      <c r="L759" s="608"/>
      <c r="M759" s="613"/>
      <c r="T759" s="614"/>
      <c r="AT759" s="611" t="s">
        <v>203</v>
      </c>
      <c r="AU759" s="611" t="s">
        <v>83</v>
      </c>
      <c r="AV759" s="609" t="s">
        <v>83</v>
      </c>
      <c r="AW759" s="609" t="s">
        <v>28</v>
      </c>
      <c r="AX759" s="609" t="s">
        <v>73</v>
      </c>
      <c r="AY759" s="611" t="s">
        <v>184</v>
      </c>
    </row>
    <row r="760" spans="2:65" s="609" customFormat="1">
      <c r="B760" s="608"/>
      <c r="D760" s="610" t="s">
        <v>203</v>
      </c>
      <c r="E760" s="611" t="s">
        <v>1</v>
      </c>
      <c r="F760" s="514" t="s">
        <v>1216</v>
      </c>
      <c r="H760" s="612">
        <v>11.083</v>
      </c>
      <c r="L760" s="608"/>
      <c r="M760" s="613"/>
      <c r="T760" s="614"/>
      <c r="AT760" s="611" t="s">
        <v>203</v>
      </c>
      <c r="AU760" s="611" t="s">
        <v>83</v>
      </c>
      <c r="AV760" s="609" t="s">
        <v>83</v>
      </c>
      <c r="AW760" s="609" t="s">
        <v>28</v>
      </c>
      <c r="AX760" s="609" t="s">
        <v>73</v>
      </c>
      <c r="AY760" s="611" t="s">
        <v>184</v>
      </c>
    </row>
    <row r="761" spans="2:65" s="609" customFormat="1">
      <c r="B761" s="608"/>
      <c r="D761" s="610" t="s">
        <v>203</v>
      </c>
      <c r="E761" s="611" t="s">
        <v>1</v>
      </c>
      <c r="F761" s="514" t="s">
        <v>1217</v>
      </c>
      <c r="H761" s="612">
        <v>2.5579999999999998</v>
      </c>
      <c r="L761" s="608"/>
      <c r="M761" s="613"/>
      <c r="T761" s="614"/>
      <c r="AT761" s="611" t="s">
        <v>203</v>
      </c>
      <c r="AU761" s="611" t="s">
        <v>83</v>
      </c>
      <c r="AV761" s="609" t="s">
        <v>83</v>
      </c>
      <c r="AW761" s="609" t="s">
        <v>28</v>
      </c>
      <c r="AX761" s="609" t="s">
        <v>73</v>
      </c>
      <c r="AY761" s="611" t="s">
        <v>184</v>
      </c>
    </row>
    <row r="762" spans="2:65" s="609" customFormat="1">
      <c r="B762" s="608"/>
      <c r="D762" s="610" t="s">
        <v>203</v>
      </c>
      <c r="E762" s="611" t="s">
        <v>1</v>
      </c>
      <c r="F762" s="514" t="s">
        <v>1218</v>
      </c>
      <c r="H762" s="612">
        <v>0.42799999999999999</v>
      </c>
      <c r="L762" s="608"/>
      <c r="M762" s="613"/>
      <c r="T762" s="614"/>
      <c r="AT762" s="611" t="s">
        <v>203</v>
      </c>
      <c r="AU762" s="611" t="s">
        <v>83</v>
      </c>
      <c r="AV762" s="609" t="s">
        <v>83</v>
      </c>
      <c r="AW762" s="609" t="s">
        <v>28</v>
      </c>
      <c r="AX762" s="609" t="s">
        <v>73</v>
      </c>
      <c r="AY762" s="611" t="s">
        <v>184</v>
      </c>
    </row>
    <row r="763" spans="2:65" s="609" customFormat="1">
      <c r="B763" s="608"/>
      <c r="D763" s="610" t="s">
        <v>203</v>
      </c>
      <c r="E763" s="611" t="s">
        <v>1</v>
      </c>
      <c r="F763" s="514" t="s">
        <v>1219</v>
      </c>
      <c r="H763" s="612">
        <v>2.1349999999999998</v>
      </c>
      <c r="L763" s="608"/>
      <c r="M763" s="613"/>
      <c r="T763" s="614"/>
      <c r="AT763" s="611" t="s">
        <v>203</v>
      </c>
      <c r="AU763" s="611" t="s">
        <v>83</v>
      </c>
      <c r="AV763" s="609" t="s">
        <v>83</v>
      </c>
      <c r="AW763" s="609" t="s">
        <v>28</v>
      </c>
      <c r="AX763" s="609" t="s">
        <v>73</v>
      </c>
      <c r="AY763" s="611" t="s">
        <v>184</v>
      </c>
    </row>
    <row r="764" spans="2:65" s="609" customFormat="1">
      <c r="B764" s="608"/>
      <c r="D764" s="610" t="s">
        <v>203</v>
      </c>
      <c r="E764" s="611" t="s">
        <v>1</v>
      </c>
      <c r="F764" s="514" t="s">
        <v>1220</v>
      </c>
      <c r="H764" s="612">
        <v>0.69399999999999995</v>
      </c>
      <c r="L764" s="608"/>
      <c r="M764" s="613"/>
      <c r="T764" s="614"/>
      <c r="AT764" s="611" t="s">
        <v>203</v>
      </c>
      <c r="AU764" s="611" t="s">
        <v>83</v>
      </c>
      <c r="AV764" s="609" t="s">
        <v>83</v>
      </c>
      <c r="AW764" s="609" t="s">
        <v>28</v>
      </c>
      <c r="AX764" s="609" t="s">
        <v>73</v>
      </c>
      <c r="AY764" s="611" t="s">
        <v>184</v>
      </c>
    </row>
    <row r="765" spans="2:65" s="630" customFormat="1">
      <c r="B765" s="629"/>
      <c r="D765" s="610" t="s">
        <v>203</v>
      </c>
      <c r="E765" s="631" t="s">
        <v>1</v>
      </c>
      <c r="F765" s="632" t="s">
        <v>206</v>
      </c>
      <c r="H765" s="633">
        <v>35.701000000000001</v>
      </c>
      <c r="L765" s="629"/>
      <c r="M765" s="634"/>
      <c r="T765" s="635"/>
      <c r="AT765" s="631" t="s">
        <v>203</v>
      </c>
      <c r="AU765" s="631" t="s">
        <v>83</v>
      </c>
      <c r="AV765" s="630" t="s">
        <v>190</v>
      </c>
      <c r="AW765" s="630" t="s">
        <v>28</v>
      </c>
      <c r="AX765" s="630" t="s">
        <v>81</v>
      </c>
      <c r="AY765" s="631" t="s">
        <v>184</v>
      </c>
    </row>
    <row r="766" spans="2:65" s="524" customFormat="1" ht="33" customHeight="1">
      <c r="B766" s="523"/>
      <c r="C766" s="595" t="s">
        <v>1221</v>
      </c>
      <c r="D766" s="595" t="s">
        <v>186</v>
      </c>
      <c r="E766" s="596" t="s">
        <v>1222</v>
      </c>
      <c r="F766" s="636" t="s">
        <v>1223</v>
      </c>
      <c r="G766" s="615" t="s">
        <v>267</v>
      </c>
      <c r="H766" s="599">
        <v>5.2270000000000003</v>
      </c>
      <c r="I766" s="90"/>
      <c r="J766" s="600">
        <f>ROUND(I766*H766,2)</f>
        <v>0</v>
      </c>
      <c r="K766" s="601"/>
      <c r="L766" s="523"/>
      <c r="M766" s="602" t="s">
        <v>1</v>
      </c>
      <c r="N766" s="603" t="s">
        <v>38</v>
      </c>
      <c r="P766" s="604">
        <f>O766*H766</f>
        <v>0</v>
      </c>
      <c r="Q766" s="604">
        <v>2.5018699999999998</v>
      </c>
      <c r="R766" s="604">
        <f>Q766*H766</f>
        <v>13.077274490000001</v>
      </c>
      <c r="S766" s="604">
        <v>0</v>
      </c>
      <c r="T766" s="605">
        <f>S766*H766</f>
        <v>0</v>
      </c>
      <c r="AR766" s="606" t="s">
        <v>190</v>
      </c>
      <c r="AT766" s="606" t="s">
        <v>186</v>
      </c>
      <c r="AU766" s="606" t="s">
        <v>83</v>
      </c>
      <c r="AY766" s="516" t="s">
        <v>184</v>
      </c>
      <c r="BE766" s="607">
        <f>IF(N766="základní",J766,0)</f>
        <v>0</v>
      </c>
      <c r="BF766" s="607">
        <f>IF(N766="snížená",J766,0)</f>
        <v>0</v>
      </c>
      <c r="BG766" s="607">
        <f>IF(N766="zákl. přenesená",J766,0)</f>
        <v>0</v>
      </c>
      <c r="BH766" s="607">
        <f>IF(N766="sníž. přenesená",J766,0)</f>
        <v>0</v>
      </c>
      <c r="BI766" s="607">
        <f>IF(N766="nulová",J766,0)</f>
        <v>0</v>
      </c>
      <c r="BJ766" s="516" t="s">
        <v>81</v>
      </c>
      <c r="BK766" s="607">
        <f>ROUND(I766*H766,2)</f>
        <v>0</v>
      </c>
      <c r="BL766" s="516" t="s">
        <v>190</v>
      </c>
      <c r="BM766" s="606" t="s">
        <v>1224</v>
      </c>
    </row>
    <row r="767" spans="2:65" s="609" customFormat="1">
      <c r="B767" s="608"/>
      <c r="D767" s="610" t="s">
        <v>203</v>
      </c>
      <c r="E767" s="611" t="s">
        <v>1</v>
      </c>
      <c r="F767" s="514" t="s">
        <v>1225</v>
      </c>
      <c r="H767" s="612">
        <v>5.2270000000000003</v>
      </c>
      <c r="L767" s="608"/>
      <c r="M767" s="613"/>
      <c r="T767" s="614"/>
      <c r="AT767" s="611" t="s">
        <v>203</v>
      </c>
      <c r="AU767" s="611" t="s">
        <v>83</v>
      </c>
      <c r="AV767" s="609" t="s">
        <v>83</v>
      </c>
      <c r="AW767" s="609" t="s">
        <v>28</v>
      </c>
      <c r="AX767" s="609" t="s">
        <v>81</v>
      </c>
      <c r="AY767" s="611" t="s">
        <v>184</v>
      </c>
    </row>
    <row r="768" spans="2:65" s="524" customFormat="1" ht="24.15" customHeight="1">
      <c r="B768" s="523"/>
      <c r="C768" s="595" t="s">
        <v>1226</v>
      </c>
      <c r="D768" s="595" t="s">
        <v>186</v>
      </c>
      <c r="E768" s="596" t="s">
        <v>1227</v>
      </c>
      <c r="F768" s="636" t="s">
        <v>1228</v>
      </c>
      <c r="G768" s="615" t="s">
        <v>267</v>
      </c>
      <c r="H768" s="599">
        <v>35.701000000000001</v>
      </c>
      <c r="I768" s="90"/>
      <c r="J768" s="600">
        <f>ROUND(I768*H768,2)</f>
        <v>0</v>
      </c>
      <c r="K768" s="601"/>
      <c r="L768" s="523"/>
      <c r="M768" s="602" t="s">
        <v>1</v>
      </c>
      <c r="N768" s="603" t="s">
        <v>38</v>
      </c>
      <c r="P768" s="604">
        <f>O768*H768</f>
        <v>0</v>
      </c>
      <c r="Q768" s="604">
        <v>0</v>
      </c>
      <c r="R768" s="604">
        <f>Q768*H768</f>
        <v>0</v>
      </c>
      <c r="S768" s="604">
        <v>0</v>
      </c>
      <c r="T768" s="605">
        <f>S768*H768</f>
        <v>0</v>
      </c>
      <c r="AR768" s="606" t="s">
        <v>190</v>
      </c>
      <c r="AT768" s="606" t="s">
        <v>186</v>
      </c>
      <c r="AU768" s="606" t="s">
        <v>83</v>
      </c>
      <c r="AY768" s="516" t="s">
        <v>184</v>
      </c>
      <c r="BE768" s="607">
        <f>IF(N768="základní",J768,0)</f>
        <v>0</v>
      </c>
      <c r="BF768" s="607">
        <f>IF(N768="snížená",J768,0)</f>
        <v>0</v>
      </c>
      <c r="BG768" s="607">
        <f>IF(N768="zákl. přenesená",J768,0)</f>
        <v>0</v>
      </c>
      <c r="BH768" s="607">
        <f>IF(N768="sníž. přenesená",J768,0)</f>
        <v>0</v>
      </c>
      <c r="BI768" s="607">
        <f>IF(N768="nulová",J768,0)</f>
        <v>0</v>
      </c>
      <c r="BJ768" s="516" t="s">
        <v>81</v>
      </c>
      <c r="BK768" s="607">
        <f>ROUND(I768*H768,2)</f>
        <v>0</v>
      </c>
      <c r="BL768" s="516" t="s">
        <v>190</v>
      </c>
      <c r="BM768" s="606" t="s">
        <v>1229</v>
      </c>
    </row>
    <row r="769" spans="2:65" s="609" customFormat="1">
      <c r="B769" s="608"/>
      <c r="D769" s="610" t="s">
        <v>203</v>
      </c>
      <c r="E769" s="611" t="s">
        <v>1</v>
      </c>
      <c r="F769" s="514" t="s">
        <v>1213</v>
      </c>
      <c r="H769" s="612">
        <v>5.2729999999999997</v>
      </c>
      <c r="L769" s="608"/>
      <c r="M769" s="613"/>
      <c r="T769" s="614"/>
      <c r="AT769" s="611" t="s">
        <v>203</v>
      </c>
      <c r="AU769" s="611" t="s">
        <v>83</v>
      </c>
      <c r="AV769" s="609" t="s">
        <v>83</v>
      </c>
      <c r="AW769" s="609" t="s">
        <v>28</v>
      </c>
      <c r="AX769" s="609" t="s">
        <v>73</v>
      </c>
      <c r="AY769" s="611" t="s">
        <v>184</v>
      </c>
    </row>
    <row r="770" spans="2:65" s="609" customFormat="1">
      <c r="B770" s="608"/>
      <c r="D770" s="610" t="s">
        <v>203</v>
      </c>
      <c r="E770" s="611" t="s">
        <v>1</v>
      </c>
      <c r="F770" s="514" t="s">
        <v>1214</v>
      </c>
      <c r="H770" s="612">
        <v>12.885</v>
      </c>
      <c r="L770" s="608"/>
      <c r="M770" s="613"/>
      <c r="T770" s="614"/>
      <c r="AT770" s="611" t="s">
        <v>203</v>
      </c>
      <c r="AU770" s="611" t="s">
        <v>83</v>
      </c>
      <c r="AV770" s="609" t="s">
        <v>83</v>
      </c>
      <c r="AW770" s="609" t="s">
        <v>28</v>
      </c>
      <c r="AX770" s="609" t="s">
        <v>73</v>
      </c>
      <c r="AY770" s="611" t="s">
        <v>184</v>
      </c>
    </row>
    <row r="771" spans="2:65" s="609" customFormat="1">
      <c r="B771" s="608"/>
      <c r="D771" s="610" t="s">
        <v>203</v>
      </c>
      <c r="E771" s="611" t="s">
        <v>1</v>
      </c>
      <c r="F771" s="514" t="s">
        <v>1215</v>
      </c>
      <c r="H771" s="612">
        <v>0.64500000000000002</v>
      </c>
      <c r="L771" s="608"/>
      <c r="M771" s="613"/>
      <c r="T771" s="614"/>
      <c r="AT771" s="611" t="s">
        <v>203</v>
      </c>
      <c r="AU771" s="611" t="s">
        <v>83</v>
      </c>
      <c r="AV771" s="609" t="s">
        <v>83</v>
      </c>
      <c r="AW771" s="609" t="s">
        <v>28</v>
      </c>
      <c r="AX771" s="609" t="s">
        <v>73</v>
      </c>
      <c r="AY771" s="611" t="s">
        <v>184</v>
      </c>
    </row>
    <row r="772" spans="2:65" s="609" customFormat="1">
      <c r="B772" s="608"/>
      <c r="D772" s="610" t="s">
        <v>203</v>
      </c>
      <c r="E772" s="611" t="s">
        <v>1</v>
      </c>
      <c r="F772" s="514" t="s">
        <v>1216</v>
      </c>
      <c r="H772" s="612">
        <v>11.083</v>
      </c>
      <c r="L772" s="608"/>
      <c r="M772" s="613"/>
      <c r="T772" s="614"/>
      <c r="AT772" s="611" t="s">
        <v>203</v>
      </c>
      <c r="AU772" s="611" t="s">
        <v>83</v>
      </c>
      <c r="AV772" s="609" t="s">
        <v>83</v>
      </c>
      <c r="AW772" s="609" t="s">
        <v>28</v>
      </c>
      <c r="AX772" s="609" t="s">
        <v>73</v>
      </c>
      <c r="AY772" s="611" t="s">
        <v>184</v>
      </c>
    </row>
    <row r="773" spans="2:65" s="609" customFormat="1">
      <c r="B773" s="608"/>
      <c r="D773" s="610" t="s">
        <v>203</v>
      </c>
      <c r="E773" s="611" t="s">
        <v>1</v>
      </c>
      <c r="F773" s="514" t="s">
        <v>1217</v>
      </c>
      <c r="H773" s="612">
        <v>2.5579999999999998</v>
      </c>
      <c r="L773" s="608"/>
      <c r="M773" s="613"/>
      <c r="T773" s="614"/>
      <c r="AT773" s="611" t="s">
        <v>203</v>
      </c>
      <c r="AU773" s="611" t="s">
        <v>83</v>
      </c>
      <c r="AV773" s="609" t="s">
        <v>83</v>
      </c>
      <c r="AW773" s="609" t="s">
        <v>28</v>
      </c>
      <c r="AX773" s="609" t="s">
        <v>73</v>
      </c>
      <c r="AY773" s="611" t="s">
        <v>184</v>
      </c>
    </row>
    <row r="774" spans="2:65" s="609" customFormat="1">
      <c r="B774" s="608"/>
      <c r="D774" s="610" t="s">
        <v>203</v>
      </c>
      <c r="E774" s="611" t="s">
        <v>1</v>
      </c>
      <c r="F774" s="514" t="s">
        <v>1218</v>
      </c>
      <c r="H774" s="612">
        <v>0.42799999999999999</v>
      </c>
      <c r="L774" s="608"/>
      <c r="M774" s="613"/>
      <c r="T774" s="614"/>
      <c r="AT774" s="611" t="s">
        <v>203</v>
      </c>
      <c r="AU774" s="611" t="s">
        <v>83</v>
      </c>
      <c r="AV774" s="609" t="s">
        <v>83</v>
      </c>
      <c r="AW774" s="609" t="s">
        <v>28</v>
      </c>
      <c r="AX774" s="609" t="s">
        <v>73</v>
      </c>
      <c r="AY774" s="611" t="s">
        <v>184</v>
      </c>
    </row>
    <row r="775" spans="2:65" s="609" customFormat="1">
      <c r="B775" s="608"/>
      <c r="D775" s="610" t="s">
        <v>203</v>
      </c>
      <c r="E775" s="611" t="s">
        <v>1</v>
      </c>
      <c r="F775" s="514" t="s">
        <v>1219</v>
      </c>
      <c r="H775" s="612">
        <v>2.1349999999999998</v>
      </c>
      <c r="L775" s="608"/>
      <c r="M775" s="613"/>
      <c r="T775" s="614"/>
      <c r="AT775" s="611" t="s">
        <v>203</v>
      </c>
      <c r="AU775" s="611" t="s">
        <v>83</v>
      </c>
      <c r="AV775" s="609" t="s">
        <v>83</v>
      </c>
      <c r="AW775" s="609" t="s">
        <v>28</v>
      </c>
      <c r="AX775" s="609" t="s">
        <v>73</v>
      </c>
      <c r="AY775" s="611" t="s">
        <v>184</v>
      </c>
    </row>
    <row r="776" spans="2:65" s="609" customFormat="1">
      <c r="B776" s="608"/>
      <c r="D776" s="610" t="s">
        <v>203</v>
      </c>
      <c r="E776" s="611" t="s">
        <v>1</v>
      </c>
      <c r="F776" s="514" t="s">
        <v>1220</v>
      </c>
      <c r="H776" s="612">
        <v>0.69399999999999995</v>
      </c>
      <c r="L776" s="608"/>
      <c r="M776" s="613"/>
      <c r="T776" s="614"/>
      <c r="AT776" s="611" t="s">
        <v>203</v>
      </c>
      <c r="AU776" s="611" t="s">
        <v>83</v>
      </c>
      <c r="AV776" s="609" t="s">
        <v>83</v>
      </c>
      <c r="AW776" s="609" t="s">
        <v>28</v>
      </c>
      <c r="AX776" s="609" t="s">
        <v>73</v>
      </c>
      <c r="AY776" s="611" t="s">
        <v>184</v>
      </c>
    </row>
    <row r="777" spans="2:65" s="630" customFormat="1">
      <c r="B777" s="629"/>
      <c r="D777" s="610" t="s">
        <v>203</v>
      </c>
      <c r="E777" s="631" t="s">
        <v>1</v>
      </c>
      <c r="F777" s="632" t="s">
        <v>206</v>
      </c>
      <c r="H777" s="633">
        <v>35.701000000000001</v>
      </c>
      <c r="L777" s="629"/>
      <c r="M777" s="634"/>
      <c r="T777" s="635"/>
      <c r="AT777" s="631" t="s">
        <v>203</v>
      </c>
      <c r="AU777" s="631" t="s">
        <v>83</v>
      </c>
      <c r="AV777" s="630" t="s">
        <v>190</v>
      </c>
      <c r="AW777" s="630" t="s">
        <v>28</v>
      </c>
      <c r="AX777" s="630" t="s">
        <v>81</v>
      </c>
      <c r="AY777" s="631" t="s">
        <v>184</v>
      </c>
    </row>
    <row r="778" spans="2:65" s="524" customFormat="1" ht="24.15" customHeight="1">
      <c r="B778" s="523"/>
      <c r="C778" s="595" t="s">
        <v>1230</v>
      </c>
      <c r="D778" s="595" t="s">
        <v>186</v>
      </c>
      <c r="E778" s="596" t="s">
        <v>1231</v>
      </c>
      <c r="F778" s="636" t="s">
        <v>1232</v>
      </c>
      <c r="G778" s="615" t="s">
        <v>267</v>
      </c>
      <c r="H778" s="599">
        <v>5.2270000000000003</v>
      </c>
      <c r="I778" s="90"/>
      <c r="J778" s="600">
        <f>ROUND(I778*H778,2)</f>
        <v>0</v>
      </c>
      <c r="K778" s="601"/>
      <c r="L778" s="523"/>
      <c r="M778" s="602" t="s">
        <v>1</v>
      </c>
      <c r="N778" s="603" t="s">
        <v>38</v>
      </c>
      <c r="P778" s="604">
        <f>O778*H778</f>
        <v>0</v>
      </c>
      <c r="Q778" s="604">
        <v>0</v>
      </c>
      <c r="R778" s="604">
        <f>Q778*H778</f>
        <v>0</v>
      </c>
      <c r="S778" s="604">
        <v>0</v>
      </c>
      <c r="T778" s="605">
        <f>S778*H778</f>
        <v>0</v>
      </c>
      <c r="AR778" s="606" t="s">
        <v>190</v>
      </c>
      <c r="AT778" s="606" t="s">
        <v>186</v>
      </c>
      <c r="AU778" s="606" t="s">
        <v>83</v>
      </c>
      <c r="AY778" s="516" t="s">
        <v>184</v>
      </c>
      <c r="BE778" s="607">
        <f>IF(N778="základní",J778,0)</f>
        <v>0</v>
      </c>
      <c r="BF778" s="607">
        <f>IF(N778="snížená",J778,0)</f>
        <v>0</v>
      </c>
      <c r="BG778" s="607">
        <f>IF(N778="zákl. přenesená",J778,0)</f>
        <v>0</v>
      </c>
      <c r="BH778" s="607">
        <f>IF(N778="sníž. přenesená",J778,0)</f>
        <v>0</v>
      </c>
      <c r="BI778" s="607">
        <f>IF(N778="nulová",J778,0)</f>
        <v>0</v>
      </c>
      <c r="BJ778" s="516" t="s">
        <v>81</v>
      </c>
      <c r="BK778" s="607">
        <f>ROUND(I778*H778,2)</f>
        <v>0</v>
      </c>
      <c r="BL778" s="516" t="s">
        <v>190</v>
      </c>
      <c r="BM778" s="606" t="s">
        <v>1233</v>
      </c>
    </row>
    <row r="779" spans="2:65" s="609" customFormat="1">
      <c r="B779" s="608"/>
      <c r="D779" s="610" t="s">
        <v>203</v>
      </c>
      <c r="E779" s="611" t="s">
        <v>1</v>
      </c>
      <c r="F779" s="514" t="s">
        <v>1225</v>
      </c>
      <c r="H779" s="612">
        <v>5.2270000000000003</v>
      </c>
      <c r="L779" s="608"/>
      <c r="M779" s="613"/>
      <c r="T779" s="614"/>
      <c r="AT779" s="611" t="s">
        <v>203</v>
      </c>
      <c r="AU779" s="611" t="s">
        <v>83</v>
      </c>
      <c r="AV779" s="609" t="s">
        <v>83</v>
      </c>
      <c r="AW779" s="609" t="s">
        <v>28</v>
      </c>
      <c r="AX779" s="609" t="s">
        <v>81</v>
      </c>
      <c r="AY779" s="611" t="s">
        <v>184</v>
      </c>
    </row>
    <row r="780" spans="2:65" s="524" customFormat="1" ht="33" customHeight="1">
      <c r="B780" s="523"/>
      <c r="C780" s="595" t="s">
        <v>1234</v>
      </c>
      <c r="D780" s="595" t="s">
        <v>186</v>
      </c>
      <c r="E780" s="596" t="s">
        <v>1235</v>
      </c>
      <c r="F780" s="636" t="s">
        <v>1236</v>
      </c>
      <c r="G780" s="615" t="s">
        <v>267</v>
      </c>
      <c r="H780" s="599">
        <v>16.898</v>
      </c>
      <c r="I780" s="90"/>
      <c r="J780" s="600">
        <f>ROUND(I780*H780,2)</f>
        <v>0</v>
      </c>
      <c r="K780" s="601"/>
      <c r="L780" s="523"/>
      <c r="M780" s="602" t="s">
        <v>1</v>
      </c>
      <c r="N780" s="603" t="s">
        <v>38</v>
      </c>
      <c r="P780" s="604">
        <f>O780*H780</f>
        <v>0</v>
      </c>
      <c r="Q780" s="604">
        <v>0</v>
      </c>
      <c r="R780" s="604">
        <f>Q780*H780</f>
        <v>0</v>
      </c>
      <c r="S780" s="604">
        <v>0</v>
      </c>
      <c r="T780" s="605">
        <f>S780*H780</f>
        <v>0</v>
      </c>
      <c r="AR780" s="606" t="s">
        <v>190</v>
      </c>
      <c r="AT780" s="606" t="s">
        <v>186</v>
      </c>
      <c r="AU780" s="606" t="s">
        <v>83</v>
      </c>
      <c r="AY780" s="516" t="s">
        <v>184</v>
      </c>
      <c r="BE780" s="607">
        <f>IF(N780="základní",J780,0)</f>
        <v>0</v>
      </c>
      <c r="BF780" s="607">
        <f>IF(N780="snížená",J780,0)</f>
        <v>0</v>
      </c>
      <c r="BG780" s="607">
        <f>IF(N780="zákl. přenesená",J780,0)</f>
        <v>0</v>
      </c>
      <c r="BH780" s="607">
        <f>IF(N780="sníž. přenesená",J780,0)</f>
        <v>0</v>
      </c>
      <c r="BI780" s="607">
        <f>IF(N780="nulová",J780,0)</f>
        <v>0</v>
      </c>
      <c r="BJ780" s="516" t="s">
        <v>81</v>
      </c>
      <c r="BK780" s="607">
        <f>ROUND(I780*H780,2)</f>
        <v>0</v>
      </c>
      <c r="BL780" s="516" t="s">
        <v>190</v>
      </c>
      <c r="BM780" s="606" t="s">
        <v>1237</v>
      </c>
    </row>
    <row r="781" spans="2:65" s="609" customFormat="1">
      <c r="B781" s="608"/>
      <c r="D781" s="610" t="s">
        <v>203</v>
      </c>
      <c r="E781" s="611" t="s">
        <v>1</v>
      </c>
      <c r="F781" s="514" t="s">
        <v>1216</v>
      </c>
      <c r="H781" s="612">
        <v>11.083</v>
      </c>
      <c r="L781" s="608"/>
      <c r="M781" s="613"/>
      <c r="T781" s="614"/>
      <c r="AT781" s="611" t="s">
        <v>203</v>
      </c>
      <c r="AU781" s="611" t="s">
        <v>83</v>
      </c>
      <c r="AV781" s="609" t="s">
        <v>83</v>
      </c>
      <c r="AW781" s="609" t="s">
        <v>28</v>
      </c>
      <c r="AX781" s="609" t="s">
        <v>73</v>
      </c>
      <c r="AY781" s="611" t="s">
        <v>184</v>
      </c>
    </row>
    <row r="782" spans="2:65" s="609" customFormat="1">
      <c r="B782" s="608"/>
      <c r="D782" s="610" t="s">
        <v>203</v>
      </c>
      <c r="E782" s="611" t="s">
        <v>1</v>
      </c>
      <c r="F782" s="514" t="s">
        <v>1217</v>
      </c>
      <c r="H782" s="612">
        <v>2.5579999999999998</v>
      </c>
      <c r="L782" s="608"/>
      <c r="M782" s="613"/>
      <c r="T782" s="614"/>
      <c r="AT782" s="611" t="s">
        <v>203</v>
      </c>
      <c r="AU782" s="611" t="s">
        <v>83</v>
      </c>
      <c r="AV782" s="609" t="s">
        <v>83</v>
      </c>
      <c r="AW782" s="609" t="s">
        <v>28</v>
      </c>
      <c r="AX782" s="609" t="s">
        <v>73</v>
      </c>
      <c r="AY782" s="611" t="s">
        <v>184</v>
      </c>
    </row>
    <row r="783" spans="2:65" s="609" customFormat="1">
      <c r="B783" s="608"/>
      <c r="D783" s="610" t="s">
        <v>203</v>
      </c>
      <c r="E783" s="611" t="s">
        <v>1</v>
      </c>
      <c r="F783" s="514" t="s">
        <v>1218</v>
      </c>
      <c r="H783" s="612">
        <v>0.42799999999999999</v>
      </c>
      <c r="L783" s="608"/>
      <c r="M783" s="613"/>
      <c r="T783" s="614"/>
      <c r="AT783" s="611" t="s">
        <v>203</v>
      </c>
      <c r="AU783" s="611" t="s">
        <v>83</v>
      </c>
      <c r="AV783" s="609" t="s">
        <v>83</v>
      </c>
      <c r="AW783" s="609" t="s">
        <v>28</v>
      </c>
      <c r="AX783" s="609" t="s">
        <v>73</v>
      </c>
      <c r="AY783" s="611" t="s">
        <v>184</v>
      </c>
    </row>
    <row r="784" spans="2:65" s="609" customFormat="1">
      <c r="B784" s="608"/>
      <c r="D784" s="610" t="s">
        <v>203</v>
      </c>
      <c r="E784" s="611" t="s">
        <v>1</v>
      </c>
      <c r="F784" s="514" t="s">
        <v>1219</v>
      </c>
      <c r="H784" s="612">
        <v>2.1349999999999998</v>
      </c>
      <c r="L784" s="608"/>
      <c r="M784" s="613"/>
      <c r="T784" s="614"/>
      <c r="AT784" s="611" t="s">
        <v>203</v>
      </c>
      <c r="AU784" s="611" t="s">
        <v>83</v>
      </c>
      <c r="AV784" s="609" t="s">
        <v>83</v>
      </c>
      <c r="AW784" s="609" t="s">
        <v>28</v>
      </c>
      <c r="AX784" s="609" t="s">
        <v>73</v>
      </c>
      <c r="AY784" s="611" t="s">
        <v>184</v>
      </c>
    </row>
    <row r="785" spans="2:65" s="609" customFormat="1">
      <c r="B785" s="608"/>
      <c r="D785" s="610" t="s">
        <v>203</v>
      </c>
      <c r="E785" s="611" t="s">
        <v>1</v>
      </c>
      <c r="F785" s="514" t="s">
        <v>1220</v>
      </c>
      <c r="H785" s="612">
        <v>0.69399999999999995</v>
      </c>
      <c r="L785" s="608"/>
      <c r="M785" s="613"/>
      <c r="T785" s="614"/>
      <c r="AT785" s="611" t="s">
        <v>203</v>
      </c>
      <c r="AU785" s="611" t="s">
        <v>83</v>
      </c>
      <c r="AV785" s="609" t="s">
        <v>83</v>
      </c>
      <c r="AW785" s="609" t="s">
        <v>28</v>
      </c>
      <c r="AX785" s="609" t="s">
        <v>73</v>
      </c>
      <c r="AY785" s="611" t="s">
        <v>184</v>
      </c>
    </row>
    <row r="786" spans="2:65" s="630" customFormat="1">
      <c r="B786" s="629"/>
      <c r="D786" s="610" t="s">
        <v>203</v>
      </c>
      <c r="E786" s="631" t="s">
        <v>1</v>
      </c>
      <c r="F786" s="632" t="s">
        <v>206</v>
      </c>
      <c r="H786" s="633">
        <v>16.898</v>
      </c>
      <c r="L786" s="629"/>
      <c r="M786" s="634"/>
      <c r="T786" s="635"/>
      <c r="AT786" s="631" t="s">
        <v>203</v>
      </c>
      <c r="AU786" s="631" t="s">
        <v>83</v>
      </c>
      <c r="AV786" s="630" t="s">
        <v>190</v>
      </c>
      <c r="AW786" s="630" t="s">
        <v>28</v>
      </c>
      <c r="AX786" s="630" t="s">
        <v>81</v>
      </c>
      <c r="AY786" s="631" t="s">
        <v>184</v>
      </c>
    </row>
    <row r="787" spans="2:65" s="524" customFormat="1" ht="33" customHeight="1">
      <c r="B787" s="523"/>
      <c r="C787" s="595" t="s">
        <v>1238</v>
      </c>
      <c r="D787" s="595" t="s">
        <v>186</v>
      </c>
      <c r="E787" s="596" t="s">
        <v>1239</v>
      </c>
      <c r="F787" s="636" t="s">
        <v>1240</v>
      </c>
      <c r="G787" s="615" t="s">
        <v>267</v>
      </c>
      <c r="H787" s="599">
        <v>5.2270000000000003</v>
      </c>
      <c r="I787" s="90"/>
      <c r="J787" s="600">
        <f>ROUND(I787*H787,2)</f>
        <v>0</v>
      </c>
      <c r="K787" s="601"/>
      <c r="L787" s="523"/>
      <c r="M787" s="602" t="s">
        <v>1</v>
      </c>
      <c r="N787" s="603" t="s">
        <v>38</v>
      </c>
      <c r="P787" s="604">
        <f>O787*H787</f>
        <v>0</v>
      </c>
      <c r="Q787" s="604">
        <v>0</v>
      </c>
      <c r="R787" s="604">
        <f>Q787*H787</f>
        <v>0</v>
      </c>
      <c r="S787" s="604">
        <v>0</v>
      </c>
      <c r="T787" s="605">
        <f>S787*H787</f>
        <v>0</v>
      </c>
      <c r="AR787" s="606" t="s">
        <v>190</v>
      </c>
      <c r="AT787" s="606" t="s">
        <v>186</v>
      </c>
      <c r="AU787" s="606" t="s">
        <v>83</v>
      </c>
      <c r="AY787" s="516" t="s">
        <v>184</v>
      </c>
      <c r="BE787" s="607">
        <f>IF(N787="základní",J787,0)</f>
        <v>0</v>
      </c>
      <c r="BF787" s="607">
        <f>IF(N787="snížená",J787,0)</f>
        <v>0</v>
      </c>
      <c r="BG787" s="607">
        <f>IF(N787="zákl. přenesená",J787,0)</f>
        <v>0</v>
      </c>
      <c r="BH787" s="607">
        <f>IF(N787="sníž. přenesená",J787,0)</f>
        <v>0</v>
      </c>
      <c r="BI787" s="607">
        <f>IF(N787="nulová",J787,0)</f>
        <v>0</v>
      </c>
      <c r="BJ787" s="516" t="s">
        <v>81</v>
      </c>
      <c r="BK787" s="607">
        <f>ROUND(I787*H787,2)</f>
        <v>0</v>
      </c>
      <c r="BL787" s="516" t="s">
        <v>190</v>
      </c>
      <c r="BM787" s="606" t="s">
        <v>1241</v>
      </c>
    </row>
    <row r="788" spans="2:65" s="609" customFormat="1">
      <c r="B788" s="608"/>
      <c r="D788" s="610" t="s">
        <v>203</v>
      </c>
      <c r="E788" s="611" t="s">
        <v>1</v>
      </c>
      <c r="F788" s="514" t="s">
        <v>1225</v>
      </c>
      <c r="H788" s="612">
        <v>5.2270000000000003</v>
      </c>
      <c r="L788" s="608"/>
      <c r="M788" s="613"/>
      <c r="T788" s="614"/>
      <c r="AT788" s="611" t="s">
        <v>203</v>
      </c>
      <c r="AU788" s="611" t="s">
        <v>83</v>
      </c>
      <c r="AV788" s="609" t="s">
        <v>83</v>
      </c>
      <c r="AW788" s="609" t="s">
        <v>28</v>
      </c>
      <c r="AX788" s="609" t="s">
        <v>81</v>
      </c>
      <c r="AY788" s="611" t="s">
        <v>184</v>
      </c>
    </row>
    <row r="789" spans="2:65" s="524" customFormat="1" ht="33" customHeight="1">
      <c r="B789" s="523"/>
      <c r="C789" s="595" t="s">
        <v>1242</v>
      </c>
      <c r="D789" s="595" t="s">
        <v>186</v>
      </c>
      <c r="E789" s="596" t="s">
        <v>1243</v>
      </c>
      <c r="F789" s="636" t="s">
        <v>1244</v>
      </c>
      <c r="G789" s="615" t="s">
        <v>267</v>
      </c>
      <c r="H789" s="599">
        <v>2.653</v>
      </c>
      <c r="I789" s="90"/>
      <c r="J789" s="600">
        <f>ROUND(I789*H789,2)</f>
        <v>0</v>
      </c>
      <c r="K789" s="601"/>
      <c r="L789" s="523"/>
      <c r="M789" s="602" t="s">
        <v>1</v>
      </c>
      <c r="N789" s="603" t="s">
        <v>38</v>
      </c>
      <c r="P789" s="604">
        <f>O789*H789</f>
        <v>0</v>
      </c>
      <c r="Q789" s="604">
        <v>0.72099999999999997</v>
      </c>
      <c r="R789" s="604">
        <f>Q789*H789</f>
        <v>1.9128129999999999</v>
      </c>
      <c r="S789" s="604">
        <v>0</v>
      </c>
      <c r="T789" s="605">
        <f>S789*H789</f>
        <v>0</v>
      </c>
      <c r="AR789" s="606" t="s">
        <v>190</v>
      </c>
      <c r="AT789" s="606" t="s">
        <v>186</v>
      </c>
      <c r="AU789" s="606" t="s">
        <v>83</v>
      </c>
      <c r="AY789" s="516" t="s">
        <v>184</v>
      </c>
      <c r="BE789" s="607">
        <f>IF(N789="základní",J789,0)</f>
        <v>0</v>
      </c>
      <c r="BF789" s="607">
        <f>IF(N789="snížená",J789,0)</f>
        <v>0</v>
      </c>
      <c r="BG789" s="607">
        <f>IF(N789="zákl. přenesená",J789,0)</f>
        <v>0</v>
      </c>
      <c r="BH789" s="607">
        <f>IF(N789="sníž. přenesená",J789,0)</f>
        <v>0</v>
      </c>
      <c r="BI789" s="607">
        <f>IF(N789="nulová",J789,0)</f>
        <v>0</v>
      </c>
      <c r="BJ789" s="516" t="s">
        <v>81</v>
      </c>
      <c r="BK789" s="607">
        <f>ROUND(I789*H789,2)</f>
        <v>0</v>
      </c>
      <c r="BL789" s="516" t="s">
        <v>190</v>
      </c>
      <c r="BM789" s="606" t="s">
        <v>1245</v>
      </c>
    </row>
    <row r="790" spans="2:65" s="609" customFormat="1">
      <c r="B790" s="608"/>
      <c r="D790" s="610" t="s">
        <v>203</v>
      </c>
      <c r="E790" s="611" t="s">
        <v>1</v>
      </c>
      <c r="F790" s="514" t="s">
        <v>1246</v>
      </c>
      <c r="H790" s="612">
        <v>2.653</v>
      </c>
      <c r="L790" s="608"/>
      <c r="M790" s="613"/>
      <c r="T790" s="614"/>
      <c r="AT790" s="611" t="s">
        <v>203</v>
      </c>
      <c r="AU790" s="611" t="s">
        <v>83</v>
      </c>
      <c r="AV790" s="609" t="s">
        <v>83</v>
      </c>
      <c r="AW790" s="609" t="s">
        <v>28</v>
      </c>
      <c r="AX790" s="609" t="s">
        <v>81</v>
      </c>
      <c r="AY790" s="611" t="s">
        <v>184</v>
      </c>
    </row>
    <row r="791" spans="2:65" s="524" customFormat="1" ht="16.5" customHeight="1">
      <c r="B791" s="523"/>
      <c r="C791" s="595" t="s">
        <v>1247</v>
      </c>
      <c r="D791" s="595" t="s">
        <v>186</v>
      </c>
      <c r="E791" s="596" t="s">
        <v>1248</v>
      </c>
      <c r="F791" s="636" t="s">
        <v>1249</v>
      </c>
      <c r="G791" s="615" t="s">
        <v>278</v>
      </c>
      <c r="H791" s="599">
        <v>1.8</v>
      </c>
      <c r="I791" s="90"/>
      <c r="J791" s="600">
        <f>ROUND(I791*H791,2)</f>
        <v>0</v>
      </c>
      <c r="K791" s="601"/>
      <c r="L791" s="523"/>
      <c r="M791" s="602" t="s">
        <v>1</v>
      </c>
      <c r="N791" s="603" t="s">
        <v>38</v>
      </c>
      <c r="P791" s="604">
        <f>O791*H791</f>
        <v>0</v>
      </c>
      <c r="Q791" s="604">
        <v>1.06277</v>
      </c>
      <c r="R791" s="604">
        <f>Q791*H791</f>
        <v>1.9129860000000001</v>
      </c>
      <c r="S791" s="604">
        <v>0</v>
      </c>
      <c r="T791" s="605">
        <f>S791*H791</f>
        <v>0</v>
      </c>
      <c r="AR791" s="606" t="s">
        <v>190</v>
      </c>
      <c r="AT791" s="606" t="s">
        <v>186</v>
      </c>
      <c r="AU791" s="606" t="s">
        <v>83</v>
      </c>
      <c r="AY791" s="516" t="s">
        <v>184</v>
      </c>
      <c r="BE791" s="607">
        <f>IF(N791="základní",J791,0)</f>
        <v>0</v>
      </c>
      <c r="BF791" s="607">
        <f>IF(N791="snížená",J791,0)</f>
        <v>0</v>
      </c>
      <c r="BG791" s="607">
        <f>IF(N791="zákl. přenesená",J791,0)</f>
        <v>0</v>
      </c>
      <c r="BH791" s="607">
        <f>IF(N791="sníž. přenesená",J791,0)</f>
        <v>0</v>
      </c>
      <c r="BI791" s="607">
        <f>IF(N791="nulová",J791,0)</f>
        <v>0</v>
      </c>
      <c r="BJ791" s="516" t="s">
        <v>81</v>
      </c>
      <c r="BK791" s="607">
        <f>ROUND(I791*H791,2)</f>
        <v>0</v>
      </c>
      <c r="BL791" s="516" t="s">
        <v>190</v>
      </c>
      <c r="BM791" s="606" t="s">
        <v>1250</v>
      </c>
    </row>
    <row r="792" spans="2:65" s="609" customFormat="1">
      <c r="B792" s="608"/>
      <c r="D792" s="610" t="s">
        <v>203</v>
      </c>
      <c r="E792" s="611" t="s">
        <v>1</v>
      </c>
      <c r="F792" s="514" t="s">
        <v>1251</v>
      </c>
      <c r="H792" s="612">
        <v>0.94599999999999995</v>
      </c>
      <c r="L792" s="608"/>
      <c r="M792" s="613"/>
      <c r="T792" s="614"/>
      <c r="AT792" s="611" t="s">
        <v>203</v>
      </c>
      <c r="AU792" s="611" t="s">
        <v>83</v>
      </c>
      <c r="AV792" s="609" t="s">
        <v>83</v>
      </c>
      <c r="AW792" s="609" t="s">
        <v>28</v>
      </c>
      <c r="AX792" s="609" t="s">
        <v>73</v>
      </c>
      <c r="AY792" s="611" t="s">
        <v>184</v>
      </c>
    </row>
    <row r="793" spans="2:65" s="609" customFormat="1">
      <c r="B793" s="608"/>
      <c r="D793" s="610" t="s">
        <v>203</v>
      </c>
      <c r="E793" s="611" t="s">
        <v>1</v>
      </c>
      <c r="F793" s="514" t="s">
        <v>1252</v>
      </c>
      <c r="H793" s="612">
        <v>0.25800000000000001</v>
      </c>
      <c r="L793" s="608"/>
      <c r="M793" s="613"/>
      <c r="T793" s="614"/>
      <c r="AT793" s="611" t="s">
        <v>203</v>
      </c>
      <c r="AU793" s="611" t="s">
        <v>83</v>
      </c>
      <c r="AV793" s="609" t="s">
        <v>83</v>
      </c>
      <c r="AW793" s="609" t="s">
        <v>28</v>
      </c>
      <c r="AX793" s="609" t="s">
        <v>73</v>
      </c>
      <c r="AY793" s="611" t="s">
        <v>184</v>
      </c>
    </row>
    <row r="794" spans="2:65" s="609" customFormat="1">
      <c r="B794" s="608"/>
      <c r="D794" s="610" t="s">
        <v>203</v>
      </c>
      <c r="E794" s="611" t="s">
        <v>1</v>
      </c>
      <c r="F794" s="514" t="s">
        <v>1253</v>
      </c>
      <c r="H794" s="612">
        <v>3.5000000000000003E-2</v>
      </c>
      <c r="L794" s="608"/>
      <c r="M794" s="613"/>
      <c r="T794" s="614"/>
      <c r="AT794" s="611" t="s">
        <v>203</v>
      </c>
      <c r="AU794" s="611" t="s">
        <v>83</v>
      </c>
      <c r="AV794" s="609" t="s">
        <v>83</v>
      </c>
      <c r="AW794" s="609" t="s">
        <v>28</v>
      </c>
      <c r="AX794" s="609" t="s">
        <v>73</v>
      </c>
      <c r="AY794" s="611" t="s">
        <v>184</v>
      </c>
    </row>
    <row r="795" spans="2:65" s="609" customFormat="1">
      <c r="B795" s="608"/>
      <c r="D795" s="610" t="s">
        <v>203</v>
      </c>
      <c r="E795" s="611" t="s">
        <v>1</v>
      </c>
      <c r="F795" s="514" t="s">
        <v>1254</v>
      </c>
      <c r="H795" s="612">
        <v>0.17399999999999999</v>
      </c>
      <c r="L795" s="608"/>
      <c r="M795" s="613"/>
      <c r="T795" s="614"/>
      <c r="AT795" s="611" t="s">
        <v>203</v>
      </c>
      <c r="AU795" s="611" t="s">
        <v>83</v>
      </c>
      <c r="AV795" s="609" t="s">
        <v>83</v>
      </c>
      <c r="AW795" s="609" t="s">
        <v>28</v>
      </c>
      <c r="AX795" s="609" t="s">
        <v>73</v>
      </c>
      <c r="AY795" s="611" t="s">
        <v>184</v>
      </c>
    </row>
    <row r="796" spans="2:65" s="609" customFormat="1">
      <c r="B796" s="608"/>
      <c r="D796" s="610" t="s">
        <v>203</v>
      </c>
      <c r="E796" s="611" t="s">
        <v>1</v>
      </c>
      <c r="F796" s="514" t="s">
        <v>1255</v>
      </c>
      <c r="H796" s="612">
        <v>5.7000000000000002E-2</v>
      </c>
      <c r="L796" s="608"/>
      <c r="M796" s="613"/>
      <c r="T796" s="614"/>
      <c r="AT796" s="611" t="s">
        <v>203</v>
      </c>
      <c r="AU796" s="611" t="s">
        <v>83</v>
      </c>
      <c r="AV796" s="609" t="s">
        <v>83</v>
      </c>
      <c r="AW796" s="609" t="s">
        <v>28</v>
      </c>
      <c r="AX796" s="609" t="s">
        <v>73</v>
      </c>
      <c r="AY796" s="611" t="s">
        <v>184</v>
      </c>
    </row>
    <row r="797" spans="2:65" s="609" customFormat="1">
      <c r="B797" s="608"/>
      <c r="D797" s="610" t="s">
        <v>203</v>
      </c>
      <c r="E797" s="611" t="s">
        <v>1</v>
      </c>
      <c r="F797" s="514" t="s">
        <v>1256</v>
      </c>
      <c r="H797" s="612">
        <v>0.33</v>
      </c>
      <c r="L797" s="608"/>
      <c r="M797" s="613"/>
      <c r="T797" s="614"/>
      <c r="AT797" s="611" t="s">
        <v>203</v>
      </c>
      <c r="AU797" s="611" t="s">
        <v>83</v>
      </c>
      <c r="AV797" s="609" t="s">
        <v>83</v>
      </c>
      <c r="AW797" s="609" t="s">
        <v>28</v>
      </c>
      <c r="AX797" s="609" t="s">
        <v>73</v>
      </c>
      <c r="AY797" s="611" t="s">
        <v>184</v>
      </c>
    </row>
    <row r="798" spans="2:65" s="630" customFormat="1">
      <c r="B798" s="629"/>
      <c r="D798" s="610" t="s">
        <v>203</v>
      </c>
      <c r="E798" s="631" t="s">
        <v>1</v>
      </c>
      <c r="F798" s="632" t="s">
        <v>206</v>
      </c>
      <c r="H798" s="633">
        <v>1.8</v>
      </c>
      <c r="L798" s="629"/>
      <c r="M798" s="634"/>
      <c r="T798" s="635"/>
      <c r="AT798" s="631" t="s">
        <v>203</v>
      </c>
      <c r="AU798" s="631" t="s">
        <v>83</v>
      </c>
      <c r="AV798" s="630" t="s">
        <v>190</v>
      </c>
      <c r="AW798" s="630" t="s">
        <v>28</v>
      </c>
      <c r="AX798" s="630" t="s">
        <v>81</v>
      </c>
      <c r="AY798" s="631" t="s">
        <v>184</v>
      </c>
    </row>
    <row r="799" spans="2:65" s="524" customFormat="1" ht="16.5" customHeight="1">
      <c r="B799" s="523"/>
      <c r="C799" s="595" t="s">
        <v>1257</v>
      </c>
      <c r="D799" s="595" t="s">
        <v>186</v>
      </c>
      <c r="E799" s="596" t="s">
        <v>1258</v>
      </c>
      <c r="F799" s="636" t="s">
        <v>1259</v>
      </c>
      <c r="G799" s="615" t="s">
        <v>201</v>
      </c>
      <c r="H799" s="599">
        <v>577.79999999999995</v>
      </c>
      <c r="I799" s="90"/>
      <c r="J799" s="600">
        <f>ROUND(I799*H799,2)</f>
        <v>0</v>
      </c>
      <c r="K799" s="601"/>
      <c r="L799" s="523"/>
      <c r="M799" s="602" t="s">
        <v>1</v>
      </c>
      <c r="N799" s="603" t="s">
        <v>38</v>
      </c>
      <c r="P799" s="604">
        <f>O799*H799</f>
        <v>0</v>
      </c>
      <c r="Q799" s="604">
        <v>1.2999999999999999E-4</v>
      </c>
      <c r="R799" s="604">
        <f>Q799*H799</f>
        <v>7.5113999999999986E-2</v>
      </c>
      <c r="S799" s="604">
        <v>0</v>
      </c>
      <c r="T799" s="605">
        <f>S799*H799</f>
        <v>0</v>
      </c>
      <c r="AR799" s="606" t="s">
        <v>190</v>
      </c>
      <c r="AT799" s="606" t="s">
        <v>186</v>
      </c>
      <c r="AU799" s="606" t="s">
        <v>83</v>
      </c>
      <c r="AY799" s="516" t="s">
        <v>184</v>
      </c>
      <c r="BE799" s="607">
        <f>IF(N799="základní",J799,0)</f>
        <v>0</v>
      </c>
      <c r="BF799" s="607">
        <f>IF(N799="snížená",J799,0)</f>
        <v>0</v>
      </c>
      <c r="BG799" s="607">
        <f>IF(N799="zákl. přenesená",J799,0)</f>
        <v>0</v>
      </c>
      <c r="BH799" s="607">
        <f>IF(N799="sníž. přenesená",J799,0)</f>
        <v>0</v>
      </c>
      <c r="BI799" s="607">
        <f>IF(N799="nulová",J799,0)</f>
        <v>0</v>
      </c>
      <c r="BJ799" s="516" t="s">
        <v>81</v>
      </c>
      <c r="BK799" s="607">
        <f>ROUND(I799*H799,2)</f>
        <v>0</v>
      </c>
      <c r="BL799" s="516" t="s">
        <v>190</v>
      </c>
      <c r="BM799" s="606" t="s">
        <v>1260</v>
      </c>
    </row>
    <row r="800" spans="2:65" s="609" customFormat="1">
      <c r="B800" s="608"/>
      <c r="D800" s="610" t="s">
        <v>203</v>
      </c>
      <c r="E800" s="611" t="s">
        <v>1</v>
      </c>
      <c r="F800" s="514" t="s">
        <v>1261</v>
      </c>
      <c r="H800" s="612">
        <v>70.3</v>
      </c>
      <c r="L800" s="608"/>
      <c r="M800" s="613"/>
      <c r="T800" s="614"/>
      <c r="AT800" s="611" t="s">
        <v>203</v>
      </c>
      <c r="AU800" s="611" t="s">
        <v>83</v>
      </c>
      <c r="AV800" s="609" t="s">
        <v>83</v>
      </c>
      <c r="AW800" s="609" t="s">
        <v>28</v>
      </c>
      <c r="AX800" s="609" t="s">
        <v>73</v>
      </c>
      <c r="AY800" s="611" t="s">
        <v>184</v>
      </c>
    </row>
    <row r="801" spans="2:65" s="609" customFormat="1">
      <c r="B801" s="608"/>
      <c r="D801" s="610" t="s">
        <v>203</v>
      </c>
      <c r="E801" s="611" t="s">
        <v>1</v>
      </c>
      <c r="F801" s="514" t="s">
        <v>1262</v>
      </c>
      <c r="H801" s="612">
        <v>171.8</v>
      </c>
      <c r="L801" s="608"/>
      <c r="M801" s="613"/>
      <c r="T801" s="614"/>
      <c r="AT801" s="611" t="s">
        <v>203</v>
      </c>
      <c r="AU801" s="611" t="s">
        <v>83</v>
      </c>
      <c r="AV801" s="609" t="s">
        <v>83</v>
      </c>
      <c r="AW801" s="609" t="s">
        <v>28</v>
      </c>
      <c r="AX801" s="609" t="s">
        <v>73</v>
      </c>
      <c r="AY801" s="611" t="s">
        <v>184</v>
      </c>
    </row>
    <row r="802" spans="2:65" s="609" customFormat="1">
      <c r="B802" s="608"/>
      <c r="D802" s="610" t="s">
        <v>203</v>
      </c>
      <c r="E802" s="611" t="s">
        <v>1</v>
      </c>
      <c r="F802" s="514" t="s">
        <v>1263</v>
      </c>
      <c r="H802" s="612">
        <v>8.6</v>
      </c>
      <c r="L802" s="608"/>
      <c r="M802" s="613"/>
      <c r="T802" s="614"/>
      <c r="AT802" s="611" t="s">
        <v>203</v>
      </c>
      <c r="AU802" s="611" t="s">
        <v>83</v>
      </c>
      <c r="AV802" s="609" t="s">
        <v>83</v>
      </c>
      <c r="AW802" s="609" t="s">
        <v>28</v>
      </c>
      <c r="AX802" s="609" t="s">
        <v>73</v>
      </c>
      <c r="AY802" s="611" t="s">
        <v>184</v>
      </c>
    </row>
    <row r="803" spans="2:65" s="609" customFormat="1">
      <c r="B803" s="608"/>
      <c r="D803" s="610" t="s">
        <v>203</v>
      </c>
      <c r="E803" s="611" t="s">
        <v>1</v>
      </c>
      <c r="F803" s="514" t="s">
        <v>1264</v>
      </c>
      <c r="H803" s="612">
        <v>59.4</v>
      </c>
      <c r="L803" s="608"/>
      <c r="M803" s="613"/>
      <c r="T803" s="614"/>
      <c r="AT803" s="611" t="s">
        <v>203</v>
      </c>
      <c r="AU803" s="611" t="s">
        <v>83</v>
      </c>
      <c r="AV803" s="609" t="s">
        <v>83</v>
      </c>
      <c r="AW803" s="609" t="s">
        <v>28</v>
      </c>
      <c r="AX803" s="609" t="s">
        <v>73</v>
      </c>
      <c r="AY803" s="611" t="s">
        <v>184</v>
      </c>
    </row>
    <row r="804" spans="2:65" s="609" customFormat="1">
      <c r="B804" s="608"/>
      <c r="D804" s="610" t="s">
        <v>203</v>
      </c>
      <c r="E804" s="611" t="s">
        <v>1</v>
      </c>
      <c r="F804" s="514" t="s">
        <v>1012</v>
      </c>
      <c r="H804" s="612">
        <v>2.8</v>
      </c>
      <c r="L804" s="608"/>
      <c r="M804" s="613"/>
      <c r="T804" s="614"/>
      <c r="AT804" s="611" t="s">
        <v>203</v>
      </c>
      <c r="AU804" s="611" t="s">
        <v>83</v>
      </c>
      <c r="AV804" s="609" t="s">
        <v>83</v>
      </c>
      <c r="AW804" s="609" t="s">
        <v>28</v>
      </c>
      <c r="AX804" s="609" t="s">
        <v>73</v>
      </c>
      <c r="AY804" s="611" t="s">
        <v>184</v>
      </c>
    </row>
    <row r="805" spans="2:65" s="609" customFormat="1">
      <c r="B805" s="608"/>
      <c r="D805" s="610" t="s">
        <v>203</v>
      </c>
      <c r="E805" s="611" t="s">
        <v>1</v>
      </c>
      <c r="F805" s="514" t="s">
        <v>1265</v>
      </c>
      <c r="H805" s="612">
        <v>170.5</v>
      </c>
      <c r="L805" s="608"/>
      <c r="M805" s="613"/>
      <c r="T805" s="614"/>
      <c r="AT805" s="611" t="s">
        <v>203</v>
      </c>
      <c r="AU805" s="611" t="s">
        <v>83</v>
      </c>
      <c r="AV805" s="609" t="s">
        <v>83</v>
      </c>
      <c r="AW805" s="609" t="s">
        <v>28</v>
      </c>
      <c r="AX805" s="609" t="s">
        <v>73</v>
      </c>
      <c r="AY805" s="611" t="s">
        <v>184</v>
      </c>
    </row>
    <row r="806" spans="2:65" s="609" customFormat="1">
      <c r="B806" s="608"/>
      <c r="D806" s="610" t="s">
        <v>203</v>
      </c>
      <c r="E806" s="611" t="s">
        <v>1</v>
      </c>
      <c r="F806" s="514" t="s">
        <v>1266</v>
      </c>
      <c r="H806" s="612">
        <v>46.5</v>
      </c>
      <c r="L806" s="608"/>
      <c r="M806" s="613"/>
      <c r="T806" s="614"/>
      <c r="AT806" s="611" t="s">
        <v>203</v>
      </c>
      <c r="AU806" s="611" t="s">
        <v>83</v>
      </c>
      <c r="AV806" s="609" t="s">
        <v>83</v>
      </c>
      <c r="AW806" s="609" t="s">
        <v>28</v>
      </c>
      <c r="AX806" s="609" t="s">
        <v>73</v>
      </c>
      <c r="AY806" s="611" t="s">
        <v>184</v>
      </c>
    </row>
    <row r="807" spans="2:65" s="609" customFormat="1">
      <c r="B807" s="608"/>
      <c r="D807" s="610" t="s">
        <v>203</v>
      </c>
      <c r="E807" s="611" t="s">
        <v>1</v>
      </c>
      <c r="F807" s="514" t="s">
        <v>1267</v>
      </c>
      <c r="H807" s="612">
        <v>6.3</v>
      </c>
      <c r="L807" s="608"/>
      <c r="M807" s="613"/>
      <c r="T807" s="614"/>
      <c r="AT807" s="611" t="s">
        <v>203</v>
      </c>
      <c r="AU807" s="611" t="s">
        <v>83</v>
      </c>
      <c r="AV807" s="609" t="s">
        <v>83</v>
      </c>
      <c r="AW807" s="609" t="s">
        <v>28</v>
      </c>
      <c r="AX807" s="609" t="s">
        <v>73</v>
      </c>
      <c r="AY807" s="611" t="s">
        <v>184</v>
      </c>
    </row>
    <row r="808" spans="2:65" s="609" customFormat="1">
      <c r="B808" s="608"/>
      <c r="D808" s="610" t="s">
        <v>203</v>
      </c>
      <c r="E808" s="611" t="s">
        <v>1</v>
      </c>
      <c r="F808" s="514" t="s">
        <v>1268</v>
      </c>
      <c r="H808" s="612">
        <v>31.4</v>
      </c>
      <c r="L808" s="608"/>
      <c r="M808" s="613"/>
      <c r="T808" s="614"/>
      <c r="AT808" s="611" t="s">
        <v>203</v>
      </c>
      <c r="AU808" s="611" t="s">
        <v>83</v>
      </c>
      <c r="AV808" s="609" t="s">
        <v>83</v>
      </c>
      <c r="AW808" s="609" t="s">
        <v>28</v>
      </c>
      <c r="AX808" s="609" t="s">
        <v>73</v>
      </c>
      <c r="AY808" s="611" t="s">
        <v>184</v>
      </c>
    </row>
    <row r="809" spans="2:65" s="609" customFormat="1">
      <c r="B809" s="608"/>
      <c r="D809" s="610" t="s">
        <v>203</v>
      </c>
      <c r="E809" s="611" t="s">
        <v>1</v>
      </c>
      <c r="F809" s="514" t="s">
        <v>1269</v>
      </c>
      <c r="H809" s="612">
        <v>10.199999999999999</v>
      </c>
      <c r="L809" s="608"/>
      <c r="M809" s="613"/>
      <c r="T809" s="614"/>
      <c r="AT809" s="611" t="s">
        <v>203</v>
      </c>
      <c r="AU809" s="611" t="s">
        <v>83</v>
      </c>
      <c r="AV809" s="609" t="s">
        <v>83</v>
      </c>
      <c r="AW809" s="609" t="s">
        <v>28</v>
      </c>
      <c r="AX809" s="609" t="s">
        <v>73</v>
      </c>
      <c r="AY809" s="611" t="s">
        <v>184</v>
      </c>
    </row>
    <row r="810" spans="2:65" s="630" customFormat="1">
      <c r="B810" s="629"/>
      <c r="D810" s="610" t="s">
        <v>203</v>
      </c>
      <c r="E810" s="631" t="s">
        <v>1</v>
      </c>
      <c r="F810" s="632" t="s">
        <v>206</v>
      </c>
      <c r="H810" s="633">
        <v>577.80000000000007</v>
      </c>
      <c r="L810" s="629"/>
      <c r="M810" s="634"/>
      <c r="T810" s="635"/>
      <c r="AT810" s="631" t="s">
        <v>203</v>
      </c>
      <c r="AU810" s="631" t="s">
        <v>83</v>
      </c>
      <c r="AV810" s="630" t="s">
        <v>190</v>
      </c>
      <c r="AW810" s="630" t="s">
        <v>28</v>
      </c>
      <c r="AX810" s="630" t="s">
        <v>81</v>
      </c>
      <c r="AY810" s="631" t="s">
        <v>184</v>
      </c>
    </row>
    <row r="811" spans="2:65" s="524" customFormat="1" ht="33" customHeight="1">
      <c r="B811" s="523"/>
      <c r="C811" s="595" t="s">
        <v>1270</v>
      </c>
      <c r="D811" s="595" t="s">
        <v>186</v>
      </c>
      <c r="E811" s="596" t="s">
        <v>1271</v>
      </c>
      <c r="F811" s="636" t="s">
        <v>1272</v>
      </c>
      <c r="G811" s="615" t="s">
        <v>223</v>
      </c>
      <c r="H811" s="599">
        <v>362.7</v>
      </c>
      <c r="I811" s="90"/>
      <c r="J811" s="600">
        <f>ROUND(I811*H811,2)</f>
        <v>0</v>
      </c>
      <c r="K811" s="601"/>
      <c r="L811" s="523"/>
      <c r="M811" s="602" t="s">
        <v>1</v>
      </c>
      <c r="N811" s="603" t="s">
        <v>38</v>
      </c>
      <c r="P811" s="604">
        <f>O811*H811</f>
        <v>0</v>
      </c>
      <c r="Q811" s="604">
        <v>2.0000000000000002E-5</v>
      </c>
      <c r="R811" s="604">
        <f>Q811*H811</f>
        <v>7.254E-3</v>
      </c>
      <c r="S811" s="604">
        <v>0</v>
      </c>
      <c r="T811" s="605">
        <f>S811*H811</f>
        <v>0</v>
      </c>
      <c r="AR811" s="606" t="s">
        <v>190</v>
      </c>
      <c r="AT811" s="606" t="s">
        <v>186</v>
      </c>
      <c r="AU811" s="606" t="s">
        <v>83</v>
      </c>
      <c r="AY811" s="516" t="s">
        <v>184</v>
      </c>
      <c r="BE811" s="607">
        <f>IF(N811="základní",J811,0)</f>
        <v>0</v>
      </c>
      <c r="BF811" s="607">
        <f>IF(N811="snížená",J811,0)</f>
        <v>0</v>
      </c>
      <c r="BG811" s="607">
        <f>IF(N811="zákl. přenesená",J811,0)</f>
        <v>0</v>
      </c>
      <c r="BH811" s="607">
        <f>IF(N811="sníž. přenesená",J811,0)</f>
        <v>0</v>
      </c>
      <c r="BI811" s="607">
        <f>IF(N811="nulová",J811,0)</f>
        <v>0</v>
      </c>
      <c r="BJ811" s="516" t="s">
        <v>81</v>
      </c>
      <c r="BK811" s="607">
        <f>ROUND(I811*H811,2)</f>
        <v>0</v>
      </c>
      <c r="BL811" s="516" t="s">
        <v>190</v>
      </c>
      <c r="BM811" s="606" t="s">
        <v>1273</v>
      </c>
    </row>
    <row r="812" spans="2:65" s="609" customFormat="1">
      <c r="B812" s="608"/>
      <c r="D812" s="610" t="s">
        <v>203</v>
      </c>
      <c r="E812" s="611" t="s">
        <v>1</v>
      </c>
      <c r="F812" s="514" t="s">
        <v>1274</v>
      </c>
      <c r="H812" s="612">
        <v>362.7</v>
      </c>
      <c r="L812" s="608"/>
      <c r="M812" s="613"/>
      <c r="T812" s="614"/>
      <c r="AT812" s="611" t="s">
        <v>203</v>
      </c>
      <c r="AU812" s="611" t="s">
        <v>83</v>
      </c>
      <c r="AV812" s="609" t="s">
        <v>83</v>
      </c>
      <c r="AW812" s="609" t="s">
        <v>28</v>
      </c>
      <c r="AX812" s="609" t="s">
        <v>81</v>
      </c>
      <c r="AY812" s="611" t="s">
        <v>184</v>
      </c>
    </row>
    <row r="813" spans="2:65" s="584" customFormat="1" ht="22.8" customHeight="1">
      <c r="B813" s="583"/>
      <c r="D813" s="585" t="s">
        <v>72</v>
      </c>
      <c r="E813" s="593" t="s">
        <v>231</v>
      </c>
      <c r="F813" s="593" t="s">
        <v>294</v>
      </c>
      <c r="J813" s="594">
        <f>BK813</f>
        <v>0</v>
      </c>
      <c r="L813" s="583"/>
      <c r="M813" s="588"/>
      <c r="P813" s="589">
        <f>SUM(P814:P848)</f>
        <v>0</v>
      </c>
      <c r="R813" s="589">
        <f>SUM(R814:R848)</f>
        <v>21.173381620000001</v>
      </c>
      <c r="T813" s="590">
        <f>SUM(T814:T848)</f>
        <v>0</v>
      </c>
      <c r="AR813" s="585" t="s">
        <v>81</v>
      </c>
      <c r="AT813" s="591" t="s">
        <v>72</v>
      </c>
      <c r="AU813" s="591" t="s">
        <v>81</v>
      </c>
      <c r="AY813" s="585" t="s">
        <v>184</v>
      </c>
      <c r="BK813" s="592">
        <f>SUM(BK814:BK848)</f>
        <v>0</v>
      </c>
    </row>
    <row r="814" spans="2:65" s="524" customFormat="1" ht="24.15" customHeight="1">
      <c r="B814" s="523"/>
      <c r="C814" s="595" t="s">
        <v>1275</v>
      </c>
      <c r="D814" s="595" t="s">
        <v>186</v>
      </c>
      <c r="E814" s="596" t="s">
        <v>543</v>
      </c>
      <c r="F814" s="636" t="s">
        <v>544</v>
      </c>
      <c r="G814" s="615" t="s">
        <v>223</v>
      </c>
      <c r="H814" s="599">
        <v>63.46</v>
      </c>
      <c r="I814" s="90"/>
      <c r="J814" s="600">
        <f>ROUND(I814*H814,2)</f>
        <v>0</v>
      </c>
      <c r="K814" s="601"/>
      <c r="L814" s="523"/>
      <c r="M814" s="602" t="s">
        <v>1</v>
      </c>
      <c r="N814" s="603" t="s">
        <v>38</v>
      </c>
      <c r="P814" s="604">
        <f>O814*H814</f>
        <v>0</v>
      </c>
      <c r="Q814" s="604">
        <v>0.10095</v>
      </c>
      <c r="R814" s="604">
        <f>Q814*H814</f>
        <v>6.4062869999999998</v>
      </c>
      <c r="S814" s="604">
        <v>0</v>
      </c>
      <c r="T814" s="605">
        <f>S814*H814</f>
        <v>0</v>
      </c>
      <c r="AR814" s="606" t="s">
        <v>190</v>
      </c>
      <c r="AT814" s="606" t="s">
        <v>186</v>
      </c>
      <c r="AU814" s="606" t="s">
        <v>83</v>
      </c>
      <c r="AY814" s="516" t="s">
        <v>184</v>
      </c>
      <c r="BE814" s="607">
        <f>IF(N814="základní",J814,0)</f>
        <v>0</v>
      </c>
      <c r="BF814" s="607">
        <f>IF(N814="snížená",J814,0)</f>
        <v>0</v>
      </c>
      <c r="BG814" s="607">
        <f>IF(N814="zákl. přenesená",J814,0)</f>
        <v>0</v>
      </c>
      <c r="BH814" s="607">
        <f>IF(N814="sníž. přenesená",J814,0)</f>
        <v>0</v>
      </c>
      <c r="BI814" s="607">
        <f>IF(N814="nulová",J814,0)</f>
        <v>0</v>
      </c>
      <c r="BJ814" s="516" t="s">
        <v>81</v>
      </c>
      <c r="BK814" s="607">
        <f>ROUND(I814*H814,2)</f>
        <v>0</v>
      </c>
      <c r="BL814" s="516" t="s">
        <v>190</v>
      </c>
      <c r="BM814" s="606" t="s">
        <v>1276</v>
      </c>
    </row>
    <row r="815" spans="2:65" s="609" customFormat="1">
      <c r="B815" s="608"/>
      <c r="D815" s="610" t="s">
        <v>203</v>
      </c>
      <c r="E815" s="611" t="s">
        <v>1</v>
      </c>
      <c r="F815" s="514" t="s">
        <v>1277</v>
      </c>
      <c r="H815" s="612">
        <v>63.46</v>
      </c>
      <c r="L815" s="608"/>
      <c r="M815" s="613"/>
      <c r="T815" s="614"/>
      <c r="AT815" s="611" t="s">
        <v>203</v>
      </c>
      <c r="AU815" s="611" t="s">
        <v>83</v>
      </c>
      <c r="AV815" s="609" t="s">
        <v>83</v>
      </c>
      <c r="AW815" s="609" t="s">
        <v>28</v>
      </c>
      <c r="AX815" s="609" t="s">
        <v>81</v>
      </c>
      <c r="AY815" s="611" t="s">
        <v>184</v>
      </c>
    </row>
    <row r="816" spans="2:65" s="524" customFormat="1" ht="16.5" customHeight="1">
      <c r="B816" s="523"/>
      <c r="C816" s="637" t="s">
        <v>1278</v>
      </c>
      <c r="D816" s="637" t="s">
        <v>480</v>
      </c>
      <c r="E816" s="638" t="s">
        <v>547</v>
      </c>
      <c r="F816" s="639" t="s">
        <v>548</v>
      </c>
      <c r="G816" s="640" t="s">
        <v>223</v>
      </c>
      <c r="H816" s="641">
        <v>65.364000000000004</v>
      </c>
      <c r="I816" s="131"/>
      <c r="J816" s="642">
        <f>ROUND(I816*H816,2)</f>
        <v>0</v>
      </c>
      <c r="K816" s="643"/>
      <c r="L816" s="644"/>
      <c r="M816" s="645" t="s">
        <v>1</v>
      </c>
      <c r="N816" s="646" t="s">
        <v>38</v>
      </c>
      <c r="P816" s="604">
        <f>O816*H816</f>
        <v>0</v>
      </c>
      <c r="Q816" s="604">
        <v>2.8000000000000001E-2</v>
      </c>
      <c r="R816" s="604">
        <f>Q816*H816</f>
        <v>1.8301920000000003</v>
      </c>
      <c r="S816" s="604">
        <v>0</v>
      </c>
      <c r="T816" s="605">
        <f>S816*H816</f>
        <v>0</v>
      </c>
      <c r="AR816" s="606" t="s">
        <v>226</v>
      </c>
      <c r="AT816" s="606" t="s">
        <v>480</v>
      </c>
      <c r="AU816" s="606" t="s">
        <v>83</v>
      </c>
      <c r="AY816" s="516" t="s">
        <v>184</v>
      </c>
      <c r="BE816" s="607">
        <f>IF(N816="základní",J816,0)</f>
        <v>0</v>
      </c>
      <c r="BF816" s="607">
        <f>IF(N816="snížená",J816,0)</f>
        <v>0</v>
      </c>
      <c r="BG816" s="607">
        <f>IF(N816="zákl. přenesená",J816,0)</f>
        <v>0</v>
      </c>
      <c r="BH816" s="607">
        <f>IF(N816="sníž. přenesená",J816,0)</f>
        <v>0</v>
      </c>
      <c r="BI816" s="607">
        <f>IF(N816="nulová",J816,0)</f>
        <v>0</v>
      </c>
      <c r="BJ816" s="516" t="s">
        <v>81</v>
      </c>
      <c r="BK816" s="607">
        <f>ROUND(I816*H816,2)</f>
        <v>0</v>
      </c>
      <c r="BL816" s="516" t="s">
        <v>190</v>
      </c>
      <c r="BM816" s="606" t="s">
        <v>1279</v>
      </c>
    </row>
    <row r="817" spans="2:65" s="609" customFormat="1">
      <c r="B817" s="608"/>
      <c r="D817" s="610" t="s">
        <v>203</v>
      </c>
      <c r="E817" s="611" t="s">
        <v>1</v>
      </c>
      <c r="F817" s="514" t="s">
        <v>1280</v>
      </c>
      <c r="H817" s="612">
        <v>63.46</v>
      </c>
      <c r="L817" s="608"/>
      <c r="M817" s="613"/>
      <c r="T817" s="614"/>
      <c r="AT817" s="611" t="s">
        <v>203</v>
      </c>
      <c r="AU817" s="611" t="s">
        <v>83</v>
      </c>
      <c r="AV817" s="609" t="s">
        <v>83</v>
      </c>
      <c r="AW817" s="609" t="s">
        <v>28</v>
      </c>
      <c r="AX817" s="609" t="s">
        <v>81</v>
      </c>
      <c r="AY817" s="611" t="s">
        <v>184</v>
      </c>
    </row>
    <row r="818" spans="2:65" s="609" customFormat="1">
      <c r="B818" s="608"/>
      <c r="D818" s="610" t="s">
        <v>203</v>
      </c>
      <c r="F818" s="514" t="s">
        <v>1281</v>
      </c>
      <c r="H818" s="612">
        <v>65.364000000000004</v>
      </c>
      <c r="L818" s="608"/>
      <c r="M818" s="613"/>
      <c r="T818" s="614"/>
      <c r="AT818" s="611" t="s">
        <v>203</v>
      </c>
      <c r="AU818" s="611" t="s">
        <v>83</v>
      </c>
      <c r="AV818" s="609" t="s">
        <v>83</v>
      </c>
      <c r="AW818" s="609" t="s">
        <v>4</v>
      </c>
      <c r="AX818" s="609" t="s">
        <v>81</v>
      </c>
      <c r="AY818" s="611" t="s">
        <v>184</v>
      </c>
    </row>
    <row r="819" spans="2:65" s="524" customFormat="1" ht="16.5" customHeight="1">
      <c r="B819" s="523"/>
      <c r="C819" s="595" t="s">
        <v>1282</v>
      </c>
      <c r="D819" s="595" t="s">
        <v>186</v>
      </c>
      <c r="E819" s="596" t="s">
        <v>552</v>
      </c>
      <c r="F819" s="636" t="s">
        <v>553</v>
      </c>
      <c r="G819" s="615" t="s">
        <v>267</v>
      </c>
      <c r="H819" s="599">
        <v>5.7110000000000003</v>
      </c>
      <c r="I819" s="90"/>
      <c r="J819" s="600">
        <f>ROUND(I819*H819,2)</f>
        <v>0</v>
      </c>
      <c r="K819" s="601"/>
      <c r="L819" s="523"/>
      <c r="M819" s="602" t="s">
        <v>1</v>
      </c>
      <c r="N819" s="603" t="s">
        <v>38</v>
      </c>
      <c r="P819" s="604">
        <f>O819*H819</f>
        <v>0</v>
      </c>
      <c r="Q819" s="604">
        <v>2.2563399999999998</v>
      </c>
      <c r="R819" s="604">
        <f>Q819*H819</f>
        <v>12.88595774</v>
      </c>
      <c r="S819" s="604">
        <v>0</v>
      </c>
      <c r="T819" s="605">
        <f>S819*H819</f>
        <v>0</v>
      </c>
      <c r="AR819" s="606" t="s">
        <v>190</v>
      </c>
      <c r="AT819" s="606" t="s">
        <v>186</v>
      </c>
      <c r="AU819" s="606" t="s">
        <v>83</v>
      </c>
      <c r="AY819" s="516" t="s">
        <v>184</v>
      </c>
      <c r="BE819" s="607">
        <f>IF(N819="základní",J819,0)</f>
        <v>0</v>
      </c>
      <c r="BF819" s="607">
        <f>IF(N819="snížená",J819,0)</f>
        <v>0</v>
      </c>
      <c r="BG819" s="607">
        <f>IF(N819="zákl. přenesená",J819,0)</f>
        <v>0</v>
      </c>
      <c r="BH819" s="607">
        <f>IF(N819="sníž. přenesená",J819,0)</f>
        <v>0</v>
      </c>
      <c r="BI819" s="607">
        <f>IF(N819="nulová",J819,0)</f>
        <v>0</v>
      </c>
      <c r="BJ819" s="516" t="s">
        <v>81</v>
      </c>
      <c r="BK819" s="607">
        <f>ROUND(I819*H819,2)</f>
        <v>0</v>
      </c>
      <c r="BL819" s="516" t="s">
        <v>190</v>
      </c>
      <c r="BM819" s="606" t="s">
        <v>1283</v>
      </c>
    </row>
    <row r="820" spans="2:65" s="609" customFormat="1">
      <c r="B820" s="608"/>
      <c r="D820" s="610" t="s">
        <v>203</v>
      </c>
      <c r="E820" s="611" t="s">
        <v>1</v>
      </c>
      <c r="F820" s="514" t="s">
        <v>1284</v>
      </c>
      <c r="H820" s="612">
        <v>5.7110000000000003</v>
      </c>
      <c r="L820" s="608"/>
      <c r="M820" s="613"/>
      <c r="T820" s="614"/>
      <c r="AT820" s="611" t="s">
        <v>203</v>
      </c>
      <c r="AU820" s="611" t="s">
        <v>83</v>
      </c>
      <c r="AV820" s="609" t="s">
        <v>83</v>
      </c>
      <c r="AW820" s="609" t="s">
        <v>28</v>
      </c>
      <c r="AX820" s="609" t="s">
        <v>81</v>
      </c>
      <c r="AY820" s="611" t="s">
        <v>184</v>
      </c>
    </row>
    <row r="821" spans="2:65" s="524" customFormat="1" ht="24.15" customHeight="1">
      <c r="B821" s="523"/>
      <c r="C821" s="595" t="s">
        <v>1285</v>
      </c>
      <c r="D821" s="595" t="s">
        <v>186</v>
      </c>
      <c r="E821" s="596" t="s">
        <v>1286</v>
      </c>
      <c r="F821" s="636" t="s">
        <v>1287</v>
      </c>
      <c r="G821" s="615" t="s">
        <v>201</v>
      </c>
      <c r="H821" s="599">
        <v>48.8</v>
      </c>
      <c r="I821" s="90"/>
      <c r="J821" s="600">
        <f>ROUND(I821*H821,2)</f>
        <v>0</v>
      </c>
      <c r="K821" s="601"/>
      <c r="L821" s="523"/>
      <c r="M821" s="602" t="s">
        <v>1</v>
      </c>
      <c r="N821" s="603" t="s">
        <v>38</v>
      </c>
      <c r="P821" s="604">
        <f>O821*H821</f>
        <v>0</v>
      </c>
      <c r="Q821" s="604">
        <v>4.6999999999999999E-4</v>
      </c>
      <c r="R821" s="604">
        <f>Q821*H821</f>
        <v>2.2935999999999998E-2</v>
      </c>
      <c r="S821" s="604">
        <v>0</v>
      </c>
      <c r="T821" s="605">
        <f>S821*H821</f>
        <v>0</v>
      </c>
      <c r="AR821" s="606" t="s">
        <v>190</v>
      </c>
      <c r="AT821" s="606" t="s">
        <v>186</v>
      </c>
      <c r="AU821" s="606" t="s">
        <v>83</v>
      </c>
      <c r="AY821" s="516" t="s">
        <v>184</v>
      </c>
      <c r="BE821" s="607">
        <f>IF(N821="základní",J821,0)</f>
        <v>0</v>
      </c>
      <c r="BF821" s="607">
        <f>IF(N821="snížená",J821,0)</f>
        <v>0</v>
      </c>
      <c r="BG821" s="607">
        <f>IF(N821="zákl. přenesená",J821,0)</f>
        <v>0</v>
      </c>
      <c r="BH821" s="607">
        <f>IF(N821="sníž. přenesená",J821,0)</f>
        <v>0</v>
      </c>
      <c r="BI821" s="607">
        <f>IF(N821="nulová",J821,0)</f>
        <v>0</v>
      </c>
      <c r="BJ821" s="516" t="s">
        <v>81</v>
      </c>
      <c r="BK821" s="607">
        <f>ROUND(I821*H821,2)</f>
        <v>0</v>
      </c>
      <c r="BL821" s="516" t="s">
        <v>190</v>
      </c>
      <c r="BM821" s="606" t="s">
        <v>1288</v>
      </c>
    </row>
    <row r="822" spans="2:65" s="617" customFormat="1">
      <c r="B822" s="616"/>
      <c r="D822" s="610" t="s">
        <v>203</v>
      </c>
      <c r="E822" s="618" t="s">
        <v>1</v>
      </c>
      <c r="F822" s="619" t="s">
        <v>1289</v>
      </c>
      <c r="H822" s="618" t="s">
        <v>1</v>
      </c>
      <c r="L822" s="616"/>
      <c r="M822" s="620"/>
      <c r="T822" s="621"/>
      <c r="AT822" s="618" t="s">
        <v>203</v>
      </c>
      <c r="AU822" s="618" t="s">
        <v>83</v>
      </c>
      <c r="AV822" s="617" t="s">
        <v>81</v>
      </c>
      <c r="AW822" s="617" t="s">
        <v>28</v>
      </c>
      <c r="AX822" s="617" t="s">
        <v>73</v>
      </c>
      <c r="AY822" s="618" t="s">
        <v>184</v>
      </c>
    </row>
    <row r="823" spans="2:65" s="609" customFormat="1">
      <c r="B823" s="608"/>
      <c r="D823" s="610" t="s">
        <v>203</v>
      </c>
      <c r="E823" s="611" t="s">
        <v>1</v>
      </c>
      <c r="F823" s="514" t="s">
        <v>1290</v>
      </c>
      <c r="H823" s="612">
        <v>48.8</v>
      </c>
      <c r="L823" s="608"/>
      <c r="M823" s="613"/>
      <c r="T823" s="614"/>
      <c r="AT823" s="611" t="s">
        <v>203</v>
      </c>
      <c r="AU823" s="611" t="s">
        <v>83</v>
      </c>
      <c r="AV823" s="609" t="s">
        <v>83</v>
      </c>
      <c r="AW823" s="609" t="s">
        <v>28</v>
      </c>
      <c r="AX823" s="609" t="s">
        <v>81</v>
      </c>
      <c r="AY823" s="611" t="s">
        <v>184</v>
      </c>
    </row>
    <row r="824" spans="2:65" s="524" customFormat="1" ht="33" customHeight="1">
      <c r="B824" s="523"/>
      <c r="C824" s="595" t="s">
        <v>1291</v>
      </c>
      <c r="D824" s="595" t="s">
        <v>186</v>
      </c>
      <c r="E824" s="596" t="s">
        <v>1292</v>
      </c>
      <c r="F824" s="636" t="s">
        <v>1293</v>
      </c>
      <c r="G824" s="615" t="s">
        <v>201</v>
      </c>
      <c r="H824" s="599">
        <v>799.72199999999998</v>
      </c>
      <c r="I824" s="90"/>
      <c r="J824" s="600">
        <f>ROUND(I824*H824,2)</f>
        <v>0</v>
      </c>
      <c r="K824" s="601"/>
      <c r="L824" s="523"/>
      <c r="M824" s="602" t="s">
        <v>1</v>
      </c>
      <c r="N824" s="603" t="s">
        <v>38</v>
      </c>
      <c r="P824" s="604">
        <f>O824*H824</f>
        <v>0</v>
      </c>
      <c r="Q824" s="604">
        <v>0</v>
      </c>
      <c r="R824" s="604">
        <f>Q824*H824</f>
        <v>0</v>
      </c>
      <c r="S824" s="604">
        <v>0</v>
      </c>
      <c r="T824" s="605">
        <f>S824*H824</f>
        <v>0</v>
      </c>
      <c r="AR824" s="606" t="s">
        <v>190</v>
      </c>
      <c r="AT824" s="606" t="s">
        <v>186</v>
      </c>
      <c r="AU824" s="606" t="s">
        <v>83</v>
      </c>
      <c r="AY824" s="516" t="s">
        <v>184</v>
      </c>
      <c r="BE824" s="607">
        <f>IF(N824="základní",J824,0)</f>
        <v>0</v>
      </c>
      <c r="BF824" s="607">
        <f>IF(N824="snížená",J824,0)</f>
        <v>0</v>
      </c>
      <c r="BG824" s="607">
        <f>IF(N824="zákl. přenesená",J824,0)</f>
        <v>0</v>
      </c>
      <c r="BH824" s="607">
        <f>IF(N824="sníž. přenesená",J824,0)</f>
        <v>0</v>
      </c>
      <c r="BI824" s="607">
        <f>IF(N824="nulová",J824,0)</f>
        <v>0</v>
      </c>
      <c r="BJ824" s="516" t="s">
        <v>81</v>
      </c>
      <c r="BK824" s="607">
        <f>ROUND(I824*H824,2)</f>
        <v>0</v>
      </c>
      <c r="BL824" s="516" t="s">
        <v>190</v>
      </c>
      <c r="BM824" s="606" t="s">
        <v>1294</v>
      </c>
    </row>
    <row r="825" spans="2:65" s="617" customFormat="1">
      <c r="B825" s="616"/>
      <c r="D825" s="610" t="s">
        <v>203</v>
      </c>
      <c r="E825" s="618" t="s">
        <v>1</v>
      </c>
      <c r="F825" s="619" t="s">
        <v>1069</v>
      </c>
      <c r="H825" s="618" t="s">
        <v>1</v>
      </c>
      <c r="L825" s="616"/>
      <c r="M825" s="620"/>
      <c r="T825" s="621"/>
      <c r="AT825" s="618" t="s">
        <v>203</v>
      </c>
      <c r="AU825" s="618" t="s">
        <v>83</v>
      </c>
      <c r="AV825" s="617" t="s">
        <v>81</v>
      </c>
      <c r="AW825" s="617" t="s">
        <v>28</v>
      </c>
      <c r="AX825" s="617" t="s">
        <v>73</v>
      </c>
      <c r="AY825" s="618" t="s">
        <v>184</v>
      </c>
    </row>
    <row r="826" spans="2:65" s="609" customFormat="1">
      <c r="B826" s="608"/>
      <c r="D826" s="610" t="s">
        <v>203</v>
      </c>
      <c r="E826" s="611" t="s">
        <v>1</v>
      </c>
      <c r="F826" s="514" t="s">
        <v>1295</v>
      </c>
      <c r="H826" s="612">
        <v>287.24400000000003</v>
      </c>
      <c r="L826" s="608"/>
      <c r="M826" s="613"/>
      <c r="T826" s="614"/>
      <c r="AT826" s="611" t="s">
        <v>203</v>
      </c>
      <c r="AU826" s="611" t="s">
        <v>83</v>
      </c>
      <c r="AV826" s="609" t="s">
        <v>83</v>
      </c>
      <c r="AW826" s="609" t="s">
        <v>28</v>
      </c>
      <c r="AX826" s="609" t="s">
        <v>73</v>
      </c>
      <c r="AY826" s="611" t="s">
        <v>184</v>
      </c>
    </row>
    <row r="827" spans="2:65" s="609" customFormat="1">
      <c r="B827" s="608"/>
      <c r="D827" s="610" t="s">
        <v>203</v>
      </c>
      <c r="E827" s="611" t="s">
        <v>1</v>
      </c>
      <c r="F827" s="514" t="s">
        <v>1296</v>
      </c>
      <c r="H827" s="612">
        <v>22.099</v>
      </c>
      <c r="L827" s="608"/>
      <c r="M827" s="613"/>
      <c r="T827" s="614"/>
      <c r="AT827" s="611" t="s">
        <v>203</v>
      </c>
      <c r="AU827" s="611" t="s">
        <v>83</v>
      </c>
      <c r="AV827" s="609" t="s">
        <v>83</v>
      </c>
      <c r="AW827" s="609" t="s">
        <v>28</v>
      </c>
      <c r="AX827" s="609" t="s">
        <v>73</v>
      </c>
      <c r="AY827" s="611" t="s">
        <v>184</v>
      </c>
    </row>
    <row r="828" spans="2:65" s="617" customFormat="1">
      <c r="B828" s="616"/>
      <c r="D828" s="610" t="s">
        <v>203</v>
      </c>
      <c r="E828" s="618" t="s">
        <v>1</v>
      </c>
      <c r="F828" s="619" t="s">
        <v>1076</v>
      </c>
      <c r="H828" s="618" t="s">
        <v>1</v>
      </c>
      <c r="L828" s="616"/>
      <c r="M828" s="620"/>
      <c r="T828" s="621"/>
      <c r="AT828" s="618" t="s">
        <v>203</v>
      </c>
      <c r="AU828" s="618" t="s">
        <v>83</v>
      </c>
      <c r="AV828" s="617" t="s">
        <v>81</v>
      </c>
      <c r="AW828" s="617" t="s">
        <v>28</v>
      </c>
      <c r="AX828" s="617" t="s">
        <v>73</v>
      </c>
      <c r="AY828" s="618" t="s">
        <v>184</v>
      </c>
    </row>
    <row r="829" spans="2:65" s="609" customFormat="1">
      <c r="B829" s="608"/>
      <c r="D829" s="610" t="s">
        <v>203</v>
      </c>
      <c r="E829" s="611" t="s">
        <v>1</v>
      </c>
      <c r="F829" s="514" t="s">
        <v>1297</v>
      </c>
      <c r="H829" s="612">
        <v>272.7</v>
      </c>
      <c r="L829" s="608"/>
      <c r="M829" s="613"/>
      <c r="T829" s="614"/>
      <c r="AT829" s="611" t="s">
        <v>203</v>
      </c>
      <c r="AU829" s="611" t="s">
        <v>83</v>
      </c>
      <c r="AV829" s="609" t="s">
        <v>83</v>
      </c>
      <c r="AW829" s="609" t="s">
        <v>28</v>
      </c>
      <c r="AX829" s="609" t="s">
        <v>73</v>
      </c>
      <c r="AY829" s="611" t="s">
        <v>184</v>
      </c>
    </row>
    <row r="830" spans="2:65" s="609" customFormat="1">
      <c r="B830" s="608"/>
      <c r="D830" s="610" t="s">
        <v>203</v>
      </c>
      <c r="E830" s="611" t="s">
        <v>1</v>
      </c>
      <c r="F830" s="514" t="s">
        <v>1296</v>
      </c>
      <c r="H830" s="612">
        <v>22.099</v>
      </c>
      <c r="L830" s="608"/>
      <c r="M830" s="613"/>
      <c r="T830" s="614"/>
      <c r="AT830" s="611" t="s">
        <v>203</v>
      </c>
      <c r="AU830" s="611" t="s">
        <v>83</v>
      </c>
      <c r="AV830" s="609" t="s">
        <v>83</v>
      </c>
      <c r="AW830" s="609" t="s">
        <v>28</v>
      </c>
      <c r="AX830" s="609" t="s">
        <v>73</v>
      </c>
      <c r="AY830" s="611" t="s">
        <v>184</v>
      </c>
    </row>
    <row r="831" spans="2:65" s="617" customFormat="1">
      <c r="B831" s="616"/>
      <c r="D831" s="610" t="s">
        <v>203</v>
      </c>
      <c r="E831" s="618" t="s">
        <v>1</v>
      </c>
      <c r="F831" s="619" t="s">
        <v>1087</v>
      </c>
      <c r="H831" s="618" t="s">
        <v>1</v>
      </c>
      <c r="L831" s="616"/>
      <c r="M831" s="620"/>
      <c r="T831" s="621"/>
      <c r="AT831" s="618" t="s">
        <v>203</v>
      </c>
      <c r="AU831" s="618" t="s">
        <v>83</v>
      </c>
      <c r="AV831" s="617" t="s">
        <v>81</v>
      </c>
      <c r="AW831" s="617" t="s">
        <v>28</v>
      </c>
      <c r="AX831" s="617" t="s">
        <v>73</v>
      </c>
      <c r="AY831" s="618" t="s">
        <v>184</v>
      </c>
    </row>
    <row r="832" spans="2:65" s="609" customFormat="1">
      <c r="B832" s="608"/>
      <c r="D832" s="610" t="s">
        <v>203</v>
      </c>
      <c r="E832" s="611" t="s">
        <v>1</v>
      </c>
      <c r="F832" s="514" t="s">
        <v>1298</v>
      </c>
      <c r="H832" s="612">
        <v>97.79</v>
      </c>
      <c r="L832" s="608"/>
      <c r="M832" s="613"/>
      <c r="T832" s="614"/>
      <c r="AT832" s="611" t="s">
        <v>203</v>
      </c>
      <c r="AU832" s="611" t="s">
        <v>83</v>
      </c>
      <c r="AV832" s="609" t="s">
        <v>83</v>
      </c>
      <c r="AW832" s="609" t="s">
        <v>28</v>
      </c>
      <c r="AX832" s="609" t="s">
        <v>73</v>
      </c>
      <c r="AY832" s="611" t="s">
        <v>184</v>
      </c>
    </row>
    <row r="833" spans="2:65" s="617" customFormat="1">
      <c r="B833" s="616"/>
      <c r="D833" s="610" t="s">
        <v>203</v>
      </c>
      <c r="E833" s="618" t="s">
        <v>1</v>
      </c>
      <c r="F833" s="619" t="s">
        <v>1091</v>
      </c>
      <c r="H833" s="618" t="s">
        <v>1</v>
      </c>
      <c r="L833" s="616"/>
      <c r="M833" s="620"/>
      <c r="T833" s="621"/>
      <c r="AT833" s="618" t="s">
        <v>203</v>
      </c>
      <c r="AU833" s="618" t="s">
        <v>83</v>
      </c>
      <c r="AV833" s="617" t="s">
        <v>81</v>
      </c>
      <c r="AW833" s="617" t="s">
        <v>28</v>
      </c>
      <c r="AX833" s="617" t="s">
        <v>73</v>
      </c>
      <c r="AY833" s="618" t="s">
        <v>184</v>
      </c>
    </row>
    <row r="834" spans="2:65" s="609" customFormat="1">
      <c r="B834" s="608"/>
      <c r="D834" s="610" t="s">
        <v>203</v>
      </c>
      <c r="E834" s="611" t="s">
        <v>1</v>
      </c>
      <c r="F834" s="514" t="s">
        <v>1298</v>
      </c>
      <c r="H834" s="612">
        <v>97.79</v>
      </c>
      <c r="L834" s="608"/>
      <c r="M834" s="613"/>
      <c r="T834" s="614"/>
      <c r="AT834" s="611" t="s">
        <v>203</v>
      </c>
      <c r="AU834" s="611" t="s">
        <v>83</v>
      </c>
      <c r="AV834" s="609" t="s">
        <v>83</v>
      </c>
      <c r="AW834" s="609" t="s">
        <v>28</v>
      </c>
      <c r="AX834" s="609" t="s">
        <v>73</v>
      </c>
      <c r="AY834" s="611" t="s">
        <v>184</v>
      </c>
    </row>
    <row r="835" spans="2:65" s="630" customFormat="1">
      <c r="B835" s="629"/>
      <c r="D835" s="610" t="s">
        <v>203</v>
      </c>
      <c r="E835" s="631" t="s">
        <v>1</v>
      </c>
      <c r="F835" s="632" t="s">
        <v>206</v>
      </c>
      <c r="H835" s="633">
        <v>799.72199999999998</v>
      </c>
      <c r="L835" s="629"/>
      <c r="M835" s="634"/>
      <c r="T835" s="635"/>
      <c r="AT835" s="631" t="s">
        <v>203</v>
      </c>
      <c r="AU835" s="631" t="s">
        <v>83</v>
      </c>
      <c r="AV835" s="630" t="s">
        <v>190</v>
      </c>
      <c r="AW835" s="630" t="s">
        <v>28</v>
      </c>
      <c r="AX835" s="630" t="s">
        <v>81</v>
      </c>
      <c r="AY835" s="631" t="s">
        <v>184</v>
      </c>
    </row>
    <row r="836" spans="2:65" s="524" customFormat="1" ht="37.799999999999997" customHeight="1">
      <c r="B836" s="523"/>
      <c r="C836" s="595" t="s">
        <v>1299</v>
      </c>
      <c r="D836" s="595" t="s">
        <v>186</v>
      </c>
      <c r="E836" s="596" t="s">
        <v>1300</v>
      </c>
      <c r="F836" s="636" t="s">
        <v>1301</v>
      </c>
      <c r="G836" s="615" t="s">
        <v>201</v>
      </c>
      <c r="H836" s="599">
        <v>71974.98</v>
      </c>
      <c r="I836" s="90"/>
      <c r="J836" s="600">
        <f>ROUND(I836*H836,2)</f>
        <v>0</v>
      </c>
      <c r="K836" s="601"/>
      <c r="L836" s="523"/>
      <c r="M836" s="602" t="s">
        <v>1</v>
      </c>
      <c r="N836" s="603" t="s">
        <v>38</v>
      </c>
      <c r="P836" s="604">
        <f>O836*H836</f>
        <v>0</v>
      </c>
      <c r="Q836" s="604">
        <v>0</v>
      </c>
      <c r="R836" s="604">
        <f>Q836*H836</f>
        <v>0</v>
      </c>
      <c r="S836" s="604">
        <v>0</v>
      </c>
      <c r="T836" s="605">
        <f>S836*H836</f>
        <v>0</v>
      </c>
      <c r="AR836" s="606" t="s">
        <v>190</v>
      </c>
      <c r="AT836" s="606" t="s">
        <v>186</v>
      </c>
      <c r="AU836" s="606" t="s">
        <v>83</v>
      </c>
      <c r="AY836" s="516" t="s">
        <v>184</v>
      </c>
      <c r="BE836" s="607">
        <f>IF(N836="základní",J836,0)</f>
        <v>0</v>
      </c>
      <c r="BF836" s="607">
        <f>IF(N836="snížená",J836,0)</f>
        <v>0</v>
      </c>
      <c r="BG836" s="607">
        <f>IF(N836="zákl. přenesená",J836,0)</f>
        <v>0</v>
      </c>
      <c r="BH836" s="607">
        <f>IF(N836="sníž. přenesená",J836,0)</f>
        <v>0</v>
      </c>
      <c r="BI836" s="607">
        <f>IF(N836="nulová",J836,0)</f>
        <v>0</v>
      </c>
      <c r="BJ836" s="516" t="s">
        <v>81</v>
      </c>
      <c r="BK836" s="607">
        <f>ROUND(I836*H836,2)</f>
        <v>0</v>
      </c>
      <c r="BL836" s="516" t="s">
        <v>190</v>
      </c>
      <c r="BM836" s="606" t="s">
        <v>1302</v>
      </c>
    </row>
    <row r="837" spans="2:65" s="609" customFormat="1">
      <c r="B837" s="608"/>
      <c r="D837" s="610" t="s">
        <v>203</v>
      </c>
      <c r="E837" s="611" t="s">
        <v>1</v>
      </c>
      <c r="F837" s="514" t="s">
        <v>1303</v>
      </c>
      <c r="H837" s="612">
        <v>71974.98</v>
      </c>
      <c r="L837" s="608"/>
      <c r="M837" s="613"/>
      <c r="T837" s="614"/>
      <c r="AT837" s="611" t="s">
        <v>203</v>
      </c>
      <c r="AU837" s="611" t="s">
        <v>83</v>
      </c>
      <c r="AV837" s="609" t="s">
        <v>83</v>
      </c>
      <c r="AW837" s="609" t="s">
        <v>28</v>
      </c>
      <c r="AX837" s="609" t="s">
        <v>81</v>
      </c>
      <c r="AY837" s="611" t="s">
        <v>184</v>
      </c>
    </row>
    <row r="838" spans="2:65" s="524" customFormat="1" ht="44.25" customHeight="1">
      <c r="B838" s="523"/>
      <c r="C838" s="595" t="s">
        <v>1304</v>
      </c>
      <c r="D838" s="595" t="s">
        <v>186</v>
      </c>
      <c r="E838" s="596" t="s">
        <v>1305</v>
      </c>
      <c r="F838" s="636" t="s">
        <v>1306</v>
      </c>
      <c r="G838" s="615" t="s">
        <v>189</v>
      </c>
      <c r="H838" s="599">
        <v>3</v>
      </c>
      <c r="I838" s="90"/>
      <c r="J838" s="600">
        <f>ROUND(I838*H838,2)</f>
        <v>0</v>
      </c>
      <c r="K838" s="601"/>
      <c r="L838" s="523"/>
      <c r="M838" s="602" t="s">
        <v>1</v>
      </c>
      <c r="N838" s="603" t="s">
        <v>38</v>
      </c>
      <c r="P838" s="604">
        <f>O838*H838</f>
        <v>0</v>
      </c>
      <c r="Q838" s="604">
        <v>0</v>
      </c>
      <c r="R838" s="604">
        <f>Q838*H838</f>
        <v>0</v>
      </c>
      <c r="S838" s="604">
        <v>0</v>
      </c>
      <c r="T838" s="605">
        <f>S838*H838</f>
        <v>0</v>
      </c>
      <c r="AR838" s="606" t="s">
        <v>190</v>
      </c>
      <c r="AT838" s="606" t="s">
        <v>186</v>
      </c>
      <c r="AU838" s="606" t="s">
        <v>83</v>
      </c>
      <c r="AY838" s="516" t="s">
        <v>184</v>
      </c>
      <c r="BE838" s="607">
        <f>IF(N838="základní",J838,0)</f>
        <v>0</v>
      </c>
      <c r="BF838" s="607">
        <f>IF(N838="snížená",J838,0)</f>
        <v>0</v>
      </c>
      <c r="BG838" s="607">
        <f>IF(N838="zákl. přenesená",J838,0)</f>
        <v>0</v>
      </c>
      <c r="BH838" s="607">
        <f>IF(N838="sníž. přenesená",J838,0)</f>
        <v>0</v>
      </c>
      <c r="BI838" s="607">
        <f>IF(N838="nulová",J838,0)</f>
        <v>0</v>
      </c>
      <c r="BJ838" s="516" t="s">
        <v>81</v>
      </c>
      <c r="BK838" s="607">
        <f>ROUND(I838*H838,2)</f>
        <v>0</v>
      </c>
      <c r="BL838" s="516" t="s">
        <v>190</v>
      </c>
      <c r="BM838" s="606" t="s">
        <v>1307</v>
      </c>
    </row>
    <row r="839" spans="2:65" s="524" customFormat="1" ht="33" customHeight="1">
      <c r="B839" s="523"/>
      <c r="C839" s="595" t="s">
        <v>1308</v>
      </c>
      <c r="D839" s="595" t="s">
        <v>186</v>
      </c>
      <c r="E839" s="596" t="s">
        <v>1309</v>
      </c>
      <c r="F839" s="636" t="s">
        <v>1310</v>
      </c>
      <c r="G839" s="615" t="s">
        <v>201</v>
      </c>
      <c r="H839" s="599">
        <v>799.72199999999998</v>
      </c>
      <c r="I839" s="90"/>
      <c r="J839" s="600">
        <f>ROUND(I839*H839,2)</f>
        <v>0</v>
      </c>
      <c r="K839" s="601"/>
      <c r="L839" s="523"/>
      <c r="M839" s="602" t="s">
        <v>1</v>
      </c>
      <c r="N839" s="603" t="s">
        <v>38</v>
      </c>
      <c r="P839" s="604">
        <f>O839*H839</f>
        <v>0</v>
      </c>
      <c r="Q839" s="604">
        <v>0</v>
      </c>
      <c r="R839" s="604">
        <f>Q839*H839</f>
        <v>0</v>
      </c>
      <c r="S839" s="604">
        <v>0</v>
      </c>
      <c r="T839" s="605">
        <f>S839*H839</f>
        <v>0</v>
      </c>
      <c r="AR839" s="606" t="s">
        <v>190</v>
      </c>
      <c r="AT839" s="606" t="s">
        <v>186</v>
      </c>
      <c r="AU839" s="606" t="s">
        <v>83</v>
      </c>
      <c r="AY839" s="516" t="s">
        <v>184</v>
      </c>
      <c r="BE839" s="607">
        <f>IF(N839="základní",J839,0)</f>
        <v>0</v>
      </c>
      <c r="BF839" s="607">
        <f>IF(N839="snížená",J839,0)</f>
        <v>0</v>
      </c>
      <c r="BG839" s="607">
        <f>IF(N839="zákl. přenesená",J839,0)</f>
        <v>0</v>
      </c>
      <c r="BH839" s="607">
        <f>IF(N839="sníž. přenesená",J839,0)</f>
        <v>0</v>
      </c>
      <c r="BI839" s="607">
        <f>IF(N839="nulová",J839,0)</f>
        <v>0</v>
      </c>
      <c r="BJ839" s="516" t="s">
        <v>81</v>
      </c>
      <c r="BK839" s="607">
        <f>ROUND(I839*H839,2)</f>
        <v>0</v>
      </c>
      <c r="BL839" s="516" t="s">
        <v>190</v>
      </c>
      <c r="BM839" s="606" t="s">
        <v>1311</v>
      </c>
    </row>
    <row r="840" spans="2:65" s="524" customFormat="1" ht="24.15" customHeight="1">
      <c r="B840" s="523"/>
      <c r="C840" s="595" t="s">
        <v>1312</v>
      </c>
      <c r="D840" s="595" t="s">
        <v>186</v>
      </c>
      <c r="E840" s="596" t="s">
        <v>1313</v>
      </c>
      <c r="F840" s="636" t="s">
        <v>1314</v>
      </c>
      <c r="G840" s="615" t="s">
        <v>201</v>
      </c>
      <c r="H840" s="599">
        <v>700.22199999999998</v>
      </c>
      <c r="I840" s="90"/>
      <c r="J840" s="600">
        <f>ROUND(I840*H840,2)</f>
        <v>0</v>
      </c>
      <c r="K840" s="601"/>
      <c r="L840" s="523"/>
      <c r="M840" s="602" t="s">
        <v>1</v>
      </c>
      <c r="N840" s="603" t="s">
        <v>38</v>
      </c>
      <c r="P840" s="604">
        <f>O840*H840</f>
        <v>0</v>
      </c>
      <c r="Q840" s="604">
        <v>4.0000000000000003E-5</v>
      </c>
      <c r="R840" s="604">
        <f>Q840*H840</f>
        <v>2.800888E-2</v>
      </c>
      <c r="S840" s="604">
        <v>0</v>
      </c>
      <c r="T840" s="605">
        <f>S840*H840</f>
        <v>0</v>
      </c>
      <c r="AR840" s="606" t="s">
        <v>190</v>
      </c>
      <c r="AT840" s="606" t="s">
        <v>186</v>
      </c>
      <c r="AU840" s="606" t="s">
        <v>83</v>
      </c>
      <c r="AY840" s="516" t="s">
        <v>184</v>
      </c>
      <c r="BE840" s="607">
        <f>IF(N840="základní",J840,0)</f>
        <v>0</v>
      </c>
      <c r="BF840" s="607">
        <f>IF(N840="snížená",J840,0)</f>
        <v>0</v>
      </c>
      <c r="BG840" s="607">
        <f>IF(N840="zákl. přenesená",J840,0)</f>
        <v>0</v>
      </c>
      <c r="BH840" s="607">
        <f>IF(N840="sníž. přenesená",J840,0)</f>
        <v>0</v>
      </c>
      <c r="BI840" s="607">
        <f>IF(N840="nulová",J840,0)</f>
        <v>0</v>
      </c>
      <c r="BJ840" s="516" t="s">
        <v>81</v>
      </c>
      <c r="BK840" s="607">
        <f>ROUND(I840*H840,2)</f>
        <v>0</v>
      </c>
      <c r="BL840" s="516" t="s">
        <v>190</v>
      </c>
      <c r="BM840" s="606" t="s">
        <v>1315</v>
      </c>
    </row>
    <row r="841" spans="2:65" s="617" customFormat="1">
      <c r="B841" s="616"/>
      <c r="D841" s="610" t="s">
        <v>203</v>
      </c>
      <c r="E841" s="618" t="s">
        <v>1</v>
      </c>
      <c r="F841" s="619" t="s">
        <v>804</v>
      </c>
      <c r="H841" s="618" t="s">
        <v>1</v>
      </c>
      <c r="L841" s="616"/>
      <c r="M841" s="620"/>
      <c r="T841" s="621"/>
      <c r="AT841" s="618" t="s">
        <v>203</v>
      </c>
      <c r="AU841" s="618" t="s">
        <v>83</v>
      </c>
      <c r="AV841" s="617" t="s">
        <v>81</v>
      </c>
      <c r="AW841" s="617" t="s">
        <v>28</v>
      </c>
      <c r="AX841" s="617" t="s">
        <v>73</v>
      </c>
      <c r="AY841" s="618" t="s">
        <v>184</v>
      </c>
    </row>
    <row r="842" spans="2:65" s="609" customFormat="1">
      <c r="B842" s="608"/>
      <c r="D842" s="610" t="s">
        <v>203</v>
      </c>
      <c r="E842" s="611" t="s">
        <v>1</v>
      </c>
      <c r="F842" s="514" t="s">
        <v>722</v>
      </c>
      <c r="H842" s="612">
        <v>53.037999999999997</v>
      </c>
      <c r="L842" s="608"/>
      <c r="M842" s="613"/>
      <c r="T842" s="614"/>
      <c r="AT842" s="611" t="s">
        <v>203</v>
      </c>
      <c r="AU842" s="611" t="s">
        <v>83</v>
      </c>
      <c r="AV842" s="609" t="s">
        <v>83</v>
      </c>
      <c r="AW842" s="609" t="s">
        <v>28</v>
      </c>
      <c r="AX842" s="609" t="s">
        <v>73</v>
      </c>
      <c r="AY842" s="611" t="s">
        <v>184</v>
      </c>
    </row>
    <row r="843" spans="2:65" s="609" customFormat="1">
      <c r="B843" s="608"/>
      <c r="D843" s="610" t="s">
        <v>203</v>
      </c>
      <c r="E843" s="611" t="s">
        <v>1</v>
      </c>
      <c r="F843" s="514" t="s">
        <v>723</v>
      </c>
      <c r="H843" s="612">
        <v>323.59199999999998</v>
      </c>
      <c r="L843" s="608"/>
      <c r="M843" s="613"/>
      <c r="T843" s="614"/>
      <c r="AT843" s="611" t="s">
        <v>203</v>
      </c>
      <c r="AU843" s="611" t="s">
        <v>83</v>
      </c>
      <c r="AV843" s="609" t="s">
        <v>83</v>
      </c>
      <c r="AW843" s="609" t="s">
        <v>28</v>
      </c>
      <c r="AX843" s="609" t="s">
        <v>73</v>
      </c>
      <c r="AY843" s="611" t="s">
        <v>184</v>
      </c>
    </row>
    <row r="844" spans="2:65" s="617" customFormat="1">
      <c r="B844" s="616"/>
      <c r="D844" s="610" t="s">
        <v>203</v>
      </c>
      <c r="E844" s="618" t="s">
        <v>1</v>
      </c>
      <c r="F844" s="619" t="s">
        <v>816</v>
      </c>
      <c r="H844" s="618" t="s">
        <v>1</v>
      </c>
      <c r="L844" s="616"/>
      <c r="M844" s="620"/>
      <c r="T844" s="621"/>
      <c r="AT844" s="618" t="s">
        <v>203</v>
      </c>
      <c r="AU844" s="618" t="s">
        <v>83</v>
      </c>
      <c r="AV844" s="617" t="s">
        <v>81</v>
      </c>
      <c r="AW844" s="617" t="s">
        <v>28</v>
      </c>
      <c r="AX844" s="617" t="s">
        <v>73</v>
      </c>
      <c r="AY844" s="618" t="s">
        <v>184</v>
      </c>
    </row>
    <row r="845" spans="2:65" s="609" customFormat="1">
      <c r="B845" s="608"/>
      <c r="D845" s="610" t="s">
        <v>203</v>
      </c>
      <c r="E845" s="611" t="s">
        <v>1</v>
      </c>
      <c r="F845" s="514" t="s">
        <v>723</v>
      </c>
      <c r="H845" s="612">
        <v>323.59199999999998</v>
      </c>
      <c r="L845" s="608"/>
      <c r="M845" s="613"/>
      <c r="T845" s="614"/>
      <c r="AT845" s="611" t="s">
        <v>203</v>
      </c>
      <c r="AU845" s="611" t="s">
        <v>83</v>
      </c>
      <c r="AV845" s="609" t="s">
        <v>83</v>
      </c>
      <c r="AW845" s="609" t="s">
        <v>28</v>
      </c>
      <c r="AX845" s="609" t="s">
        <v>73</v>
      </c>
      <c r="AY845" s="611" t="s">
        <v>184</v>
      </c>
    </row>
    <row r="846" spans="2:65" s="630" customFormat="1">
      <c r="B846" s="629"/>
      <c r="D846" s="610" t="s">
        <v>203</v>
      </c>
      <c r="E846" s="631" t="s">
        <v>1</v>
      </c>
      <c r="F846" s="632" t="s">
        <v>206</v>
      </c>
      <c r="H846" s="633">
        <v>700.22199999999998</v>
      </c>
      <c r="L846" s="629"/>
      <c r="M846" s="634"/>
      <c r="T846" s="635"/>
      <c r="AT846" s="631" t="s">
        <v>203</v>
      </c>
      <c r="AU846" s="631" t="s">
        <v>83</v>
      </c>
      <c r="AV846" s="630" t="s">
        <v>190</v>
      </c>
      <c r="AW846" s="630" t="s">
        <v>28</v>
      </c>
      <c r="AX846" s="630" t="s">
        <v>81</v>
      </c>
      <c r="AY846" s="631" t="s">
        <v>184</v>
      </c>
    </row>
    <row r="847" spans="2:65" s="524" customFormat="1" ht="24.15" customHeight="1">
      <c r="B847" s="523"/>
      <c r="C847" s="595" t="s">
        <v>1316</v>
      </c>
      <c r="D847" s="595" t="s">
        <v>186</v>
      </c>
      <c r="E847" s="596" t="s">
        <v>1317</v>
      </c>
      <c r="F847" s="636" t="s">
        <v>1318</v>
      </c>
      <c r="G847" s="615" t="s">
        <v>201</v>
      </c>
      <c r="H847" s="599">
        <v>799.72199999999998</v>
      </c>
      <c r="I847" s="90"/>
      <c r="J847" s="600">
        <f>ROUND(I847*H847,2)</f>
        <v>0</v>
      </c>
      <c r="K847" s="601"/>
      <c r="L847" s="523"/>
      <c r="M847" s="602" t="s">
        <v>1</v>
      </c>
      <c r="N847" s="603" t="s">
        <v>38</v>
      </c>
      <c r="P847" s="604">
        <f>O847*H847</f>
        <v>0</v>
      </c>
      <c r="Q847" s="604">
        <v>0</v>
      </c>
      <c r="R847" s="604">
        <f>Q847*H847</f>
        <v>0</v>
      </c>
      <c r="S847" s="604">
        <v>0</v>
      </c>
      <c r="T847" s="605">
        <f>S847*H847</f>
        <v>0</v>
      </c>
      <c r="AR847" s="606" t="s">
        <v>190</v>
      </c>
      <c r="AT847" s="606" t="s">
        <v>186</v>
      </c>
      <c r="AU847" s="606" t="s">
        <v>83</v>
      </c>
      <c r="AY847" s="516" t="s">
        <v>184</v>
      </c>
      <c r="BE847" s="607">
        <f>IF(N847="základní",J847,0)</f>
        <v>0</v>
      </c>
      <c r="BF847" s="607">
        <f>IF(N847="snížená",J847,0)</f>
        <v>0</v>
      </c>
      <c r="BG847" s="607">
        <f>IF(N847="zákl. přenesená",J847,0)</f>
        <v>0</v>
      </c>
      <c r="BH847" s="607">
        <f>IF(N847="sníž. přenesená",J847,0)</f>
        <v>0</v>
      </c>
      <c r="BI847" s="607">
        <f>IF(N847="nulová",J847,0)</f>
        <v>0</v>
      </c>
      <c r="BJ847" s="516" t="s">
        <v>81</v>
      </c>
      <c r="BK847" s="607">
        <f>ROUND(I847*H847,2)</f>
        <v>0</v>
      </c>
      <c r="BL847" s="516" t="s">
        <v>190</v>
      </c>
      <c r="BM847" s="606" t="s">
        <v>1319</v>
      </c>
    </row>
    <row r="848" spans="2:65" s="524" customFormat="1" ht="24.15" customHeight="1">
      <c r="B848" s="523"/>
      <c r="C848" s="595" t="s">
        <v>1320</v>
      </c>
      <c r="D848" s="595" t="s">
        <v>186</v>
      </c>
      <c r="E848" s="596" t="s">
        <v>1321</v>
      </c>
      <c r="F848" s="636" t="s">
        <v>1322</v>
      </c>
      <c r="G848" s="615" t="s">
        <v>201</v>
      </c>
      <c r="H848" s="599">
        <v>799.72199999999998</v>
      </c>
      <c r="I848" s="90"/>
      <c r="J848" s="600">
        <f>ROUND(I848*H848,2)</f>
        <v>0</v>
      </c>
      <c r="K848" s="601"/>
      <c r="L848" s="523"/>
      <c r="M848" s="602" t="s">
        <v>1</v>
      </c>
      <c r="N848" s="603" t="s">
        <v>38</v>
      </c>
      <c r="P848" s="604">
        <f>O848*H848</f>
        <v>0</v>
      </c>
      <c r="Q848" s="604">
        <v>0</v>
      </c>
      <c r="R848" s="604">
        <f>Q848*H848</f>
        <v>0</v>
      </c>
      <c r="S848" s="604">
        <v>0</v>
      </c>
      <c r="T848" s="605">
        <f>S848*H848</f>
        <v>0</v>
      </c>
      <c r="AR848" s="606" t="s">
        <v>190</v>
      </c>
      <c r="AT848" s="606" t="s">
        <v>186</v>
      </c>
      <c r="AU848" s="606" t="s">
        <v>83</v>
      </c>
      <c r="AY848" s="516" t="s">
        <v>184</v>
      </c>
      <c r="BE848" s="607">
        <f>IF(N848="základní",J848,0)</f>
        <v>0</v>
      </c>
      <c r="BF848" s="607">
        <f>IF(N848="snížená",J848,0)</f>
        <v>0</v>
      </c>
      <c r="BG848" s="607">
        <f>IF(N848="zákl. přenesená",J848,0)</f>
        <v>0</v>
      </c>
      <c r="BH848" s="607">
        <f>IF(N848="sníž. přenesená",J848,0)</f>
        <v>0</v>
      </c>
      <c r="BI848" s="607">
        <f>IF(N848="nulová",J848,0)</f>
        <v>0</v>
      </c>
      <c r="BJ848" s="516" t="s">
        <v>81</v>
      </c>
      <c r="BK848" s="607">
        <f>ROUND(I848*H848,2)</f>
        <v>0</v>
      </c>
      <c r="BL848" s="516" t="s">
        <v>190</v>
      </c>
      <c r="BM848" s="606" t="s">
        <v>1323</v>
      </c>
    </row>
    <row r="849" spans="2:65" s="584" customFormat="1" ht="22.8" customHeight="1">
      <c r="B849" s="583"/>
      <c r="D849" s="585" t="s">
        <v>72</v>
      </c>
      <c r="E849" s="593" t="s">
        <v>393</v>
      </c>
      <c r="F849" s="593" t="s">
        <v>394</v>
      </c>
      <c r="J849" s="594">
        <f>BK849</f>
        <v>0</v>
      </c>
      <c r="L849" s="583"/>
      <c r="M849" s="588"/>
      <c r="P849" s="589">
        <f>P850</f>
        <v>0</v>
      </c>
      <c r="R849" s="589">
        <f>R850</f>
        <v>0</v>
      </c>
      <c r="T849" s="590">
        <f>T850</f>
        <v>0</v>
      </c>
      <c r="AR849" s="585" t="s">
        <v>81</v>
      </c>
      <c r="AT849" s="591" t="s">
        <v>72</v>
      </c>
      <c r="AU849" s="591" t="s">
        <v>81</v>
      </c>
      <c r="AY849" s="585" t="s">
        <v>184</v>
      </c>
      <c r="BK849" s="592">
        <f>BK850</f>
        <v>0</v>
      </c>
    </row>
    <row r="850" spans="2:65" s="524" customFormat="1" ht="21.75" customHeight="1">
      <c r="B850" s="523"/>
      <c r="C850" s="595" t="s">
        <v>1324</v>
      </c>
      <c r="D850" s="595" t="s">
        <v>186</v>
      </c>
      <c r="E850" s="596" t="s">
        <v>1325</v>
      </c>
      <c r="F850" s="636" t="s">
        <v>1326</v>
      </c>
      <c r="G850" s="615" t="s">
        <v>278</v>
      </c>
      <c r="H850" s="599">
        <v>1348.568</v>
      </c>
      <c r="I850" s="90"/>
      <c r="J850" s="600">
        <f>ROUND(I850*H850,2)</f>
        <v>0</v>
      </c>
      <c r="K850" s="601"/>
      <c r="L850" s="523"/>
      <c r="M850" s="602" t="s">
        <v>1</v>
      </c>
      <c r="N850" s="603" t="s">
        <v>38</v>
      </c>
      <c r="P850" s="604">
        <f>O850*H850</f>
        <v>0</v>
      </c>
      <c r="Q850" s="604">
        <v>0</v>
      </c>
      <c r="R850" s="604">
        <f>Q850*H850</f>
        <v>0</v>
      </c>
      <c r="S850" s="604">
        <v>0</v>
      </c>
      <c r="T850" s="605">
        <f>S850*H850</f>
        <v>0</v>
      </c>
      <c r="AR850" s="606" t="s">
        <v>190</v>
      </c>
      <c r="AT850" s="606" t="s">
        <v>186</v>
      </c>
      <c r="AU850" s="606" t="s">
        <v>83</v>
      </c>
      <c r="AY850" s="516" t="s">
        <v>184</v>
      </c>
      <c r="BE850" s="607">
        <f>IF(N850="základní",J850,0)</f>
        <v>0</v>
      </c>
      <c r="BF850" s="607">
        <f>IF(N850="snížená",J850,0)</f>
        <v>0</v>
      </c>
      <c r="BG850" s="607">
        <f>IF(N850="zákl. přenesená",J850,0)</f>
        <v>0</v>
      </c>
      <c r="BH850" s="607">
        <f>IF(N850="sníž. přenesená",J850,0)</f>
        <v>0</v>
      </c>
      <c r="BI850" s="607">
        <f>IF(N850="nulová",J850,0)</f>
        <v>0</v>
      </c>
      <c r="BJ850" s="516" t="s">
        <v>81</v>
      </c>
      <c r="BK850" s="607">
        <f>ROUND(I850*H850,2)</f>
        <v>0</v>
      </c>
      <c r="BL850" s="516" t="s">
        <v>190</v>
      </c>
      <c r="BM850" s="606" t="s">
        <v>1327</v>
      </c>
    </row>
    <row r="851" spans="2:65" s="584" customFormat="1" ht="25.95" customHeight="1">
      <c r="B851" s="583"/>
      <c r="D851" s="585" t="s">
        <v>72</v>
      </c>
      <c r="E851" s="586" t="s">
        <v>399</v>
      </c>
      <c r="F851" s="586" t="s">
        <v>400</v>
      </c>
      <c r="J851" s="587">
        <f>BK851</f>
        <v>0</v>
      </c>
      <c r="L851" s="583"/>
      <c r="M851" s="588"/>
      <c r="P851" s="589">
        <f>P852+P879+P908+P984+P1005+P1029+P1037+P1107+P1111+P1155+P1210+P1262+P1277+P1296</f>
        <v>0</v>
      </c>
      <c r="R851" s="589">
        <f>R852+R879+R908+R984+R1005+R1029+R1037+R1107+R1111+R1155+R1210+R1262+R1277+R1296</f>
        <v>80.470022280000009</v>
      </c>
      <c r="T851" s="590">
        <f>T852+T879+T908+T984+T1005+T1029+T1037+T1107+T1111+T1155+T1210+T1262+T1277+T1296</f>
        <v>0</v>
      </c>
      <c r="AR851" s="585" t="s">
        <v>83</v>
      </c>
      <c r="AT851" s="591" t="s">
        <v>72</v>
      </c>
      <c r="AU851" s="591" t="s">
        <v>73</v>
      </c>
      <c r="AY851" s="585" t="s">
        <v>184</v>
      </c>
      <c r="BK851" s="592">
        <f>BK852+BK879+BK908+BK984+BK1005+BK1029+BK1037+BK1107+BK1111+BK1155+BK1210+BK1262+BK1277+BK1296</f>
        <v>0</v>
      </c>
    </row>
    <row r="852" spans="2:65" s="584" customFormat="1" ht="22.8" customHeight="1">
      <c r="B852" s="583"/>
      <c r="D852" s="585" t="s">
        <v>72</v>
      </c>
      <c r="E852" s="593" t="s">
        <v>1328</v>
      </c>
      <c r="F852" s="593" t="s">
        <v>1329</v>
      </c>
      <c r="J852" s="594">
        <f>BK852</f>
        <v>0</v>
      </c>
      <c r="L852" s="583"/>
      <c r="M852" s="588"/>
      <c r="P852" s="589">
        <f>SUM(P853:P878)</f>
        <v>0</v>
      </c>
      <c r="R852" s="589">
        <f>SUM(R853:R878)</f>
        <v>5.6269618499999998</v>
      </c>
      <c r="T852" s="590">
        <f>SUM(T853:T878)</f>
        <v>0</v>
      </c>
      <c r="AR852" s="585" t="s">
        <v>83</v>
      </c>
      <c r="AT852" s="591" t="s">
        <v>72</v>
      </c>
      <c r="AU852" s="591" t="s">
        <v>81</v>
      </c>
      <c r="AY852" s="585" t="s">
        <v>184</v>
      </c>
      <c r="BK852" s="592">
        <f>SUM(BK853:BK878)</f>
        <v>0</v>
      </c>
    </row>
    <row r="853" spans="2:65" s="524" customFormat="1" ht="24.15" customHeight="1">
      <c r="B853" s="523"/>
      <c r="C853" s="595" t="s">
        <v>1330</v>
      </c>
      <c r="D853" s="595" t="s">
        <v>186</v>
      </c>
      <c r="E853" s="596" t="s">
        <v>1331</v>
      </c>
      <c r="F853" s="636" t="s">
        <v>1332</v>
      </c>
      <c r="G853" s="615" t="s">
        <v>201</v>
      </c>
      <c r="H853" s="599">
        <v>376.63</v>
      </c>
      <c r="I853" s="90"/>
      <c r="J853" s="600">
        <f>ROUND(I853*H853,2)</f>
        <v>0</v>
      </c>
      <c r="K853" s="601"/>
      <c r="L853" s="523"/>
      <c r="M853" s="602" t="s">
        <v>1</v>
      </c>
      <c r="N853" s="603" t="s">
        <v>38</v>
      </c>
      <c r="P853" s="604">
        <f>O853*H853</f>
        <v>0</v>
      </c>
      <c r="Q853" s="604">
        <v>0</v>
      </c>
      <c r="R853" s="604">
        <f>Q853*H853</f>
        <v>0</v>
      </c>
      <c r="S853" s="604">
        <v>0</v>
      </c>
      <c r="T853" s="605">
        <f>S853*H853</f>
        <v>0</v>
      </c>
      <c r="AR853" s="606" t="s">
        <v>259</v>
      </c>
      <c r="AT853" s="606" t="s">
        <v>186</v>
      </c>
      <c r="AU853" s="606" t="s">
        <v>83</v>
      </c>
      <c r="AY853" s="516" t="s">
        <v>184</v>
      </c>
      <c r="BE853" s="607">
        <f>IF(N853="základní",J853,0)</f>
        <v>0</v>
      </c>
      <c r="BF853" s="607">
        <f>IF(N853="snížená",J853,0)</f>
        <v>0</v>
      </c>
      <c r="BG853" s="607">
        <f>IF(N853="zákl. přenesená",J853,0)</f>
        <v>0</v>
      </c>
      <c r="BH853" s="607">
        <f>IF(N853="sníž. přenesená",J853,0)</f>
        <v>0</v>
      </c>
      <c r="BI853" s="607">
        <f>IF(N853="nulová",J853,0)</f>
        <v>0</v>
      </c>
      <c r="BJ853" s="516" t="s">
        <v>81</v>
      </c>
      <c r="BK853" s="607">
        <f>ROUND(I853*H853,2)</f>
        <v>0</v>
      </c>
      <c r="BL853" s="516" t="s">
        <v>259</v>
      </c>
      <c r="BM853" s="606" t="s">
        <v>1333</v>
      </c>
    </row>
    <row r="854" spans="2:65" s="609" customFormat="1">
      <c r="B854" s="608"/>
      <c r="D854" s="610" t="s">
        <v>203</v>
      </c>
      <c r="E854" s="611" t="s">
        <v>1</v>
      </c>
      <c r="F854" s="514" t="s">
        <v>1334</v>
      </c>
      <c r="H854" s="612">
        <v>376.63</v>
      </c>
      <c r="L854" s="608"/>
      <c r="M854" s="613"/>
      <c r="T854" s="614"/>
      <c r="AT854" s="611" t="s">
        <v>203</v>
      </c>
      <c r="AU854" s="611" t="s">
        <v>83</v>
      </c>
      <c r="AV854" s="609" t="s">
        <v>83</v>
      </c>
      <c r="AW854" s="609" t="s">
        <v>28</v>
      </c>
      <c r="AX854" s="609" t="s">
        <v>81</v>
      </c>
      <c r="AY854" s="611" t="s">
        <v>184</v>
      </c>
    </row>
    <row r="855" spans="2:65" s="524" customFormat="1" ht="16.5" customHeight="1">
      <c r="B855" s="523"/>
      <c r="C855" s="637" t="s">
        <v>1335</v>
      </c>
      <c r="D855" s="637" t="s">
        <v>480</v>
      </c>
      <c r="E855" s="638" t="s">
        <v>1336</v>
      </c>
      <c r="F855" s="639" t="s">
        <v>1337</v>
      </c>
      <c r="G855" s="640" t="s">
        <v>278</v>
      </c>
      <c r="H855" s="641">
        <v>0.113</v>
      </c>
      <c r="I855" s="131"/>
      <c r="J855" s="642">
        <f>ROUND(I855*H855,2)</f>
        <v>0</v>
      </c>
      <c r="K855" s="643"/>
      <c r="L855" s="644"/>
      <c r="M855" s="645" t="s">
        <v>1</v>
      </c>
      <c r="N855" s="646" t="s">
        <v>38</v>
      </c>
      <c r="P855" s="604">
        <f>O855*H855</f>
        <v>0</v>
      </c>
      <c r="Q855" s="604">
        <v>1</v>
      </c>
      <c r="R855" s="604">
        <f>Q855*H855</f>
        <v>0.113</v>
      </c>
      <c r="S855" s="604">
        <v>0</v>
      </c>
      <c r="T855" s="605">
        <f>S855*H855</f>
        <v>0</v>
      </c>
      <c r="AR855" s="606" t="s">
        <v>338</v>
      </c>
      <c r="AT855" s="606" t="s">
        <v>480</v>
      </c>
      <c r="AU855" s="606" t="s">
        <v>83</v>
      </c>
      <c r="AY855" s="516" t="s">
        <v>184</v>
      </c>
      <c r="BE855" s="607">
        <f>IF(N855="základní",J855,0)</f>
        <v>0</v>
      </c>
      <c r="BF855" s="607">
        <f>IF(N855="snížená",J855,0)</f>
        <v>0</v>
      </c>
      <c r="BG855" s="607">
        <f>IF(N855="zákl. přenesená",J855,0)</f>
        <v>0</v>
      </c>
      <c r="BH855" s="607">
        <f>IF(N855="sníž. přenesená",J855,0)</f>
        <v>0</v>
      </c>
      <c r="BI855" s="607">
        <f>IF(N855="nulová",J855,0)</f>
        <v>0</v>
      </c>
      <c r="BJ855" s="516" t="s">
        <v>81</v>
      </c>
      <c r="BK855" s="607">
        <f>ROUND(I855*H855,2)</f>
        <v>0</v>
      </c>
      <c r="BL855" s="516" t="s">
        <v>259</v>
      </c>
      <c r="BM855" s="606" t="s">
        <v>1338</v>
      </c>
    </row>
    <row r="856" spans="2:65" s="609" customFormat="1">
      <c r="B856" s="608"/>
      <c r="D856" s="610" t="s">
        <v>203</v>
      </c>
      <c r="F856" s="514" t="s">
        <v>1339</v>
      </c>
      <c r="H856" s="612">
        <v>0.113</v>
      </c>
      <c r="L856" s="608"/>
      <c r="M856" s="613"/>
      <c r="T856" s="614"/>
      <c r="AT856" s="611" t="s">
        <v>203</v>
      </c>
      <c r="AU856" s="611" t="s">
        <v>83</v>
      </c>
      <c r="AV856" s="609" t="s">
        <v>83</v>
      </c>
      <c r="AW856" s="609" t="s">
        <v>4</v>
      </c>
      <c r="AX856" s="609" t="s">
        <v>81</v>
      </c>
      <c r="AY856" s="611" t="s">
        <v>184</v>
      </c>
    </row>
    <row r="857" spans="2:65" s="524" customFormat="1" ht="24.15" customHeight="1">
      <c r="B857" s="523"/>
      <c r="C857" s="595" t="s">
        <v>1340</v>
      </c>
      <c r="D857" s="595" t="s">
        <v>186</v>
      </c>
      <c r="E857" s="596" t="s">
        <v>1341</v>
      </c>
      <c r="F857" s="636" t="s">
        <v>1342</v>
      </c>
      <c r="G857" s="615" t="s">
        <v>201</v>
      </c>
      <c r="H857" s="599">
        <v>58.56</v>
      </c>
      <c r="I857" s="90"/>
      <c r="J857" s="600">
        <f>ROUND(I857*H857,2)</f>
        <v>0</v>
      </c>
      <c r="K857" s="601"/>
      <c r="L857" s="523"/>
      <c r="M857" s="602" t="s">
        <v>1</v>
      </c>
      <c r="N857" s="603" t="s">
        <v>38</v>
      </c>
      <c r="P857" s="604">
        <f>O857*H857</f>
        <v>0</v>
      </c>
      <c r="Q857" s="604">
        <v>0</v>
      </c>
      <c r="R857" s="604">
        <f>Q857*H857</f>
        <v>0</v>
      </c>
      <c r="S857" s="604">
        <v>0</v>
      </c>
      <c r="T857" s="605">
        <f>S857*H857</f>
        <v>0</v>
      </c>
      <c r="AR857" s="606" t="s">
        <v>259</v>
      </c>
      <c r="AT857" s="606" t="s">
        <v>186</v>
      </c>
      <c r="AU857" s="606" t="s">
        <v>83</v>
      </c>
      <c r="AY857" s="516" t="s">
        <v>184</v>
      </c>
      <c r="BE857" s="607">
        <f>IF(N857="základní",J857,0)</f>
        <v>0</v>
      </c>
      <c r="BF857" s="607">
        <f>IF(N857="snížená",J857,0)</f>
        <v>0</v>
      </c>
      <c r="BG857" s="607">
        <f>IF(N857="zákl. přenesená",J857,0)</f>
        <v>0</v>
      </c>
      <c r="BH857" s="607">
        <f>IF(N857="sníž. přenesená",J857,0)</f>
        <v>0</v>
      </c>
      <c r="BI857" s="607">
        <f>IF(N857="nulová",J857,0)</f>
        <v>0</v>
      </c>
      <c r="BJ857" s="516" t="s">
        <v>81</v>
      </c>
      <c r="BK857" s="607">
        <f>ROUND(I857*H857,2)</f>
        <v>0</v>
      </c>
      <c r="BL857" s="516" t="s">
        <v>259</v>
      </c>
      <c r="BM857" s="606" t="s">
        <v>1343</v>
      </c>
    </row>
    <row r="858" spans="2:65" s="609" customFormat="1">
      <c r="B858" s="608"/>
      <c r="D858" s="610" t="s">
        <v>203</v>
      </c>
      <c r="E858" s="611" t="s">
        <v>1</v>
      </c>
      <c r="F858" s="514" t="s">
        <v>1344</v>
      </c>
      <c r="H858" s="612">
        <v>58.56</v>
      </c>
      <c r="L858" s="608"/>
      <c r="M858" s="613"/>
      <c r="T858" s="614"/>
      <c r="AT858" s="611" t="s">
        <v>203</v>
      </c>
      <c r="AU858" s="611" t="s">
        <v>83</v>
      </c>
      <c r="AV858" s="609" t="s">
        <v>83</v>
      </c>
      <c r="AW858" s="609" t="s">
        <v>28</v>
      </c>
      <c r="AX858" s="609" t="s">
        <v>81</v>
      </c>
      <c r="AY858" s="611" t="s">
        <v>184</v>
      </c>
    </row>
    <row r="859" spans="2:65" s="524" customFormat="1" ht="16.5" customHeight="1">
      <c r="B859" s="523"/>
      <c r="C859" s="637" t="s">
        <v>1345</v>
      </c>
      <c r="D859" s="637" t="s">
        <v>480</v>
      </c>
      <c r="E859" s="638" t="s">
        <v>1336</v>
      </c>
      <c r="F859" s="639" t="s">
        <v>1337</v>
      </c>
      <c r="G859" s="640" t="s">
        <v>278</v>
      </c>
      <c r="H859" s="641">
        <v>0.02</v>
      </c>
      <c r="I859" s="131"/>
      <c r="J859" s="642">
        <f>ROUND(I859*H859,2)</f>
        <v>0</v>
      </c>
      <c r="K859" s="643"/>
      <c r="L859" s="644"/>
      <c r="M859" s="645" t="s">
        <v>1</v>
      </c>
      <c r="N859" s="646" t="s">
        <v>38</v>
      </c>
      <c r="P859" s="604">
        <f>O859*H859</f>
        <v>0</v>
      </c>
      <c r="Q859" s="604">
        <v>1</v>
      </c>
      <c r="R859" s="604">
        <f>Q859*H859</f>
        <v>0.02</v>
      </c>
      <c r="S859" s="604">
        <v>0</v>
      </c>
      <c r="T859" s="605">
        <f>S859*H859</f>
        <v>0</v>
      </c>
      <c r="AR859" s="606" t="s">
        <v>338</v>
      </c>
      <c r="AT859" s="606" t="s">
        <v>480</v>
      </c>
      <c r="AU859" s="606" t="s">
        <v>83</v>
      </c>
      <c r="AY859" s="516" t="s">
        <v>184</v>
      </c>
      <c r="BE859" s="607">
        <f>IF(N859="základní",J859,0)</f>
        <v>0</v>
      </c>
      <c r="BF859" s="607">
        <f>IF(N859="snížená",J859,0)</f>
        <v>0</v>
      </c>
      <c r="BG859" s="607">
        <f>IF(N859="zákl. přenesená",J859,0)</f>
        <v>0</v>
      </c>
      <c r="BH859" s="607">
        <f>IF(N859="sníž. přenesená",J859,0)</f>
        <v>0</v>
      </c>
      <c r="BI859" s="607">
        <f>IF(N859="nulová",J859,0)</f>
        <v>0</v>
      </c>
      <c r="BJ859" s="516" t="s">
        <v>81</v>
      </c>
      <c r="BK859" s="607">
        <f>ROUND(I859*H859,2)</f>
        <v>0</v>
      </c>
      <c r="BL859" s="516" t="s">
        <v>259</v>
      </c>
      <c r="BM859" s="606" t="s">
        <v>1346</v>
      </c>
    </row>
    <row r="860" spans="2:65" s="609" customFormat="1">
      <c r="B860" s="608"/>
      <c r="D860" s="610" t="s">
        <v>203</v>
      </c>
      <c r="F860" s="514" t="s">
        <v>1347</v>
      </c>
      <c r="H860" s="612">
        <v>0.02</v>
      </c>
      <c r="L860" s="608"/>
      <c r="M860" s="613"/>
      <c r="T860" s="614"/>
      <c r="AT860" s="611" t="s">
        <v>203</v>
      </c>
      <c r="AU860" s="611" t="s">
        <v>83</v>
      </c>
      <c r="AV860" s="609" t="s">
        <v>83</v>
      </c>
      <c r="AW860" s="609" t="s">
        <v>4</v>
      </c>
      <c r="AX860" s="609" t="s">
        <v>81</v>
      </c>
      <c r="AY860" s="611" t="s">
        <v>184</v>
      </c>
    </row>
    <row r="861" spans="2:65" s="524" customFormat="1" ht="24.15" customHeight="1">
      <c r="B861" s="523"/>
      <c r="C861" s="595" t="s">
        <v>1348</v>
      </c>
      <c r="D861" s="595" t="s">
        <v>186</v>
      </c>
      <c r="E861" s="596" t="s">
        <v>1349</v>
      </c>
      <c r="F861" s="636" t="s">
        <v>1350</v>
      </c>
      <c r="G861" s="615" t="s">
        <v>201</v>
      </c>
      <c r="H861" s="599">
        <v>753.25900000000001</v>
      </c>
      <c r="I861" s="90"/>
      <c r="J861" s="600">
        <f>ROUND(I861*H861,2)</f>
        <v>0</v>
      </c>
      <c r="K861" s="601"/>
      <c r="L861" s="523"/>
      <c r="M861" s="602" t="s">
        <v>1</v>
      </c>
      <c r="N861" s="603" t="s">
        <v>38</v>
      </c>
      <c r="P861" s="604">
        <f>O861*H861</f>
        <v>0</v>
      </c>
      <c r="Q861" s="604">
        <v>4.0000000000000002E-4</v>
      </c>
      <c r="R861" s="604">
        <f>Q861*H861</f>
        <v>0.3013036</v>
      </c>
      <c r="S861" s="604">
        <v>0</v>
      </c>
      <c r="T861" s="605">
        <f>S861*H861</f>
        <v>0</v>
      </c>
      <c r="AR861" s="606" t="s">
        <v>259</v>
      </c>
      <c r="AT861" s="606" t="s">
        <v>186</v>
      </c>
      <c r="AU861" s="606" t="s">
        <v>83</v>
      </c>
      <c r="AY861" s="516" t="s">
        <v>184</v>
      </c>
      <c r="BE861" s="607">
        <f>IF(N861="základní",J861,0)</f>
        <v>0</v>
      </c>
      <c r="BF861" s="607">
        <f>IF(N861="snížená",J861,0)</f>
        <v>0</v>
      </c>
      <c r="BG861" s="607">
        <f>IF(N861="zákl. přenesená",J861,0)</f>
        <v>0</v>
      </c>
      <c r="BH861" s="607">
        <f>IF(N861="sníž. přenesená",J861,0)</f>
        <v>0</v>
      </c>
      <c r="BI861" s="607">
        <f>IF(N861="nulová",J861,0)</f>
        <v>0</v>
      </c>
      <c r="BJ861" s="516" t="s">
        <v>81</v>
      </c>
      <c r="BK861" s="607">
        <f>ROUND(I861*H861,2)</f>
        <v>0</v>
      </c>
      <c r="BL861" s="516" t="s">
        <v>259</v>
      </c>
      <c r="BM861" s="606" t="s">
        <v>1351</v>
      </c>
    </row>
    <row r="862" spans="2:65" s="609" customFormat="1">
      <c r="B862" s="608"/>
      <c r="D862" s="610" t="s">
        <v>203</v>
      </c>
      <c r="E862" s="611" t="s">
        <v>1</v>
      </c>
      <c r="F862" s="514" t="s">
        <v>1352</v>
      </c>
      <c r="H862" s="612">
        <v>753.25900000000001</v>
      </c>
      <c r="L862" s="608"/>
      <c r="M862" s="613"/>
      <c r="T862" s="614"/>
      <c r="AT862" s="611" t="s">
        <v>203</v>
      </c>
      <c r="AU862" s="611" t="s">
        <v>83</v>
      </c>
      <c r="AV862" s="609" t="s">
        <v>83</v>
      </c>
      <c r="AW862" s="609" t="s">
        <v>28</v>
      </c>
      <c r="AX862" s="609" t="s">
        <v>81</v>
      </c>
      <c r="AY862" s="611" t="s">
        <v>184</v>
      </c>
    </row>
    <row r="863" spans="2:65" s="524" customFormat="1" ht="49.05" customHeight="1">
      <c r="B863" s="523"/>
      <c r="C863" s="637" t="s">
        <v>1353</v>
      </c>
      <c r="D863" s="637" t="s">
        <v>480</v>
      </c>
      <c r="E863" s="638" t="s">
        <v>1354</v>
      </c>
      <c r="F863" s="639" t="s">
        <v>1355</v>
      </c>
      <c r="G863" s="640" t="s">
        <v>201</v>
      </c>
      <c r="H863" s="641">
        <v>438.96199999999999</v>
      </c>
      <c r="I863" s="131"/>
      <c r="J863" s="642">
        <f>ROUND(I863*H863,2)</f>
        <v>0</v>
      </c>
      <c r="K863" s="643"/>
      <c r="L863" s="644"/>
      <c r="M863" s="645" t="s">
        <v>1</v>
      </c>
      <c r="N863" s="646" t="s">
        <v>38</v>
      </c>
      <c r="P863" s="604">
        <f>O863*H863</f>
        <v>0</v>
      </c>
      <c r="Q863" s="604">
        <v>5.3E-3</v>
      </c>
      <c r="R863" s="604">
        <f>Q863*H863</f>
        <v>2.3264985999999999</v>
      </c>
      <c r="S863" s="604">
        <v>0</v>
      </c>
      <c r="T863" s="605">
        <f>S863*H863</f>
        <v>0</v>
      </c>
      <c r="AR863" s="606" t="s">
        <v>338</v>
      </c>
      <c r="AT863" s="606" t="s">
        <v>480</v>
      </c>
      <c r="AU863" s="606" t="s">
        <v>83</v>
      </c>
      <c r="AY863" s="516" t="s">
        <v>184</v>
      </c>
      <c r="BE863" s="607">
        <f>IF(N863="základní",J863,0)</f>
        <v>0</v>
      </c>
      <c r="BF863" s="607">
        <f>IF(N863="snížená",J863,0)</f>
        <v>0</v>
      </c>
      <c r="BG863" s="607">
        <f>IF(N863="zákl. přenesená",J863,0)</f>
        <v>0</v>
      </c>
      <c r="BH863" s="607">
        <f>IF(N863="sníž. přenesená",J863,0)</f>
        <v>0</v>
      </c>
      <c r="BI863" s="607">
        <f>IF(N863="nulová",J863,0)</f>
        <v>0</v>
      </c>
      <c r="BJ863" s="516" t="s">
        <v>81</v>
      </c>
      <c r="BK863" s="607">
        <f>ROUND(I863*H863,2)</f>
        <v>0</v>
      </c>
      <c r="BL863" s="516" t="s">
        <v>259</v>
      </c>
      <c r="BM863" s="606" t="s">
        <v>1356</v>
      </c>
    </row>
    <row r="864" spans="2:65" s="609" customFormat="1">
      <c r="B864" s="608"/>
      <c r="D864" s="610" t="s">
        <v>203</v>
      </c>
      <c r="F864" s="514" t="s">
        <v>1357</v>
      </c>
      <c r="H864" s="612">
        <v>438.96199999999999</v>
      </c>
      <c r="L864" s="608"/>
      <c r="M864" s="613"/>
      <c r="T864" s="614"/>
      <c r="AT864" s="611" t="s">
        <v>203</v>
      </c>
      <c r="AU864" s="611" t="s">
        <v>83</v>
      </c>
      <c r="AV864" s="609" t="s">
        <v>83</v>
      </c>
      <c r="AW864" s="609" t="s">
        <v>4</v>
      </c>
      <c r="AX864" s="609" t="s">
        <v>81</v>
      </c>
      <c r="AY864" s="611" t="s">
        <v>184</v>
      </c>
    </row>
    <row r="865" spans="2:65" s="524" customFormat="1" ht="49.05" customHeight="1">
      <c r="B865" s="523"/>
      <c r="C865" s="637" t="s">
        <v>1358</v>
      </c>
      <c r="D865" s="637" t="s">
        <v>480</v>
      </c>
      <c r="E865" s="638" t="s">
        <v>1359</v>
      </c>
      <c r="F865" s="639" t="s">
        <v>1360</v>
      </c>
      <c r="G865" s="640" t="s">
        <v>201</v>
      </c>
      <c r="H865" s="641">
        <v>438.96199999999999</v>
      </c>
      <c r="I865" s="131"/>
      <c r="J865" s="642">
        <f>ROUND(I865*H865,2)</f>
        <v>0</v>
      </c>
      <c r="K865" s="643"/>
      <c r="L865" s="644"/>
      <c r="M865" s="645" t="s">
        <v>1</v>
      </c>
      <c r="N865" s="646" t="s">
        <v>38</v>
      </c>
      <c r="P865" s="604">
        <f>O865*H865</f>
        <v>0</v>
      </c>
      <c r="Q865" s="604">
        <v>4.7000000000000002E-3</v>
      </c>
      <c r="R865" s="604">
        <f>Q865*H865</f>
        <v>2.0631214</v>
      </c>
      <c r="S865" s="604">
        <v>0</v>
      </c>
      <c r="T865" s="605">
        <f>S865*H865</f>
        <v>0</v>
      </c>
      <c r="AR865" s="606" t="s">
        <v>338</v>
      </c>
      <c r="AT865" s="606" t="s">
        <v>480</v>
      </c>
      <c r="AU865" s="606" t="s">
        <v>83</v>
      </c>
      <c r="AY865" s="516" t="s">
        <v>184</v>
      </c>
      <c r="BE865" s="607">
        <f>IF(N865="základní",J865,0)</f>
        <v>0</v>
      </c>
      <c r="BF865" s="607">
        <f>IF(N865="snížená",J865,0)</f>
        <v>0</v>
      </c>
      <c r="BG865" s="607">
        <f>IF(N865="zákl. přenesená",J865,0)</f>
        <v>0</v>
      </c>
      <c r="BH865" s="607">
        <f>IF(N865="sníž. přenesená",J865,0)</f>
        <v>0</v>
      </c>
      <c r="BI865" s="607">
        <f>IF(N865="nulová",J865,0)</f>
        <v>0</v>
      </c>
      <c r="BJ865" s="516" t="s">
        <v>81</v>
      </c>
      <c r="BK865" s="607">
        <f>ROUND(I865*H865,2)</f>
        <v>0</v>
      </c>
      <c r="BL865" s="516" t="s">
        <v>259</v>
      </c>
      <c r="BM865" s="606" t="s">
        <v>1361</v>
      </c>
    </row>
    <row r="866" spans="2:65" s="609" customFormat="1">
      <c r="B866" s="608"/>
      <c r="D866" s="610" t="s">
        <v>203</v>
      </c>
      <c r="F866" s="514" t="s">
        <v>1357</v>
      </c>
      <c r="H866" s="612">
        <v>438.96199999999999</v>
      </c>
      <c r="L866" s="608"/>
      <c r="M866" s="613"/>
      <c r="T866" s="614"/>
      <c r="AT866" s="611" t="s">
        <v>203</v>
      </c>
      <c r="AU866" s="611" t="s">
        <v>83</v>
      </c>
      <c r="AV866" s="609" t="s">
        <v>83</v>
      </c>
      <c r="AW866" s="609" t="s">
        <v>4</v>
      </c>
      <c r="AX866" s="609" t="s">
        <v>81</v>
      </c>
      <c r="AY866" s="611" t="s">
        <v>184</v>
      </c>
    </row>
    <row r="867" spans="2:65" s="524" customFormat="1" ht="24.15" customHeight="1">
      <c r="B867" s="523"/>
      <c r="C867" s="595" t="s">
        <v>1362</v>
      </c>
      <c r="D867" s="595" t="s">
        <v>186</v>
      </c>
      <c r="E867" s="596" t="s">
        <v>1363</v>
      </c>
      <c r="F867" s="636" t="s">
        <v>1364</v>
      </c>
      <c r="G867" s="615" t="s">
        <v>201</v>
      </c>
      <c r="H867" s="599">
        <v>117.12</v>
      </c>
      <c r="I867" s="90"/>
      <c r="J867" s="600">
        <f>ROUND(I867*H867,2)</f>
        <v>0</v>
      </c>
      <c r="K867" s="601"/>
      <c r="L867" s="523"/>
      <c r="M867" s="602" t="s">
        <v>1</v>
      </c>
      <c r="N867" s="603" t="s">
        <v>38</v>
      </c>
      <c r="P867" s="604">
        <f>O867*H867</f>
        <v>0</v>
      </c>
      <c r="Q867" s="604">
        <v>4.0000000000000002E-4</v>
      </c>
      <c r="R867" s="604">
        <f>Q867*H867</f>
        <v>4.6848000000000001E-2</v>
      </c>
      <c r="S867" s="604">
        <v>0</v>
      </c>
      <c r="T867" s="605">
        <f>S867*H867</f>
        <v>0</v>
      </c>
      <c r="AR867" s="606" t="s">
        <v>259</v>
      </c>
      <c r="AT867" s="606" t="s">
        <v>186</v>
      </c>
      <c r="AU867" s="606" t="s">
        <v>83</v>
      </c>
      <c r="AY867" s="516" t="s">
        <v>184</v>
      </c>
      <c r="BE867" s="607">
        <f>IF(N867="základní",J867,0)</f>
        <v>0</v>
      </c>
      <c r="BF867" s="607">
        <f>IF(N867="snížená",J867,0)</f>
        <v>0</v>
      </c>
      <c r="BG867" s="607">
        <f>IF(N867="zákl. přenesená",J867,0)</f>
        <v>0</v>
      </c>
      <c r="BH867" s="607">
        <f>IF(N867="sníž. přenesená",J867,0)</f>
        <v>0</v>
      </c>
      <c r="BI867" s="607">
        <f>IF(N867="nulová",J867,0)</f>
        <v>0</v>
      </c>
      <c r="BJ867" s="516" t="s">
        <v>81</v>
      </c>
      <c r="BK867" s="607">
        <f>ROUND(I867*H867,2)</f>
        <v>0</v>
      </c>
      <c r="BL867" s="516" t="s">
        <v>259</v>
      </c>
      <c r="BM867" s="606" t="s">
        <v>1365</v>
      </c>
    </row>
    <row r="868" spans="2:65" s="609" customFormat="1">
      <c r="B868" s="608"/>
      <c r="D868" s="610" t="s">
        <v>203</v>
      </c>
      <c r="E868" s="611" t="s">
        <v>1</v>
      </c>
      <c r="F868" s="514" t="s">
        <v>1366</v>
      </c>
      <c r="H868" s="612">
        <v>117.12</v>
      </c>
      <c r="L868" s="608"/>
      <c r="M868" s="613"/>
      <c r="T868" s="614"/>
      <c r="AT868" s="611" t="s">
        <v>203</v>
      </c>
      <c r="AU868" s="611" t="s">
        <v>83</v>
      </c>
      <c r="AV868" s="609" t="s">
        <v>83</v>
      </c>
      <c r="AW868" s="609" t="s">
        <v>28</v>
      </c>
      <c r="AX868" s="609" t="s">
        <v>81</v>
      </c>
      <c r="AY868" s="611" t="s">
        <v>184</v>
      </c>
    </row>
    <row r="869" spans="2:65" s="524" customFormat="1" ht="49.05" customHeight="1">
      <c r="B869" s="523"/>
      <c r="C869" s="637" t="s">
        <v>1367</v>
      </c>
      <c r="D869" s="637" t="s">
        <v>480</v>
      </c>
      <c r="E869" s="638" t="s">
        <v>1354</v>
      </c>
      <c r="F869" s="639" t="s">
        <v>1355</v>
      </c>
      <c r="G869" s="640" t="s">
        <v>201</v>
      </c>
      <c r="H869" s="641">
        <v>71.501999999999995</v>
      </c>
      <c r="I869" s="131"/>
      <c r="J869" s="642">
        <f>ROUND(I869*H869,2)</f>
        <v>0</v>
      </c>
      <c r="K869" s="643"/>
      <c r="L869" s="644"/>
      <c r="M869" s="645" t="s">
        <v>1</v>
      </c>
      <c r="N869" s="646" t="s">
        <v>38</v>
      </c>
      <c r="P869" s="604">
        <f>O869*H869</f>
        <v>0</v>
      </c>
      <c r="Q869" s="604">
        <v>5.3E-3</v>
      </c>
      <c r="R869" s="604">
        <f>Q869*H869</f>
        <v>0.37896059999999998</v>
      </c>
      <c r="S869" s="604">
        <v>0</v>
      </c>
      <c r="T869" s="605">
        <f>S869*H869</f>
        <v>0</v>
      </c>
      <c r="AR869" s="606" t="s">
        <v>338</v>
      </c>
      <c r="AT869" s="606" t="s">
        <v>480</v>
      </c>
      <c r="AU869" s="606" t="s">
        <v>83</v>
      </c>
      <c r="AY869" s="516" t="s">
        <v>184</v>
      </c>
      <c r="BE869" s="607">
        <f>IF(N869="základní",J869,0)</f>
        <v>0</v>
      </c>
      <c r="BF869" s="607">
        <f>IF(N869="snížená",J869,0)</f>
        <v>0</v>
      </c>
      <c r="BG869" s="607">
        <f>IF(N869="zákl. přenesená",J869,0)</f>
        <v>0</v>
      </c>
      <c r="BH869" s="607">
        <f>IF(N869="sníž. přenesená",J869,0)</f>
        <v>0</v>
      </c>
      <c r="BI869" s="607">
        <f>IF(N869="nulová",J869,0)</f>
        <v>0</v>
      </c>
      <c r="BJ869" s="516" t="s">
        <v>81</v>
      </c>
      <c r="BK869" s="607">
        <f>ROUND(I869*H869,2)</f>
        <v>0</v>
      </c>
      <c r="BL869" s="516" t="s">
        <v>259</v>
      </c>
      <c r="BM869" s="606" t="s">
        <v>1368</v>
      </c>
    </row>
    <row r="870" spans="2:65" s="609" customFormat="1">
      <c r="B870" s="608"/>
      <c r="D870" s="610" t="s">
        <v>203</v>
      </c>
      <c r="F870" s="514" t="s">
        <v>1369</v>
      </c>
      <c r="H870" s="612">
        <v>71.501999999999995</v>
      </c>
      <c r="L870" s="608"/>
      <c r="M870" s="613"/>
      <c r="T870" s="614"/>
      <c r="AT870" s="611" t="s">
        <v>203</v>
      </c>
      <c r="AU870" s="611" t="s">
        <v>83</v>
      </c>
      <c r="AV870" s="609" t="s">
        <v>83</v>
      </c>
      <c r="AW870" s="609" t="s">
        <v>4</v>
      </c>
      <c r="AX870" s="609" t="s">
        <v>81</v>
      </c>
      <c r="AY870" s="611" t="s">
        <v>184</v>
      </c>
    </row>
    <row r="871" spans="2:65" s="524" customFormat="1" ht="49.05" customHeight="1">
      <c r="B871" s="523"/>
      <c r="C871" s="637" t="s">
        <v>1370</v>
      </c>
      <c r="D871" s="637" t="s">
        <v>480</v>
      </c>
      <c r="E871" s="638" t="s">
        <v>1359</v>
      </c>
      <c r="F871" s="639" t="s">
        <v>1360</v>
      </c>
      <c r="G871" s="640" t="s">
        <v>201</v>
      </c>
      <c r="H871" s="641">
        <v>71.501999999999995</v>
      </c>
      <c r="I871" s="131"/>
      <c r="J871" s="642">
        <f>ROUND(I871*H871,2)</f>
        <v>0</v>
      </c>
      <c r="K871" s="643"/>
      <c r="L871" s="644"/>
      <c r="M871" s="645" t="s">
        <v>1</v>
      </c>
      <c r="N871" s="646" t="s">
        <v>38</v>
      </c>
      <c r="P871" s="604">
        <f>O871*H871</f>
        <v>0</v>
      </c>
      <c r="Q871" s="604">
        <v>4.7000000000000002E-3</v>
      </c>
      <c r="R871" s="604">
        <f>Q871*H871</f>
        <v>0.33605940000000001</v>
      </c>
      <c r="S871" s="604">
        <v>0</v>
      </c>
      <c r="T871" s="605">
        <f>S871*H871</f>
        <v>0</v>
      </c>
      <c r="AR871" s="606" t="s">
        <v>338</v>
      </c>
      <c r="AT871" s="606" t="s">
        <v>480</v>
      </c>
      <c r="AU871" s="606" t="s">
        <v>83</v>
      </c>
      <c r="AY871" s="516" t="s">
        <v>184</v>
      </c>
      <c r="BE871" s="607">
        <f>IF(N871="základní",J871,0)</f>
        <v>0</v>
      </c>
      <c r="BF871" s="607">
        <f>IF(N871="snížená",J871,0)</f>
        <v>0</v>
      </c>
      <c r="BG871" s="607">
        <f>IF(N871="zákl. přenesená",J871,0)</f>
        <v>0</v>
      </c>
      <c r="BH871" s="607">
        <f>IF(N871="sníž. přenesená",J871,0)</f>
        <v>0</v>
      </c>
      <c r="BI871" s="607">
        <f>IF(N871="nulová",J871,0)</f>
        <v>0</v>
      </c>
      <c r="BJ871" s="516" t="s">
        <v>81</v>
      </c>
      <c r="BK871" s="607">
        <f>ROUND(I871*H871,2)</f>
        <v>0</v>
      </c>
      <c r="BL871" s="516" t="s">
        <v>259</v>
      </c>
      <c r="BM871" s="606" t="s">
        <v>1371</v>
      </c>
    </row>
    <row r="872" spans="2:65" s="609" customFormat="1">
      <c r="B872" s="608"/>
      <c r="D872" s="610" t="s">
        <v>203</v>
      </c>
      <c r="F872" s="514" t="s">
        <v>1369</v>
      </c>
      <c r="H872" s="612">
        <v>71.501999999999995</v>
      </c>
      <c r="L872" s="608"/>
      <c r="M872" s="613"/>
      <c r="T872" s="614"/>
      <c r="AT872" s="611" t="s">
        <v>203</v>
      </c>
      <c r="AU872" s="611" t="s">
        <v>83</v>
      </c>
      <c r="AV872" s="609" t="s">
        <v>83</v>
      </c>
      <c r="AW872" s="609" t="s">
        <v>4</v>
      </c>
      <c r="AX872" s="609" t="s">
        <v>81</v>
      </c>
      <c r="AY872" s="611" t="s">
        <v>184</v>
      </c>
    </row>
    <row r="873" spans="2:65" s="524" customFormat="1" ht="24.15" customHeight="1">
      <c r="B873" s="523"/>
      <c r="C873" s="595" t="s">
        <v>1372</v>
      </c>
      <c r="D873" s="595" t="s">
        <v>186</v>
      </c>
      <c r="E873" s="596" t="s">
        <v>1373</v>
      </c>
      <c r="F873" s="636" t="s">
        <v>1374</v>
      </c>
      <c r="G873" s="615" t="s">
        <v>201</v>
      </c>
      <c r="H873" s="599">
        <v>48.8</v>
      </c>
      <c r="I873" s="90"/>
      <c r="J873" s="600">
        <f>ROUND(I873*H873,2)</f>
        <v>0</v>
      </c>
      <c r="K873" s="601"/>
      <c r="L873" s="523"/>
      <c r="M873" s="602" t="s">
        <v>1</v>
      </c>
      <c r="N873" s="603" t="s">
        <v>38</v>
      </c>
      <c r="P873" s="604">
        <f>O873*H873</f>
        <v>0</v>
      </c>
      <c r="Q873" s="604">
        <v>5.0000000000000002E-5</v>
      </c>
      <c r="R873" s="604">
        <f>Q873*H873</f>
        <v>2.4399999999999999E-3</v>
      </c>
      <c r="S873" s="604">
        <v>0</v>
      </c>
      <c r="T873" s="605">
        <f>S873*H873</f>
        <v>0</v>
      </c>
      <c r="AR873" s="606" t="s">
        <v>259</v>
      </c>
      <c r="AT873" s="606" t="s">
        <v>186</v>
      </c>
      <c r="AU873" s="606" t="s">
        <v>83</v>
      </c>
      <c r="AY873" s="516" t="s">
        <v>184</v>
      </c>
      <c r="BE873" s="607">
        <f>IF(N873="základní",J873,0)</f>
        <v>0</v>
      </c>
      <c r="BF873" s="607">
        <f>IF(N873="snížená",J873,0)</f>
        <v>0</v>
      </c>
      <c r="BG873" s="607">
        <f>IF(N873="zákl. přenesená",J873,0)</f>
        <v>0</v>
      </c>
      <c r="BH873" s="607">
        <f>IF(N873="sníž. přenesená",J873,0)</f>
        <v>0</v>
      </c>
      <c r="BI873" s="607">
        <f>IF(N873="nulová",J873,0)</f>
        <v>0</v>
      </c>
      <c r="BJ873" s="516" t="s">
        <v>81</v>
      </c>
      <c r="BK873" s="607">
        <f>ROUND(I873*H873,2)</f>
        <v>0</v>
      </c>
      <c r="BL873" s="516" t="s">
        <v>259</v>
      </c>
      <c r="BM873" s="606" t="s">
        <v>1375</v>
      </c>
    </row>
    <row r="874" spans="2:65" s="617" customFormat="1">
      <c r="B874" s="616"/>
      <c r="D874" s="610" t="s">
        <v>203</v>
      </c>
      <c r="E874" s="618" t="s">
        <v>1</v>
      </c>
      <c r="F874" s="619" t="s">
        <v>1289</v>
      </c>
      <c r="H874" s="618" t="s">
        <v>1</v>
      </c>
      <c r="L874" s="616"/>
      <c r="M874" s="620"/>
      <c r="T874" s="621"/>
      <c r="AT874" s="618" t="s">
        <v>203</v>
      </c>
      <c r="AU874" s="618" t="s">
        <v>83</v>
      </c>
      <c r="AV874" s="617" t="s">
        <v>81</v>
      </c>
      <c r="AW874" s="617" t="s">
        <v>28</v>
      </c>
      <c r="AX874" s="617" t="s">
        <v>73</v>
      </c>
      <c r="AY874" s="618" t="s">
        <v>184</v>
      </c>
    </row>
    <row r="875" spans="2:65" s="609" customFormat="1">
      <c r="B875" s="608"/>
      <c r="D875" s="610" t="s">
        <v>203</v>
      </c>
      <c r="E875" s="611" t="s">
        <v>1</v>
      </c>
      <c r="F875" s="514" t="s">
        <v>1290</v>
      </c>
      <c r="H875" s="612">
        <v>48.8</v>
      </c>
      <c r="L875" s="608"/>
      <c r="M875" s="613"/>
      <c r="T875" s="614"/>
      <c r="AT875" s="611" t="s">
        <v>203</v>
      </c>
      <c r="AU875" s="611" t="s">
        <v>83</v>
      </c>
      <c r="AV875" s="609" t="s">
        <v>83</v>
      </c>
      <c r="AW875" s="609" t="s">
        <v>28</v>
      </c>
      <c r="AX875" s="609" t="s">
        <v>81</v>
      </c>
      <c r="AY875" s="611" t="s">
        <v>184</v>
      </c>
    </row>
    <row r="876" spans="2:65" s="524" customFormat="1" ht="24.15" customHeight="1">
      <c r="B876" s="523"/>
      <c r="C876" s="637" t="s">
        <v>1376</v>
      </c>
      <c r="D876" s="637" t="s">
        <v>480</v>
      </c>
      <c r="E876" s="638" t="s">
        <v>1377</v>
      </c>
      <c r="F876" s="639" t="s">
        <v>1378</v>
      </c>
      <c r="G876" s="640" t="s">
        <v>201</v>
      </c>
      <c r="H876" s="641">
        <v>59.585000000000001</v>
      </c>
      <c r="I876" s="131"/>
      <c r="J876" s="642">
        <f>ROUND(I876*H876,2)</f>
        <v>0</v>
      </c>
      <c r="K876" s="643"/>
      <c r="L876" s="644"/>
      <c r="M876" s="645" t="s">
        <v>1</v>
      </c>
      <c r="N876" s="646" t="s">
        <v>38</v>
      </c>
      <c r="P876" s="604">
        <f>O876*H876</f>
        <v>0</v>
      </c>
      <c r="Q876" s="604">
        <v>6.4999999999999997E-4</v>
      </c>
      <c r="R876" s="604">
        <f>Q876*H876</f>
        <v>3.8730250000000001E-2</v>
      </c>
      <c r="S876" s="604">
        <v>0</v>
      </c>
      <c r="T876" s="605">
        <f>S876*H876</f>
        <v>0</v>
      </c>
      <c r="AR876" s="606" t="s">
        <v>338</v>
      </c>
      <c r="AT876" s="606" t="s">
        <v>480</v>
      </c>
      <c r="AU876" s="606" t="s">
        <v>83</v>
      </c>
      <c r="AY876" s="516" t="s">
        <v>184</v>
      </c>
      <c r="BE876" s="607">
        <f>IF(N876="základní",J876,0)</f>
        <v>0</v>
      </c>
      <c r="BF876" s="607">
        <f>IF(N876="snížená",J876,0)</f>
        <v>0</v>
      </c>
      <c r="BG876" s="607">
        <f>IF(N876="zákl. přenesená",J876,0)</f>
        <v>0</v>
      </c>
      <c r="BH876" s="607">
        <f>IF(N876="sníž. přenesená",J876,0)</f>
        <v>0</v>
      </c>
      <c r="BI876" s="607">
        <f>IF(N876="nulová",J876,0)</f>
        <v>0</v>
      </c>
      <c r="BJ876" s="516" t="s">
        <v>81</v>
      </c>
      <c r="BK876" s="607">
        <f>ROUND(I876*H876,2)</f>
        <v>0</v>
      </c>
      <c r="BL876" s="516" t="s">
        <v>259</v>
      </c>
      <c r="BM876" s="606" t="s">
        <v>1379</v>
      </c>
    </row>
    <row r="877" spans="2:65" s="609" customFormat="1">
      <c r="B877" s="608"/>
      <c r="D877" s="610" t="s">
        <v>203</v>
      </c>
      <c r="F877" s="514" t="s">
        <v>1380</v>
      </c>
      <c r="H877" s="612">
        <v>59.585000000000001</v>
      </c>
      <c r="L877" s="608"/>
      <c r="M877" s="613"/>
      <c r="T877" s="614"/>
      <c r="AT877" s="611" t="s">
        <v>203</v>
      </c>
      <c r="AU877" s="611" t="s">
        <v>83</v>
      </c>
      <c r="AV877" s="609" t="s">
        <v>83</v>
      </c>
      <c r="AW877" s="609" t="s">
        <v>4</v>
      </c>
      <c r="AX877" s="609" t="s">
        <v>81</v>
      </c>
      <c r="AY877" s="611" t="s">
        <v>184</v>
      </c>
    </row>
    <row r="878" spans="2:65" s="524" customFormat="1" ht="33" customHeight="1">
      <c r="B878" s="523"/>
      <c r="C878" s="595" t="s">
        <v>1381</v>
      </c>
      <c r="D878" s="595" t="s">
        <v>186</v>
      </c>
      <c r="E878" s="596" t="s">
        <v>1382</v>
      </c>
      <c r="F878" s="636" t="s">
        <v>1383</v>
      </c>
      <c r="G878" s="615" t="s">
        <v>425</v>
      </c>
      <c r="H878" s="120"/>
      <c r="I878" s="90"/>
      <c r="J878" s="600">
        <f>ROUND(I878*H878,2)</f>
        <v>0</v>
      </c>
      <c r="K878" s="601"/>
      <c r="L878" s="523"/>
      <c r="M878" s="602" t="s">
        <v>1</v>
      </c>
      <c r="N878" s="603" t="s">
        <v>38</v>
      </c>
      <c r="P878" s="604">
        <f>O878*H878</f>
        <v>0</v>
      </c>
      <c r="Q878" s="604">
        <v>0</v>
      </c>
      <c r="R878" s="604">
        <f>Q878*H878</f>
        <v>0</v>
      </c>
      <c r="S878" s="604">
        <v>0</v>
      </c>
      <c r="T878" s="605">
        <f>S878*H878</f>
        <v>0</v>
      </c>
      <c r="AR878" s="606" t="s">
        <v>259</v>
      </c>
      <c r="AT878" s="606" t="s">
        <v>186</v>
      </c>
      <c r="AU878" s="606" t="s">
        <v>83</v>
      </c>
      <c r="AY878" s="516" t="s">
        <v>184</v>
      </c>
      <c r="BE878" s="607">
        <f>IF(N878="základní",J878,0)</f>
        <v>0</v>
      </c>
      <c r="BF878" s="607">
        <f>IF(N878="snížená",J878,0)</f>
        <v>0</v>
      </c>
      <c r="BG878" s="607">
        <f>IF(N878="zákl. přenesená",J878,0)</f>
        <v>0</v>
      </c>
      <c r="BH878" s="607">
        <f>IF(N878="sníž. přenesená",J878,0)</f>
        <v>0</v>
      </c>
      <c r="BI878" s="607">
        <f>IF(N878="nulová",J878,0)</f>
        <v>0</v>
      </c>
      <c r="BJ878" s="516" t="s">
        <v>81</v>
      </c>
      <c r="BK878" s="607">
        <f>ROUND(I878*H878,2)</f>
        <v>0</v>
      </c>
      <c r="BL878" s="516" t="s">
        <v>259</v>
      </c>
      <c r="BM878" s="606" t="s">
        <v>1384</v>
      </c>
    </row>
    <row r="879" spans="2:65" s="584" customFormat="1" ht="22.8" customHeight="1">
      <c r="B879" s="583"/>
      <c r="D879" s="585" t="s">
        <v>72</v>
      </c>
      <c r="E879" s="593" t="s">
        <v>1385</v>
      </c>
      <c r="F879" s="593" t="s">
        <v>1386</v>
      </c>
      <c r="J879" s="594">
        <f>BK879</f>
        <v>0</v>
      </c>
      <c r="L879" s="583"/>
      <c r="M879" s="588"/>
      <c r="P879" s="589">
        <f>SUM(P880:P907)</f>
        <v>0</v>
      </c>
      <c r="R879" s="589">
        <f>SUM(R880:R907)</f>
        <v>5.1073232600000003</v>
      </c>
      <c r="T879" s="590">
        <f>SUM(T880:T907)</f>
        <v>0</v>
      </c>
      <c r="AR879" s="585" t="s">
        <v>83</v>
      </c>
      <c r="AT879" s="591" t="s">
        <v>72</v>
      </c>
      <c r="AU879" s="591" t="s">
        <v>81</v>
      </c>
      <c r="AY879" s="585" t="s">
        <v>184</v>
      </c>
      <c r="BK879" s="592">
        <f>SUM(BK880:BK907)</f>
        <v>0</v>
      </c>
    </row>
    <row r="880" spans="2:65" s="524" customFormat="1" ht="24.15" customHeight="1">
      <c r="B880" s="523"/>
      <c r="C880" s="595" t="s">
        <v>1387</v>
      </c>
      <c r="D880" s="595" t="s">
        <v>186</v>
      </c>
      <c r="E880" s="596" t="s">
        <v>1388</v>
      </c>
      <c r="F880" s="636" t="s">
        <v>1389</v>
      </c>
      <c r="G880" s="615" t="s">
        <v>201</v>
      </c>
      <c r="H880" s="599">
        <v>60.470999999999997</v>
      </c>
      <c r="I880" s="90"/>
      <c r="J880" s="600">
        <f>ROUND(I880*H880,2)</f>
        <v>0</v>
      </c>
      <c r="K880" s="601"/>
      <c r="L880" s="523"/>
      <c r="M880" s="602" t="s">
        <v>1</v>
      </c>
      <c r="N880" s="603" t="s">
        <v>38</v>
      </c>
      <c r="P880" s="604">
        <f>O880*H880</f>
        <v>0</v>
      </c>
      <c r="Q880" s="604">
        <v>0</v>
      </c>
      <c r="R880" s="604">
        <f>Q880*H880</f>
        <v>0</v>
      </c>
      <c r="S880" s="604">
        <v>0</v>
      </c>
      <c r="T880" s="605">
        <f>S880*H880</f>
        <v>0</v>
      </c>
      <c r="AR880" s="606" t="s">
        <v>259</v>
      </c>
      <c r="AT880" s="606" t="s">
        <v>186</v>
      </c>
      <c r="AU880" s="606" t="s">
        <v>83</v>
      </c>
      <c r="AY880" s="516" t="s">
        <v>184</v>
      </c>
      <c r="BE880" s="607">
        <f>IF(N880="základní",J880,0)</f>
        <v>0</v>
      </c>
      <c r="BF880" s="607">
        <f>IF(N880="snížená",J880,0)</f>
        <v>0</v>
      </c>
      <c r="BG880" s="607">
        <f>IF(N880="zákl. přenesená",J880,0)</f>
        <v>0</v>
      </c>
      <c r="BH880" s="607">
        <f>IF(N880="sníž. přenesená",J880,0)</f>
        <v>0</v>
      </c>
      <c r="BI880" s="607">
        <f>IF(N880="nulová",J880,0)</f>
        <v>0</v>
      </c>
      <c r="BJ880" s="516" t="s">
        <v>81</v>
      </c>
      <c r="BK880" s="607">
        <f>ROUND(I880*H880,2)</f>
        <v>0</v>
      </c>
      <c r="BL880" s="516" t="s">
        <v>259</v>
      </c>
      <c r="BM880" s="606" t="s">
        <v>1390</v>
      </c>
    </row>
    <row r="881" spans="2:65" s="609" customFormat="1">
      <c r="B881" s="608"/>
      <c r="D881" s="610" t="s">
        <v>203</v>
      </c>
      <c r="E881" s="611" t="s">
        <v>1</v>
      </c>
      <c r="F881" s="514" t="s">
        <v>1391</v>
      </c>
      <c r="H881" s="612">
        <v>52.119</v>
      </c>
      <c r="L881" s="608"/>
      <c r="M881" s="613"/>
      <c r="T881" s="614"/>
      <c r="AT881" s="611" t="s">
        <v>203</v>
      </c>
      <c r="AU881" s="611" t="s">
        <v>83</v>
      </c>
      <c r="AV881" s="609" t="s">
        <v>83</v>
      </c>
      <c r="AW881" s="609" t="s">
        <v>28</v>
      </c>
      <c r="AX881" s="609" t="s">
        <v>73</v>
      </c>
      <c r="AY881" s="611" t="s">
        <v>184</v>
      </c>
    </row>
    <row r="882" spans="2:65" s="609" customFormat="1">
      <c r="B882" s="608"/>
      <c r="D882" s="610" t="s">
        <v>203</v>
      </c>
      <c r="E882" s="611" t="s">
        <v>1</v>
      </c>
      <c r="F882" s="514" t="s">
        <v>1392</v>
      </c>
      <c r="H882" s="612">
        <v>8.3520000000000003</v>
      </c>
      <c r="L882" s="608"/>
      <c r="M882" s="613"/>
      <c r="T882" s="614"/>
      <c r="AT882" s="611" t="s">
        <v>203</v>
      </c>
      <c r="AU882" s="611" t="s">
        <v>83</v>
      </c>
      <c r="AV882" s="609" t="s">
        <v>83</v>
      </c>
      <c r="AW882" s="609" t="s">
        <v>28</v>
      </c>
      <c r="AX882" s="609" t="s">
        <v>73</v>
      </c>
      <c r="AY882" s="611" t="s">
        <v>184</v>
      </c>
    </row>
    <row r="883" spans="2:65" s="630" customFormat="1">
      <c r="B883" s="629"/>
      <c r="D883" s="610" t="s">
        <v>203</v>
      </c>
      <c r="E883" s="631" t="s">
        <v>1</v>
      </c>
      <c r="F883" s="632" t="s">
        <v>206</v>
      </c>
      <c r="H883" s="633">
        <v>60.470999999999997</v>
      </c>
      <c r="L883" s="629"/>
      <c r="M883" s="634"/>
      <c r="T883" s="635"/>
      <c r="AT883" s="631" t="s">
        <v>203</v>
      </c>
      <c r="AU883" s="631" t="s">
        <v>83</v>
      </c>
      <c r="AV883" s="630" t="s">
        <v>190</v>
      </c>
      <c r="AW883" s="630" t="s">
        <v>28</v>
      </c>
      <c r="AX883" s="630" t="s">
        <v>81</v>
      </c>
      <c r="AY883" s="631" t="s">
        <v>184</v>
      </c>
    </row>
    <row r="884" spans="2:65" s="524" customFormat="1" ht="16.5" customHeight="1">
      <c r="B884" s="523"/>
      <c r="C884" s="637" t="s">
        <v>1393</v>
      </c>
      <c r="D884" s="637" t="s">
        <v>480</v>
      </c>
      <c r="E884" s="638" t="s">
        <v>1336</v>
      </c>
      <c r="F884" s="639" t="s">
        <v>1337</v>
      </c>
      <c r="G884" s="640" t="s">
        <v>278</v>
      </c>
      <c r="H884" s="641">
        <v>1.9E-2</v>
      </c>
      <c r="I884" s="131"/>
      <c r="J884" s="642">
        <f>ROUND(I884*H884,2)</f>
        <v>0</v>
      </c>
      <c r="K884" s="643"/>
      <c r="L884" s="644"/>
      <c r="M884" s="645" t="s">
        <v>1</v>
      </c>
      <c r="N884" s="646" t="s">
        <v>38</v>
      </c>
      <c r="P884" s="604">
        <f>O884*H884</f>
        <v>0</v>
      </c>
      <c r="Q884" s="604">
        <v>1</v>
      </c>
      <c r="R884" s="604">
        <f>Q884*H884</f>
        <v>1.9E-2</v>
      </c>
      <c r="S884" s="604">
        <v>0</v>
      </c>
      <c r="T884" s="605">
        <f>S884*H884</f>
        <v>0</v>
      </c>
      <c r="AR884" s="606" t="s">
        <v>338</v>
      </c>
      <c r="AT884" s="606" t="s">
        <v>480</v>
      </c>
      <c r="AU884" s="606" t="s">
        <v>83</v>
      </c>
      <c r="AY884" s="516" t="s">
        <v>184</v>
      </c>
      <c r="BE884" s="607">
        <f>IF(N884="základní",J884,0)</f>
        <v>0</v>
      </c>
      <c r="BF884" s="607">
        <f>IF(N884="snížená",J884,0)</f>
        <v>0</v>
      </c>
      <c r="BG884" s="607">
        <f>IF(N884="zákl. přenesená",J884,0)</f>
        <v>0</v>
      </c>
      <c r="BH884" s="607">
        <f>IF(N884="sníž. přenesená",J884,0)</f>
        <v>0</v>
      </c>
      <c r="BI884" s="607">
        <f>IF(N884="nulová",J884,0)</f>
        <v>0</v>
      </c>
      <c r="BJ884" s="516" t="s">
        <v>81</v>
      </c>
      <c r="BK884" s="607">
        <f>ROUND(I884*H884,2)</f>
        <v>0</v>
      </c>
      <c r="BL884" s="516" t="s">
        <v>259</v>
      </c>
      <c r="BM884" s="606" t="s">
        <v>1394</v>
      </c>
    </row>
    <row r="885" spans="2:65" s="609" customFormat="1">
      <c r="B885" s="608"/>
      <c r="D885" s="610" t="s">
        <v>203</v>
      </c>
      <c r="F885" s="514" t="s">
        <v>1395</v>
      </c>
      <c r="H885" s="612">
        <v>1.9E-2</v>
      </c>
      <c r="L885" s="608"/>
      <c r="M885" s="613"/>
      <c r="T885" s="614"/>
      <c r="AT885" s="611" t="s">
        <v>203</v>
      </c>
      <c r="AU885" s="611" t="s">
        <v>83</v>
      </c>
      <c r="AV885" s="609" t="s">
        <v>83</v>
      </c>
      <c r="AW885" s="609" t="s">
        <v>4</v>
      </c>
      <c r="AX885" s="609" t="s">
        <v>81</v>
      </c>
      <c r="AY885" s="611" t="s">
        <v>184</v>
      </c>
    </row>
    <row r="886" spans="2:65" s="524" customFormat="1" ht="24.15" customHeight="1">
      <c r="B886" s="523"/>
      <c r="C886" s="595" t="s">
        <v>1396</v>
      </c>
      <c r="D886" s="595" t="s">
        <v>186</v>
      </c>
      <c r="E886" s="596" t="s">
        <v>1397</v>
      </c>
      <c r="F886" s="636" t="s">
        <v>1398</v>
      </c>
      <c r="G886" s="615" t="s">
        <v>201</v>
      </c>
      <c r="H886" s="599">
        <v>120.94199999999999</v>
      </c>
      <c r="I886" s="90"/>
      <c r="J886" s="600">
        <f>ROUND(I886*H886,2)</f>
        <v>0</v>
      </c>
      <c r="K886" s="601"/>
      <c r="L886" s="523"/>
      <c r="M886" s="602" t="s">
        <v>1</v>
      </c>
      <c r="N886" s="603" t="s">
        <v>38</v>
      </c>
      <c r="P886" s="604">
        <f>O886*H886</f>
        <v>0</v>
      </c>
      <c r="Q886" s="604">
        <v>8.8000000000000003E-4</v>
      </c>
      <c r="R886" s="604">
        <f>Q886*H886</f>
        <v>0.10642896</v>
      </c>
      <c r="S886" s="604">
        <v>0</v>
      </c>
      <c r="T886" s="605">
        <f>S886*H886</f>
        <v>0</v>
      </c>
      <c r="AR886" s="606" t="s">
        <v>259</v>
      </c>
      <c r="AT886" s="606" t="s">
        <v>186</v>
      </c>
      <c r="AU886" s="606" t="s">
        <v>83</v>
      </c>
      <c r="AY886" s="516" t="s">
        <v>184</v>
      </c>
      <c r="BE886" s="607">
        <f>IF(N886="základní",J886,0)</f>
        <v>0</v>
      </c>
      <c r="BF886" s="607">
        <f>IF(N886="snížená",J886,0)</f>
        <v>0</v>
      </c>
      <c r="BG886" s="607">
        <f>IF(N886="zákl. přenesená",J886,0)</f>
        <v>0</v>
      </c>
      <c r="BH886" s="607">
        <f>IF(N886="sníž. přenesená",J886,0)</f>
        <v>0</v>
      </c>
      <c r="BI886" s="607">
        <f>IF(N886="nulová",J886,0)</f>
        <v>0</v>
      </c>
      <c r="BJ886" s="516" t="s">
        <v>81</v>
      </c>
      <c r="BK886" s="607">
        <f>ROUND(I886*H886,2)</f>
        <v>0</v>
      </c>
      <c r="BL886" s="516" t="s">
        <v>259</v>
      </c>
      <c r="BM886" s="606" t="s">
        <v>1399</v>
      </c>
    </row>
    <row r="887" spans="2:65" s="609" customFormat="1">
      <c r="B887" s="608"/>
      <c r="D887" s="610" t="s">
        <v>203</v>
      </c>
      <c r="E887" s="611" t="s">
        <v>1</v>
      </c>
      <c r="F887" s="514" t="s">
        <v>1400</v>
      </c>
      <c r="H887" s="612">
        <v>104.238</v>
      </c>
      <c r="L887" s="608"/>
      <c r="M887" s="613"/>
      <c r="T887" s="614"/>
      <c r="AT887" s="611" t="s">
        <v>203</v>
      </c>
      <c r="AU887" s="611" t="s">
        <v>83</v>
      </c>
      <c r="AV887" s="609" t="s">
        <v>83</v>
      </c>
      <c r="AW887" s="609" t="s">
        <v>28</v>
      </c>
      <c r="AX887" s="609" t="s">
        <v>73</v>
      </c>
      <c r="AY887" s="611" t="s">
        <v>184</v>
      </c>
    </row>
    <row r="888" spans="2:65" s="609" customFormat="1">
      <c r="B888" s="608"/>
      <c r="D888" s="610" t="s">
        <v>203</v>
      </c>
      <c r="E888" s="611" t="s">
        <v>1</v>
      </c>
      <c r="F888" s="514" t="s">
        <v>1401</v>
      </c>
      <c r="H888" s="612">
        <v>16.704000000000001</v>
      </c>
      <c r="L888" s="608"/>
      <c r="M888" s="613"/>
      <c r="T888" s="614"/>
      <c r="AT888" s="611" t="s">
        <v>203</v>
      </c>
      <c r="AU888" s="611" t="s">
        <v>83</v>
      </c>
      <c r="AV888" s="609" t="s">
        <v>83</v>
      </c>
      <c r="AW888" s="609" t="s">
        <v>28</v>
      </c>
      <c r="AX888" s="609" t="s">
        <v>73</v>
      </c>
      <c r="AY888" s="611" t="s">
        <v>184</v>
      </c>
    </row>
    <row r="889" spans="2:65" s="630" customFormat="1">
      <c r="B889" s="629"/>
      <c r="D889" s="610" t="s">
        <v>203</v>
      </c>
      <c r="E889" s="631" t="s">
        <v>1</v>
      </c>
      <c r="F889" s="632" t="s">
        <v>206</v>
      </c>
      <c r="H889" s="633">
        <v>120.94200000000001</v>
      </c>
      <c r="L889" s="629"/>
      <c r="M889" s="634"/>
      <c r="T889" s="635"/>
      <c r="AT889" s="631" t="s">
        <v>203</v>
      </c>
      <c r="AU889" s="631" t="s">
        <v>83</v>
      </c>
      <c r="AV889" s="630" t="s">
        <v>190</v>
      </c>
      <c r="AW889" s="630" t="s">
        <v>28</v>
      </c>
      <c r="AX889" s="630" t="s">
        <v>81</v>
      </c>
      <c r="AY889" s="631" t="s">
        <v>184</v>
      </c>
    </row>
    <row r="890" spans="2:65" s="524" customFormat="1" ht="37.799999999999997" customHeight="1">
      <c r="B890" s="523"/>
      <c r="C890" s="637" t="s">
        <v>1402</v>
      </c>
      <c r="D890" s="637" t="s">
        <v>480</v>
      </c>
      <c r="E890" s="638" t="s">
        <v>1403</v>
      </c>
      <c r="F890" s="639" t="s">
        <v>1404</v>
      </c>
      <c r="G890" s="640" t="s">
        <v>201</v>
      </c>
      <c r="H890" s="641">
        <v>70.478999999999999</v>
      </c>
      <c r="I890" s="131"/>
      <c r="J890" s="642">
        <f>ROUND(I890*H890,2)</f>
        <v>0</v>
      </c>
      <c r="K890" s="643"/>
      <c r="L890" s="644"/>
      <c r="M890" s="645" t="s">
        <v>1</v>
      </c>
      <c r="N890" s="646" t="s">
        <v>38</v>
      </c>
      <c r="P890" s="604">
        <f>O890*H890</f>
        <v>0</v>
      </c>
      <c r="Q890" s="604">
        <v>4.7999999999999996E-3</v>
      </c>
      <c r="R890" s="604">
        <f>Q890*H890</f>
        <v>0.33829919999999997</v>
      </c>
      <c r="S890" s="604">
        <v>0</v>
      </c>
      <c r="T890" s="605">
        <f>S890*H890</f>
        <v>0</v>
      </c>
      <c r="AR890" s="606" t="s">
        <v>338</v>
      </c>
      <c r="AT890" s="606" t="s">
        <v>480</v>
      </c>
      <c r="AU890" s="606" t="s">
        <v>83</v>
      </c>
      <c r="AY890" s="516" t="s">
        <v>184</v>
      </c>
      <c r="BE890" s="607">
        <f>IF(N890="základní",J890,0)</f>
        <v>0</v>
      </c>
      <c r="BF890" s="607">
        <f>IF(N890="snížená",J890,0)</f>
        <v>0</v>
      </c>
      <c r="BG890" s="607">
        <f>IF(N890="zákl. přenesená",J890,0)</f>
        <v>0</v>
      </c>
      <c r="BH890" s="607">
        <f>IF(N890="sníž. přenesená",J890,0)</f>
        <v>0</v>
      </c>
      <c r="BI890" s="607">
        <f>IF(N890="nulová",J890,0)</f>
        <v>0</v>
      </c>
      <c r="BJ890" s="516" t="s">
        <v>81</v>
      </c>
      <c r="BK890" s="607">
        <f>ROUND(I890*H890,2)</f>
        <v>0</v>
      </c>
      <c r="BL890" s="516" t="s">
        <v>259</v>
      </c>
      <c r="BM890" s="606" t="s">
        <v>1405</v>
      </c>
    </row>
    <row r="891" spans="2:65" s="609" customFormat="1">
      <c r="B891" s="608"/>
      <c r="D891" s="610" t="s">
        <v>203</v>
      </c>
      <c r="F891" s="514" t="s">
        <v>1406</v>
      </c>
      <c r="H891" s="612">
        <v>70.478999999999999</v>
      </c>
      <c r="L891" s="608"/>
      <c r="M891" s="613"/>
      <c r="T891" s="614"/>
      <c r="AT891" s="611" t="s">
        <v>203</v>
      </c>
      <c r="AU891" s="611" t="s">
        <v>83</v>
      </c>
      <c r="AV891" s="609" t="s">
        <v>83</v>
      </c>
      <c r="AW891" s="609" t="s">
        <v>4</v>
      </c>
      <c r="AX891" s="609" t="s">
        <v>81</v>
      </c>
      <c r="AY891" s="611" t="s">
        <v>184</v>
      </c>
    </row>
    <row r="892" spans="2:65" s="524" customFormat="1" ht="49.05" customHeight="1">
      <c r="B892" s="523"/>
      <c r="C892" s="637" t="s">
        <v>1407</v>
      </c>
      <c r="D892" s="637" t="s">
        <v>480</v>
      </c>
      <c r="E892" s="638" t="s">
        <v>1408</v>
      </c>
      <c r="F892" s="639" t="s">
        <v>1409</v>
      </c>
      <c r="G892" s="640" t="s">
        <v>201</v>
      </c>
      <c r="H892" s="641">
        <v>70.478999999999999</v>
      </c>
      <c r="I892" s="131"/>
      <c r="J892" s="642">
        <f>ROUND(I892*H892,2)</f>
        <v>0</v>
      </c>
      <c r="K892" s="643"/>
      <c r="L892" s="644"/>
      <c r="M892" s="645" t="s">
        <v>1</v>
      </c>
      <c r="N892" s="646" t="s">
        <v>38</v>
      </c>
      <c r="P892" s="604">
        <f>O892*H892</f>
        <v>0</v>
      </c>
      <c r="Q892" s="604">
        <v>6.4000000000000003E-3</v>
      </c>
      <c r="R892" s="604">
        <f>Q892*H892</f>
        <v>0.45106560000000001</v>
      </c>
      <c r="S892" s="604">
        <v>0</v>
      </c>
      <c r="T892" s="605">
        <f>S892*H892</f>
        <v>0</v>
      </c>
      <c r="AR892" s="606" t="s">
        <v>338</v>
      </c>
      <c r="AT892" s="606" t="s">
        <v>480</v>
      </c>
      <c r="AU892" s="606" t="s">
        <v>83</v>
      </c>
      <c r="AY892" s="516" t="s">
        <v>184</v>
      </c>
      <c r="BE892" s="607">
        <f>IF(N892="základní",J892,0)</f>
        <v>0</v>
      </c>
      <c r="BF892" s="607">
        <f>IF(N892="snížená",J892,0)</f>
        <v>0</v>
      </c>
      <c r="BG892" s="607">
        <f>IF(N892="zákl. přenesená",J892,0)</f>
        <v>0</v>
      </c>
      <c r="BH892" s="607">
        <f>IF(N892="sníž. přenesená",J892,0)</f>
        <v>0</v>
      </c>
      <c r="BI892" s="607">
        <f>IF(N892="nulová",J892,0)</f>
        <v>0</v>
      </c>
      <c r="BJ892" s="516" t="s">
        <v>81</v>
      </c>
      <c r="BK892" s="607">
        <f>ROUND(I892*H892,2)</f>
        <v>0</v>
      </c>
      <c r="BL892" s="516" t="s">
        <v>259</v>
      </c>
      <c r="BM892" s="606" t="s">
        <v>1410</v>
      </c>
    </row>
    <row r="893" spans="2:65" s="609" customFormat="1">
      <c r="B893" s="608"/>
      <c r="D893" s="610" t="s">
        <v>203</v>
      </c>
      <c r="F893" s="514" t="s">
        <v>1406</v>
      </c>
      <c r="H893" s="612">
        <v>70.478999999999999</v>
      </c>
      <c r="L893" s="608"/>
      <c r="M893" s="613"/>
      <c r="T893" s="614"/>
      <c r="AT893" s="611" t="s">
        <v>203</v>
      </c>
      <c r="AU893" s="611" t="s">
        <v>83</v>
      </c>
      <c r="AV893" s="609" t="s">
        <v>83</v>
      </c>
      <c r="AW893" s="609" t="s">
        <v>4</v>
      </c>
      <c r="AX893" s="609" t="s">
        <v>81</v>
      </c>
      <c r="AY893" s="611" t="s">
        <v>184</v>
      </c>
    </row>
    <row r="894" spans="2:65" s="524" customFormat="1" ht="33" customHeight="1">
      <c r="B894" s="523"/>
      <c r="C894" s="595" t="s">
        <v>1411</v>
      </c>
      <c r="D894" s="595" t="s">
        <v>186</v>
      </c>
      <c r="E894" s="596" t="s">
        <v>1412</v>
      </c>
      <c r="F894" s="636" t="s">
        <v>1413</v>
      </c>
      <c r="G894" s="615" t="s">
        <v>201</v>
      </c>
      <c r="H894" s="599">
        <v>46.13</v>
      </c>
      <c r="I894" s="90"/>
      <c r="J894" s="600">
        <f>ROUND(I894*H894,2)</f>
        <v>0</v>
      </c>
      <c r="K894" s="601"/>
      <c r="L894" s="523"/>
      <c r="M894" s="602" t="s">
        <v>1</v>
      </c>
      <c r="N894" s="603" t="s">
        <v>38</v>
      </c>
      <c r="P894" s="604">
        <f>O894*H894</f>
        <v>0</v>
      </c>
      <c r="Q894" s="604">
        <v>0</v>
      </c>
      <c r="R894" s="604">
        <f>Q894*H894</f>
        <v>0</v>
      </c>
      <c r="S894" s="604">
        <v>0</v>
      </c>
      <c r="T894" s="605">
        <f>S894*H894</f>
        <v>0</v>
      </c>
      <c r="AR894" s="606" t="s">
        <v>259</v>
      </c>
      <c r="AT894" s="606" t="s">
        <v>186</v>
      </c>
      <c r="AU894" s="606" t="s">
        <v>83</v>
      </c>
      <c r="AY894" s="516" t="s">
        <v>184</v>
      </c>
      <c r="BE894" s="607">
        <f>IF(N894="základní",J894,0)</f>
        <v>0</v>
      </c>
      <c r="BF894" s="607">
        <f>IF(N894="snížená",J894,0)</f>
        <v>0</v>
      </c>
      <c r="BG894" s="607">
        <f>IF(N894="zákl. přenesená",J894,0)</f>
        <v>0</v>
      </c>
      <c r="BH894" s="607">
        <f>IF(N894="sníž. přenesená",J894,0)</f>
        <v>0</v>
      </c>
      <c r="BI894" s="607">
        <f>IF(N894="nulová",J894,0)</f>
        <v>0</v>
      </c>
      <c r="BJ894" s="516" t="s">
        <v>81</v>
      </c>
      <c r="BK894" s="607">
        <f>ROUND(I894*H894,2)</f>
        <v>0</v>
      </c>
      <c r="BL894" s="516" t="s">
        <v>259</v>
      </c>
      <c r="BM894" s="606" t="s">
        <v>1414</v>
      </c>
    </row>
    <row r="895" spans="2:65" s="609" customFormat="1">
      <c r="B895" s="608"/>
      <c r="D895" s="610" t="s">
        <v>203</v>
      </c>
      <c r="E895" s="611" t="s">
        <v>1</v>
      </c>
      <c r="F895" s="514" t="s">
        <v>1415</v>
      </c>
      <c r="H895" s="612">
        <v>46.13</v>
      </c>
      <c r="L895" s="608"/>
      <c r="M895" s="613"/>
      <c r="T895" s="614"/>
      <c r="AT895" s="611" t="s">
        <v>203</v>
      </c>
      <c r="AU895" s="611" t="s">
        <v>83</v>
      </c>
      <c r="AV895" s="609" t="s">
        <v>83</v>
      </c>
      <c r="AW895" s="609" t="s">
        <v>28</v>
      </c>
      <c r="AX895" s="609" t="s">
        <v>81</v>
      </c>
      <c r="AY895" s="611" t="s">
        <v>184</v>
      </c>
    </row>
    <row r="896" spans="2:65" s="524" customFormat="1" ht="16.5" customHeight="1">
      <c r="B896" s="523"/>
      <c r="C896" s="637" t="s">
        <v>1416</v>
      </c>
      <c r="D896" s="637" t="s">
        <v>480</v>
      </c>
      <c r="E896" s="638" t="s">
        <v>1417</v>
      </c>
      <c r="F896" s="639" t="s">
        <v>1418</v>
      </c>
      <c r="G896" s="640" t="s">
        <v>278</v>
      </c>
      <c r="H896" s="641">
        <v>3.806</v>
      </c>
      <c r="I896" s="131"/>
      <c r="J896" s="642">
        <f>ROUND(I896*H896,2)</f>
        <v>0</v>
      </c>
      <c r="K896" s="643"/>
      <c r="L896" s="644"/>
      <c r="M896" s="645" t="s">
        <v>1</v>
      </c>
      <c r="N896" s="646" t="s">
        <v>38</v>
      </c>
      <c r="P896" s="604">
        <f>O896*H896</f>
        <v>0</v>
      </c>
      <c r="Q896" s="604">
        <v>1</v>
      </c>
      <c r="R896" s="604">
        <f>Q896*H896</f>
        <v>3.806</v>
      </c>
      <c r="S896" s="604">
        <v>0</v>
      </c>
      <c r="T896" s="605">
        <f>S896*H896</f>
        <v>0</v>
      </c>
      <c r="AR896" s="606" t="s">
        <v>338</v>
      </c>
      <c r="AT896" s="606" t="s">
        <v>480</v>
      </c>
      <c r="AU896" s="606" t="s">
        <v>83</v>
      </c>
      <c r="AY896" s="516" t="s">
        <v>184</v>
      </c>
      <c r="BE896" s="607">
        <f>IF(N896="základní",J896,0)</f>
        <v>0</v>
      </c>
      <c r="BF896" s="607">
        <f>IF(N896="snížená",J896,0)</f>
        <v>0</v>
      </c>
      <c r="BG896" s="607">
        <f>IF(N896="zákl. přenesená",J896,0)</f>
        <v>0</v>
      </c>
      <c r="BH896" s="607">
        <f>IF(N896="sníž. přenesená",J896,0)</f>
        <v>0</v>
      </c>
      <c r="BI896" s="607">
        <f>IF(N896="nulová",J896,0)</f>
        <v>0</v>
      </c>
      <c r="BJ896" s="516" t="s">
        <v>81</v>
      </c>
      <c r="BK896" s="607">
        <f>ROUND(I896*H896,2)</f>
        <v>0</v>
      </c>
      <c r="BL896" s="516" t="s">
        <v>259</v>
      </c>
      <c r="BM896" s="606" t="s">
        <v>1419</v>
      </c>
    </row>
    <row r="897" spans="2:65" s="609" customFormat="1">
      <c r="B897" s="608"/>
      <c r="D897" s="610" t="s">
        <v>203</v>
      </c>
      <c r="F897" s="514" t="s">
        <v>1420</v>
      </c>
      <c r="H897" s="612">
        <v>3.806</v>
      </c>
      <c r="L897" s="608"/>
      <c r="M897" s="613"/>
      <c r="T897" s="614"/>
      <c r="AT897" s="611" t="s">
        <v>203</v>
      </c>
      <c r="AU897" s="611" t="s">
        <v>83</v>
      </c>
      <c r="AV897" s="609" t="s">
        <v>83</v>
      </c>
      <c r="AW897" s="609" t="s">
        <v>4</v>
      </c>
      <c r="AX897" s="609" t="s">
        <v>81</v>
      </c>
      <c r="AY897" s="611" t="s">
        <v>184</v>
      </c>
    </row>
    <row r="898" spans="2:65" s="524" customFormat="1" ht="24.15" customHeight="1">
      <c r="B898" s="523"/>
      <c r="C898" s="595" t="s">
        <v>1421</v>
      </c>
      <c r="D898" s="595" t="s">
        <v>186</v>
      </c>
      <c r="E898" s="596" t="s">
        <v>1422</v>
      </c>
      <c r="F898" s="597" t="s">
        <v>4817</v>
      </c>
      <c r="G898" s="615" t="s">
        <v>201</v>
      </c>
      <c r="H898" s="599">
        <v>500.2</v>
      </c>
      <c r="I898" s="90"/>
      <c r="J898" s="600">
        <f>ROUND(I898*H898,2)</f>
        <v>0</v>
      </c>
      <c r="K898" s="601"/>
      <c r="L898" s="523"/>
      <c r="M898" s="602" t="s">
        <v>1</v>
      </c>
      <c r="N898" s="603" t="s">
        <v>38</v>
      </c>
      <c r="P898" s="604">
        <f>O898*H898</f>
        <v>0</v>
      </c>
      <c r="Q898" s="604">
        <v>1.9000000000000001E-4</v>
      </c>
      <c r="R898" s="604">
        <f>Q898*H898</f>
        <v>9.5037999999999997E-2</v>
      </c>
      <c r="S898" s="604">
        <v>0</v>
      </c>
      <c r="T898" s="605">
        <f>S898*H898</f>
        <v>0</v>
      </c>
      <c r="AR898" s="606" t="s">
        <v>259</v>
      </c>
      <c r="AT898" s="606" t="s">
        <v>186</v>
      </c>
      <c r="AU898" s="606" t="s">
        <v>83</v>
      </c>
      <c r="AY898" s="516" t="s">
        <v>184</v>
      </c>
      <c r="BE898" s="607">
        <f>IF(N898="základní",J898,0)</f>
        <v>0</v>
      </c>
      <c r="BF898" s="607">
        <f>IF(N898="snížená",J898,0)</f>
        <v>0</v>
      </c>
      <c r="BG898" s="607">
        <f>IF(N898="zákl. přenesená",J898,0)</f>
        <v>0</v>
      </c>
      <c r="BH898" s="607">
        <f>IF(N898="sníž. přenesená",J898,0)</f>
        <v>0</v>
      </c>
      <c r="BI898" s="607">
        <f>IF(N898="nulová",J898,0)</f>
        <v>0</v>
      </c>
      <c r="BJ898" s="516" t="s">
        <v>81</v>
      </c>
      <c r="BK898" s="607">
        <f>ROUND(I898*H898,2)</f>
        <v>0</v>
      </c>
      <c r="BL898" s="516" t="s">
        <v>259</v>
      </c>
      <c r="BM898" s="606" t="s">
        <v>1423</v>
      </c>
    </row>
    <row r="899" spans="2:65" s="609" customFormat="1">
      <c r="B899" s="608"/>
      <c r="D899" s="610" t="s">
        <v>203</v>
      </c>
      <c r="E899" s="611" t="s">
        <v>1</v>
      </c>
      <c r="F899" s="514" t="s">
        <v>1424</v>
      </c>
      <c r="H899" s="612">
        <v>487.9</v>
      </c>
      <c r="L899" s="608"/>
      <c r="M899" s="613"/>
      <c r="T899" s="614"/>
      <c r="AT899" s="611" t="s">
        <v>203</v>
      </c>
      <c r="AU899" s="611" t="s">
        <v>83</v>
      </c>
      <c r="AV899" s="609" t="s">
        <v>83</v>
      </c>
      <c r="AW899" s="609" t="s">
        <v>28</v>
      </c>
      <c r="AX899" s="609" t="s">
        <v>73</v>
      </c>
      <c r="AY899" s="611" t="s">
        <v>184</v>
      </c>
    </row>
    <row r="900" spans="2:65" s="609" customFormat="1">
      <c r="B900" s="608"/>
      <c r="D900" s="610" t="s">
        <v>203</v>
      </c>
      <c r="E900" s="611" t="s">
        <v>1</v>
      </c>
      <c r="F900" s="514" t="s">
        <v>1425</v>
      </c>
      <c r="H900" s="612">
        <v>12.3</v>
      </c>
      <c r="L900" s="608"/>
      <c r="M900" s="613"/>
      <c r="T900" s="614"/>
      <c r="AT900" s="611" t="s">
        <v>203</v>
      </c>
      <c r="AU900" s="611" t="s">
        <v>83</v>
      </c>
      <c r="AV900" s="609" t="s">
        <v>83</v>
      </c>
      <c r="AW900" s="609" t="s">
        <v>28</v>
      </c>
      <c r="AX900" s="609" t="s">
        <v>73</v>
      </c>
      <c r="AY900" s="611" t="s">
        <v>184</v>
      </c>
    </row>
    <row r="901" spans="2:65" s="630" customFormat="1">
      <c r="B901" s="629"/>
      <c r="D901" s="610" t="s">
        <v>203</v>
      </c>
      <c r="E901" s="631" t="s">
        <v>1</v>
      </c>
      <c r="F901" s="632" t="s">
        <v>206</v>
      </c>
      <c r="H901" s="633">
        <v>500.2</v>
      </c>
      <c r="L901" s="629"/>
      <c r="M901" s="634"/>
      <c r="T901" s="635"/>
      <c r="AT901" s="631" t="s">
        <v>203</v>
      </c>
      <c r="AU901" s="631" t="s">
        <v>83</v>
      </c>
      <c r="AV901" s="630" t="s">
        <v>190</v>
      </c>
      <c r="AW901" s="630" t="s">
        <v>28</v>
      </c>
      <c r="AX901" s="630" t="s">
        <v>81</v>
      </c>
      <c r="AY901" s="631" t="s">
        <v>184</v>
      </c>
    </row>
    <row r="902" spans="2:65" s="524" customFormat="1" ht="33" customHeight="1">
      <c r="B902" s="523"/>
      <c r="C902" s="637" t="s">
        <v>1426</v>
      </c>
      <c r="D902" s="637" t="s">
        <v>480</v>
      </c>
      <c r="E902" s="638" t="s">
        <v>1427</v>
      </c>
      <c r="F902" s="639" t="s">
        <v>1428</v>
      </c>
      <c r="G902" s="640" t="s">
        <v>201</v>
      </c>
      <c r="H902" s="641">
        <v>582.98299999999995</v>
      </c>
      <c r="I902" s="131"/>
      <c r="J902" s="642">
        <f>ROUND(I902*H902,2)</f>
        <v>0</v>
      </c>
      <c r="K902" s="643"/>
      <c r="L902" s="644"/>
      <c r="M902" s="645" t="s">
        <v>1</v>
      </c>
      <c r="N902" s="646" t="s">
        <v>38</v>
      </c>
      <c r="P902" s="604">
        <f>O902*H902</f>
        <v>0</v>
      </c>
      <c r="Q902" s="604">
        <v>5.0000000000000001E-4</v>
      </c>
      <c r="R902" s="604">
        <f>Q902*H902</f>
        <v>0.29149149999999996</v>
      </c>
      <c r="S902" s="604">
        <v>0</v>
      </c>
      <c r="T902" s="605">
        <f>S902*H902</f>
        <v>0</v>
      </c>
      <c r="AR902" s="606" t="s">
        <v>338</v>
      </c>
      <c r="AT902" s="606" t="s">
        <v>480</v>
      </c>
      <c r="AU902" s="606" t="s">
        <v>83</v>
      </c>
      <c r="AY902" s="516" t="s">
        <v>184</v>
      </c>
      <c r="BE902" s="607">
        <f>IF(N902="základní",J902,0)</f>
        <v>0</v>
      </c>
      <c r="BF902" s="607">
        <f>IF(N902="snížená",J902,0)</f>
        <v>0</v>
      </c>
      <c r="BG902" s="607">
        <f>IF(N902="zákl. přenesená",J902,0)</f>
        <v>0</v>
      </c>
      <c r="BH902" s="607">
        <f>IF(N902="sníž. přenesená",J902,0)</f>
        <v>0</v>
      </c>
      <c r="BI902" s="607">
        <f>IF(N902="nulová",J902,0)</f>
        <v>0</v>
      </c>
      <c r="BJ902" s="516" t="s">
        <v>81</v>
      </c>
      <c r="BK902" s="607">
        <f>ROUND(I902*H902,2)</f>
        <v>0</v>
      </c>
      <c r="BL902" s="516" t="s">
        <v>259</v>
      </c>
      <c r="BM902" s="606" t="s">
        <v>1429</v>
      </c>
    </row>
    <row r="903" spans="2:65" s="609" customFormat="1">
      <c r="B903" s="608"/>
      <c r="D903" s="610" t="s">
        <v>203</v>
      </c>
      <c r="E903" s="611" t="s">
        <v>1</v>
      </c>
      <c r="F903" s="514" t="s">
        <v>1424</v>
      </c>
      <c r="H903" s="612">
        <v>487.9</v>
      </c>
      <c r="L903" s="608"/>
      <c r="M903" s="613"/>
      <c r="T903" s="614"/>
      <c r="AT903" s="611" t="s">
        <v>203</v>
      </c>
      <c r="AU903" s="611" t="s">
        <v>83</v>
      </c>
      <c r="AV903" s="609" t="s">
        <v>83</v>
      </c>
      <c r="AW903" s="609" t="s">
        <v>28</v>
      </c>
      <c r="AX903" s="609" t="s">
        <v>73</v>
      </c>
      <c r="AY903" s="611" t="s">
        <v>184</v>
      </c>
    </row>
    <row r="904" spans="2:65" s="609" customFormat="1">
      <c r="B904" s="608"/>
      <c r="D904" s="610" t="s">
        <v>203</v>
      </c>
      <c r="E904" s="611" t="s">
        <v>1</v>
      </c>
      <c r="F904" s="514" t="s">
        <v>1425</v>
      </c>
      <c r="H904" s="612">
        <v>12.3</v>
      </c>
      <c r="L904" s="608"/>
      <c r="M904" s="613"/>
      <c r="T904" s="614"/>
      <c r="AT904" s="611" t="s">
        <v>203</v>
      </c>
      <c r="AU904" s="611" t="s">
        <v>83</v>
      </c>
      <c r="AV904" s="609" t="s">
        <v>83</v>
      </c>
      <c r="AW904" s="609" t="s">
        <v>28</v>
      </c>
      <c r="AX904" s="609" t="s">
        <v>73</v>
      </c>
      <c r="AY904" s="611" t="s">
        <v>184</v>
      </c>
    </row>
    <row r="905" spans="2:65" s="630" customFormat="1">
      <c r="B905" s="629"/>
      <c r="D905" s="610" t="s">
        <v>203</v>
      </c>
      <c r="E905" s="631" t="s">
        <v>1</v>
      </c>
      <c r="F905" s="632" t="s">
        <v>206</v>
      </c>
      <c r="H905" s="633">
        <v>500.2</v>
      </c>
      <c r="L905" s="629"/>
      <c r="M905" s="634"/>
      <c r="T905" s="635"/>
      <c r="AT905" s="631" t="s">
        <v>203</v>
      </c>
      <c r="AU905" s="631" t="s">
        <v>83</v>
      </c>
      <c r="AV905" s="630" t="s">
        <v>190</v>
      </c>
      <c r="AW905" s="630" t="s">
        <v>28</v>
      </c>
      <c r="AX905" s="630" t="s">
        <v>81</v>
      </c>
      <c r="AY905" s="631" t="s">
        <v>184</v>
      </c>
    </row>
    <row r="906" spans="2:65" s="609" customFormat="1">
      <c r="B906" s="608"/>
      <c r="D906" s="610" t="s">
        <v>203</v>
      </c>
      <c r="F906" s="514" t="s">
        <v>1430</v>
      </c>
      <c r="H906" s="612">
        <v>582.98299999999995</v>
      </c>
      <c r="L906" s="608"/>
      <c r="M906" s="613"/>
      <c r="T906" s="614"/>
      <c r="AT906" s="611" t="s">
        <v>203</v>
      </c>
      <c r="AU906" s="611" t="s">
        <v>83</v>
      </c>
      <c r="AV906" s="609" t="s">
        <v>83</v>
      </c>
      <c r="AW906" s="609" t="s">
        <v>4</v>
      </c>
      <c r="AX906" s="609" t="s">
        <v>81</v>
      </c>
      <c r="AY906" s="611" t="s">
        <v>184</v>
      </c>
    </row>
    <row r="907" spans="2:65" s="524" customFormat="1" ht="24.15" customHeight="1">
      <c r="B907" s="523"/>
      <c r="C907" s="595" t="s">
        <v>1431</v>
      </c>
      <c r="D907" s="595" t="s">
        <v>186</v>
      </c>
      <c r="E907" s="596" t="s">
        <v>1432</v>
      </c>
      <c r="F907" s="636" t="s">
        <v>1433</v>
      </c>
      <c r="G907" s="615" t="s">
        <v>425</v>
      </c>
      <c r="H907" s="120"/>
      <c r="I907" s="90"/>
      <c r="J907" s="600">
        <f>ROUND(I907*H907,2)</f>
        <v>0</v>
      </c>
      <c r="K907" s="601"/>
      <c r="L907" s="523"/>
      <c r="M907" s="602" t="s">
        <v>1</v>
      </c>
      <c r="N907" s="603" t="s">
        <v>38</v>
      </c>
      <c r="P907" s="604">
        <f>O907*H907</f>
        <v>0</v>
      </c>
      <c r="Q907" s="604">
        <v>0</v>
      </c>
      <c r="R907" s="604">
        <f>Q907*H907</f>
        <v>0</v>
      </c>
      <c r="S907" s="604">
        <v>0</v>
      </c>
      <c r="T907" s="605">
        <f>S907*H907</f>
        <v>0</v>
      </c>
      <c r="AR907" s="606" t="s">
        <v>259</v>
      </c>
      <c r="AT907" s="606" t="s">
        <v>186</v>
      </c>
      <c r="AU907" s="606" t="s">
        <v>83</v>
      </c>
      <c r="AY907" s="516" t="s">
        <v>184</v>
      </c>
      <c r="BE907" s="607">
        <f>IF(N907="základní",J907,0)</f>
        <v>0</v>
      </c>
      <c r="BF907" s="607">
        <f>IF(N907="snížená",J907,0)</f>
        <v>0</v>
      </c>
      <c r="BG907" s="607">
        <f>IF(N907="zákl. přenesená",J907,0)</f>
        <v>0</v>
      </c>
      <c r="BH907" s="607">
        <f>IF(N907="sníž. přenesená",J907,0)</f>
        <v>0</v>
      </c>
      <c r="BI907" s="607">
        <f>IF(N907="nulová",J907,0)</f>
        <v>0</v>
      </c>
      <c r="BJ907" s="516" t="s">
        <v>81</v>
      </c>
      <c r="BK907" s="607">
        <f>ROUND(I907*H907,2)</f>
        <v>0</v>
      </c>
      <c r="BL907" s="516" t="s">
        <v>259</v>
      </c>
      <c r="BM907" s="606" t="s">
        <v>1434</v>
      </c>
    </row>
    <row r="908" spans="2:65" s="584" customFormat="1" ht="22.8" customHeight="1">
      <c r="B908" s="583"/>
      <c r="D908" s="585" t="s">
        <v>72</v>
      </c>
      <c r="E908" s="593" t="s">
        <v>1435</v>
      </c>
      <c r="F908" s="593" t="s">
        <v>1436</v>
      </c>
      <c r="J908" s="594">
        <f>BK908</f>
        <v>0</v>
      </c>
      <c r="L908" s="583"/>
      <c r="M908" s="588"/>
      <c r="P908" s="589">
        <f>SUM(P909:P983)</f>
        <v>0</v>
      </c>
      <c r="R908" s="589">
        <f>SUM(R909:R983)</f>
        <v>6.1797035099999986</v>
      </c>
      <c r="T908" s="590">
        <f>SUM(T909:T983)</f>
        <v>0</v>
      </c>
      <c r="AR908" s="585" t="s">
        <v>83</v>
      </c>
      <c r="AT908" s="591" t="s">
        <v>72</v>
      </c>
      <c r="AU908" s="591" t="s">
        <v>81</v>
      </c>
      <c r="AY908" s="585" t="s">
        <v>184</v>
      </c>
      <c r="BK908" s="592">
        <f>SUM(BK909:BK983)</f>
        <v>0</v>
      </c>
    </row>
    <row r="909" spans="2:65" s="524" customFormat="1" ht="24.15" customHeight="1">
      <c r="B909" s="523"/>
      <c r="C909" s="595" t="s">
        <v>1437</v>
      </c>
      <c r="D909" s="595" t="s">
        <v>186</v>
      </c>
      <c r="E909" s="596" t="s">
        <v>1438</v>
      </c>
      <c r="F909" s="636" t="s">
        <v>1439</v>
      </c>
      <c r="G909" s="615" t="s">
        <v>201</v>
      </c>
      <c r="H909" s="599">
        <v>582.88800000000003</v>
      </c>
      <c r="I909" s="90"/>
      <c r="J909" s="600">
        <f>ROUND(I909*H909,2)</f>
        <v>0</v>
      </c>
      <c r="K909" s="601"/>
      <c r="L909" s="523"/>
      <c r="M909" s="602" t="s">
        <v>1</v>
      </c>
      <c r="N909" s="603" t="s">
        <v>38</v>
      </c>
      <c r="P909" s="604">
        <f>O909*H909</f>
        <v>0</v>
      </c>
      <c r="Q909" s="604">
        <v>0</v>
      </c>
      <c r="R909" s="604">
        <f>Q909*H909</f>
        <v>0</v>
      </c>
      <c r="S909" s="604">
        <v>0</v>
      </c>
      <c r="T909" s="605">
        <f>S909*H909</f>
        <v>0</v>
      </c>
      <c r="AR909" s="606" t="s">
        <v>259</v>
      </c>
      <c r="AT909" s="606" t="s">
        <v>186</v>
      </c>
      <c r="AU909" s="606" t="s">
        <v>83</v>
      </c>
      <c r="AY909" s="516" t="s">
        <v>184</v>
      </c>
      <c r="BE909" s="607">
        <f>IF(N909="základní",J909,0)</f>
        <v>0</v>
      </c>
      <c r="BF909" s="607">
        <f>IF(N909="snížená",J909,0)</f>
        <v>0</v>
      </c>
      <c r="BG909" s="607">
        <f>IF(N909="zákl. přenesená",J909,0)</f>
        <v>0</v>
      </c>
      <c r="BH909" s="607">
        <f>IF(N909="sníž. přenesená",J909,0)</f>
        <v>0</v>
      </c>
      <c r="BI909" s="607">
        <f>IF(N909="nulová",J909,0)</f>
        <v>0</v>
      </c>
      <c r="BJ909" s="516" t="s">
        <v>81</v>
      </c>
      <c r="BK909" s="607">
        <f>ROUND(I909*H909,2)</f>
        <v>0</v>
      </c>
      <c r="BL909" s="516" t="s">
        <v>259</v>
      </c>
      <c r="BM909" s="606" t="s">
        <v>1440</v>
      </c>
    </row>
    <row r="910" spans="2:65" s="609" customFormat="1">
      <c r="B910" s="608"/>
      <c r="D910" s="610" t="s">
        <v>203</v>
      </c>
      <c r="E910" s="611" t="s">
        <v>1</v>
      </c>
      <c r="F910" s="514" t="s">
        <v>1441</v>
      </c>
      <c r="H910" s="612">
        <v>582.88800000000003</v>
      </c>
      <c r="L910" s="608"/>
      <c r="M910" s="613"/>
      <c r="T910" s="614"/>
      <c r="AT910" s="611" t="s">
        <v>203</v>
      </c>
      <c r="AU910" s="611" t="s">
        <v>83</v>
      </c>
      <c r="AV910" s="609" t="s">
        <v>83</v>
      </c>
      <c r="AW910" s="609" t="s">
        <v>28</v>
      </c>
      <c r="AX910" s="609" t="s">
        <v>81</v>
      </c>
      <c r="AY910" s="611" t="s">
        <v>184</v>
      </c>
    </row>
    <row r="911" spans="2:65" s="524" customFormat="1" ht="24.15" customHeight="1">
      <c r="B911" s="523"/>
      <c r="C911" s="637" t="s">
        <v>1442</v>
      </c>
      <c r="D911" s="637" t="s">
        <v>480</v>
      </c>
      <c r="E911" s="638" t="s">
        <v>1443</v>
      </c>
      <c r="F911" s="639" t="s">
        <v>1444</v>
      </c>
      <c r="G911" s="640" t="s">
        <v>201</v>
      </c>
      <c r="H911" s="641">
        <v>306.01600000000002</v>
      </c>
      <c r="I911" s="131"/>
      <c r="J911" s="642">
        <f>ROUND(I911*H911,2)</f>
        <v>0</v>
      </c>
      <c r="K911" s="643"/>
      <c r="L911" s="644"/>
      <c r="M911" s="645" t="s">
        <v>1</v>
      </c>
      <c r="N911" s="646" t="s">
        <v>38</v>
      </c>
      <c r="P911" s="604">
        <f>O911*H911</f>
        <v>0</v>
      </c>
      <c r="Q911" s="604">
        <v>4.7999999999999996E-3</v>
      </c>
      <c r="R911" s="604">
        <f>Q911*H911</f>
        <v>1.4688767999999999</v>
      </c>
      <c r="S911" s="604">
        <v>0</v>
      </c>
      <c r="T911" s="605">
        <f>S911*H911</f>
        <v>0</v>
      </c>
      <c r="AR911" s="606" t="s">
        <v>338</v>
      </c>
      <c r="AT911" s="606" t="s">
        <v>480</v>
      </c>
      <c r="AU911" s="606" t="s">
        <v>83</v>
      </c>
      <c r="AY911" s="516" t="s">
        <v>184</v>
      </c>
      <c r="BE911" s="607">
        <f>IF(N911="základní",J911,0)</f>
        <v>0</v>
      </c>
      <c r="BF911" s="607">
        <f>IF(N911="snížená",J911,0)</f>
        <v>0</v>
      </c>
      <c r="BG911" s="607">
        <f>IF(N911="zákl. přenesená",J911,0)</f>
        <v>0</v>
      </c>
      <c r="BH911" s="607">
        <f>IF(N911="sníž. přenesená",J911,0)</f>
        <v>0</v>
      </c>
      <c r="BI911" s="607">
        <f>IF(N911="nulová",J911,0)</f>
        <v>0</v>
      </c>
      <c r="BJ911" s="516" t="s">
        <v>81</v>
      </c>
      <c r="BK911" s="607">
        <f>ROUND(I911*H911,2)</f>
        <v>0</v>
      </c>
      <c r="BL911" s="516" t="s">
        <v>259</v>
      </c>
      <c r="BM911" s="606" t="s">
        <v>1445</v>
      </c>
    </row>
    <row r="912" spans="2:65" s="609" customFormat="1">
      <c r="B912" s="608"/>
      <c r="D912" s="610" t="s">
        <v>203</v>
      </c>
      <c r="F912" s="514" t="s">
        <v>1446</v>
      </c>
      <c r="H912" s="612">
        <v>306.01600000000002</v>
      </c>
      <c r="L912" s="608"/>
      <c r="M912" s="613"/>
      <c r="T912" s="614"/>
      <c r="AT912" s="611" t="s">
        <v>203</v>
      </c>
      <c r="AU912" s="611" t="s">
        <v>83</v>
      </c>
      <c r="AV912" s="609" t="s">
        <v>83</v>
      </c>
      <c r="AW912" s="609" t="s">
        <v>4</v>
      </c>
      <c r="AX912" s="609" t="s">
        <v>81</v>
      </c>
      <c r="AY912" s="611" t="s">
        <v>184</v>
      </c>
    </row>
    <row r="913" spans="2:65" s="524" customFormat="1" ht="24.15" customHeight="1">
      <c r="B913" s="523"/>
      <c r="C913" s="637" t="s">
        <v>1447</v>
      </c>
      <c r="D913" s="637" t="s">
        <v>480</v>
      </c>
      <c r="E913" s="638" t="s">
        <v>1448</v>
      </c>
      <c r="F913" s="639" t="s">
        <v>1449</v>
      </c>
      <c r="G913" s="640" t="s">
        <v>201</v>
      </c>
      <c r="H913" s="641">
        <v>306.01600000000002</v>
      </c>
      <c r="I913" s="131"/>
      <c r="J913" s="642">
        <f>ROUND(I913*H913,2)</f>
        <v>0</v>
      </c>
      <c r="K913" s="643"/>
      <c r="L913" s="644"/>
      <c r="M913" s="645" t="s">
        <v>1</v>
      </c>
      <c r="N913" s="646" t="s">
        <v>38</v>
      </c>
      <c r="P913" s="604">
        <f>O913*H913</f>
        <v>0</v>
      </c>
      <c r="Q913" s="604">
        <v>5.4000000000000003E-3</v>
      </c>
      <c r="R913" s="604">
        <f>Q913*H913</f>
        <v>1.6524864000000001</v>
      </c>
      <c r="S913" s="604">
        <v>0</v>
      </c>
      <c r="T913" s="605">
        <f>S913*H913</f>
        <v>0</v>
      </c>
      <c r="AR913" s="606" t="s">
        <v>338</v>
      </c>
      <c r="AT913" s="606" t="s">
        <v>480</v>
      </c>
      <c r="AU913" s="606" t="s">
        <v>83</v>
      </c>
      <c r="AY913" s="516" t="s">
        <v>184</v>
      </c>
      <c r="BE913" s="607">
        <f>IF(N913="základní",J913,0)</f>
        <v>0</v>
      </c>
      <c r="BF913" s="607">
        <f>IF(N913="snížená",J913,0)</f>
        <v>0</v>
      </c>
      <c r="BG913" s="607">
        <f>IF(N913="zákl. přenesená",J913,0)</f>
        <v>0</v>
      </c>
      <c r="BH913" s="607">
        <f>IF(N913="sníž. přenesená",J913,0)</f>
        <v>0</v>
      </c>
      <c r="BI913" s="607">
        <f>IF(N913="nulová",J913,0)</f>
        <v>0</v>
      </c>
      <c r="BJ913" s="516" t="s">
        <v>81</v>
      </c>
      <c r="BK913" s="607">
        <f>ROUND(I913*H913,2)</f>
        <v>0</v>
      </c>
      <c r="BL913" s="516" t="s">
        <v>259</v>
      </c>
      <c r="BM913" s="606" t="s">
        <v>1450</v>
      </c>
    </row>
    <row r="914" spans="2:65" s="609" customFormat="1">
      <c r="B914" s="608"/>
      <c r="D914" s="610" t="s">
        <v>203</v>
      </c>
      <c r="F914" s="514" t="s">
        <v>1446</v>
      </c>
      <c r="H914" s="612">
        <v>306.01600000000002</v>
      </c>
      <c r="L914" s="608"/>
      <c r="M914" s="613"/>
      <c r="T914" s="614"/>
      <c r="AT914" s="611" t="s">
        <v>203</v>
      </c>
      <c r="AU914" s="611" t="s">
        <v>83</v>
      </c>
      <c r="AV914" s="609" t="s">
        <v>83</v>
      </c>
      <c r="AW914" s="609" t="s">
        <v>4</v>
      </c>
      <c r="AX914" s="609" t="s">
        <v>81</v>
      </c>
      <c r="AY914" s="611" t="s">
        <v>184</v>
      </c>
    </row>
    <row r="915" spans="2:65" s="524" customFormat="1" ht="37.799999999999997" customHeight="1">
      <c r="B915" s="523"/>
      <c r="C915" s="595" t="s">
        <v>1451</v>
      </c>
      <c r="D915" s="595" t="s">
        <v>186</v>
      </c>
      <c r="E915" s="596" t="s">
        <v>1452</v>
      </c>
      <c r="F915" s="636" t="s">
        <v>1453</v>
      </c>
      <c r="G915" s="615" t="s">
        <v>201</v>
      </c>
      <c r="H915" s="599">
        <v>2.8</v>
      </c>
      <c r="I915" s="90"/>
      <c r="J915" s="600">
        <f>ROUND(I915*H915,2)</f>
        <v>0</v>
      </c>
      <c r="K915" s="601"/>
      <c r="L915" s="523"/>
      <c r="M915" s="602" t="s">
        <v>1</v>
      </c>
      <c r="N915" s="603" t="s">
        <v>38</v>
      </c>
      <c r="P915" s="604">
        <f>O915*H915</f>
        <v>0</v>
      </c>
      <c r="Q915" s="604">
        <v>6.0299999999999998E-3</v>
      </c>
      <c r="R915" s="604">
        <f>Q915*H915</f>
        <v>1.6884E-2</v>
      </c>
      <c r="S915" s="604">
        <v>0</v>
      </c>
      <c r="T915" s="605">
        <f>S915*H915</f>
        <v>0</v>
      </c>
      <c r="AR915" s="606" t="s">
        <v>259</v>
      </c>
      <c r="AT915" s="606" t="s">
        <v>186</v>
      </c>
      <c r="AU915" s="606" t="s">
        <v>83</v>
      </c>
      <c r="AY915" s="516" t="s">
        <v>184</v>
      </c>
      <c r="BE915" s="607">
        <f>IF(N915="základní",J915,0)</f>
        <v>0</v>
      </c>
      <c r="BF915" s="607">
        <f>IF(N915="snížená",J915,0)</f>
        <v>0</v>
      </c>
      <c r="BG915" s="607">
        <f>IF(N915="zákl. přenesená",J915,0)</f>
        <v>0</v>
      </c>
      <c r="BH915" s="607">
        <f>IF(N915="sníž. přenesená",J915,0)</f>
        <v>0</v>
      </c>
      <c r="BI915" s="607">
        <f>IF(N915="nulová",J915,0)</f>
        <v>0</v>
      </c>
      <c r="BJ915" s="516" t="s">
        <v>81</v>
      </c>
      <c r="BK915" s="607">
        <f>ROUND(I915*H915,2)</f>
        <v>0</v>
      </c>
      <c r="BL915" s="516" t="s">
        <v>259</v>
      </c>
      <c r="BM915" s="606" t="s">
        <v>1454</v>
      </c>
    </row>
    <row r="916" spans="2:65" s="609" customFormat="1">
      <c r="B916" s="608"/>
      <c r="D916" s="610" t="s">
        <v>203</v>
      </c>
      <c r="E916" s="611" t="s">
        <v>1</v>
      </c>
      <c r="F916" s="514" t="s">
        <v>1455</v>
      </c>
      <c r="H916" s="612">
        <v>2.8</v>
      </c>
      <c r="L916" s="608"/>
      <c r="M916" s="613"/>
      <c r="T916" s="614"/>
      <c r="AT916" s="611" t="s">
        <v>203</v>
      </c>
      <c r="AU916" s="611" t="s">
        <v>83</v>
      </c>
      <c r="AV916" s="609" t="s">
        <v>83</v>
      </c>
      <c r="AW916" s="609" t="s">
        <v>28</v>
      </c>
      <c r="AX916" s="609" t="s">
        <v>81</v>
      </c>
      <c r="AY916" s="611" t="s">
        <v>184</v>
      </c>
    </row>
    <row r="917" spans="2:65" s="524" customFormat="1" ht="24.15" customHeight="1">
      <c r="B917" s="523"/>
      <c r="C917" s="637" t="s">
        <v>1456</v>
      </c>
      <c r="D917" s="637" t="s">
        <v>480</v>
      </c>
      <c r="E917" s="638" t="s">
        <v>1457</v>
      </c>
      <c r="F917" s="639" t="s">
        <v>1458</v>
      </c>
      <c r="G917" s="640" t="s">
        <v>267</v>
      </c>
      <c r="H917" s="641">
        <v>1.25</v>
      </c>
      <c r="I917" s="131"/>
      <c r="J917" s="642">
        <f>ROUND(I917*H917,2)</f>
        <v>0</v>
      </c>
      <c r="K917" s="643"/>
      <c r="L917" s="644"/>
      <c r="M917" s="645" t="s">
        <v>1</v>
      </c>
      <c r="N917" s="646" t="s">
        <v>38</v>
      </c>
      <c r="P917" s="604">
        <f>O917*H917</f>
        <v>0</v>
      </c>
      <c r="Q917" s="604">
        <v>1.4999999999999999E-2</v>
      </c>
      <c r="R917" s="604">
        <f>Q917*H917</f>
        <v>1.8749999999999999E-2</v>
      </c>
      <c r="S917" s="604">
        <v>0</v>
      </c>
      <c r="T917" s="605">
        <f>S917*H917</f>
        <v>0</v>
      </c>
      <c r="AR917" s="606" t="s">
        <v>338</v>
      </c>
      <c r="AT917" s="606" t="s">
        <v>480</v>
      </c>
      <c r="AU917" s="606" t="s">
        <v>83</v>
      </c>
      <c r="AY917" s="516" t="s">
        <v>184</v>
      </c>
      <c r="BE917" s="607">
        <f>IF(N917="základní",J917,0)</f>
        <v>0</v>
      </c>
      <c r="BF917" s="607">
        <f>IF(N917="snížená",J917,0)</f>
        <v>0</v>
      </c>
      <c r="BG917" s="607">
        <f>IF(N917="zákl. přenesená",J917,0)</f>
        <v>0</v>
      </c>
      <c r="BH917" s="607">
        <f>IF(N917="sníž. přenesená",J917,0)</f>
        <v>0</v>
      </c>
      <c r="BI917" s="607">
        <f>IF(N917="nulová",J917,0)</f>
        <v>0</v>
      </c>
      <c r="BJ917" s="516" t="s">
        <v>81</v>
      </c>
      <c r="BK917" s="607">
        <f>ROUND(I917*H917,2)</f>
        <v>0</v>
      </c>
      <c r="BL917" s="516" t="s">
        <v>259</v>
      </c>
      <c r="BM917" s="606" t="s">
        <v>1459</v>
      </c>
    </row>
    <row r="918" spans="2:65" s="609" customFormat="1">
      <c r="B918" s="608"/>
      <c r="D918" s="610" t="s">
        <v>203</v>
      </c>
      <c r="E918" s="611" t="s">
        <v>1</v>
      </c>
      <c r="F918" s="514" t="s">
        <v>1460</v>
      </c>
      <c r="H918" s="612">
        <v>1.25</v>
      </c>
      <c r="L918" s="608"/>
      <c r="M918" s="613"/>
      <c r="T918" s="614"/>
      <c r="AT918" s="611" t="s">
        <v>203</v>
      </c>
      <c r="AU918" s="611" t="s">
        <v>83</v>
      </c>
      <c r="AV918" s="609" t="s">
        <v>83</v>
      </c>
      <c r="AW918" s="609" t="s">
        <v>28</v>
      </c>
      <c r="AX918" s="609" t="s">
        <v>81</v>
      </c>
      <c r="AY918" s="611" t="s">
        <v>184</v>
      </c>
    </row>
    <row r="919" spans="2:65" s="524" customFormat="1" ht="24.15" customHeight="1">
      <c r="B919" s="523"/>
      <c r="C919" s="595" t="s">
        <v>1461</v>
      </c>
      <c r="D919" s="595" t="s">
        <v>186</v>
      </c>
      <c r="E919" s="596" t="s">
        <v>1462</v>
      </c>
      <c r="F919" s="636" t="s">
        <v>1463</v>
      </c>
      <c r="G919" s="615" t="s">
        <v>201</v>
      </c>
      <c r="H919" s="599">
        <v>588</v>
      </c>
      <c r="I919" s="90"/>
      <c r="J919" s="600">
        <f>ROUND(I919*H919,2)</f>
        <v>0</v>
      </c>
      <c r="K919" s="601"/>
      <c r="L919" s="523"/>
      <c r="M919" s="602" t="s">
        <v>1</v>
      </c>
      <c r="N919" s="603" t="s">
        <v>38</v>
      </c>
      <c r="P919" s="604">
        <f>O919*H919</f>
        <v>0</v>
      </c>
      <c r="Q919" s="604">
        <v>0</v>
      </c>
      <c r="R919" s="604">
        <f>Q919*H919</f>
        <v>0</v>
      </c>
      <c r="S919" s="604">
        <v>0</v>
      </c>
      <c r="T919" s="605">
        <f>S919*H919</f>
        <v>0</v>
      </c>
      <c r="AR919" s="606" t="s">
        <v>259</v>
      </c>
      <c r="AT919" s="606" t="s">
        <v>186</v>
      </c>
      <c r="AU919" s="606" t="s">
        <v>83</v>
      </c>
      <c r="AY919" s="516" t="s">
        <v>184</v>
      </c>
      <c r="BE919" s="607">
        <f>IF(N919="základní",J919,0)</f>
        <v>0</v>
      </c>
      <c r="BF919" s="607">
        <f>IF(N919="snížená",J919,0)</f>
        <v>0</v>
      </c>
      <c r="BG919" s="607">
        <f>IF(N919="zákl. přenesená",J919,0)</f>
        <v>0</v>
      </c>
      <c r="BH919" s="607">
        <f>IF(N919="sníž. přenesená",J919,0)</f>
        <v>0</v>
      </c>
      <c r="BI919" s="607">
        <f>IF(N919="nulová",J919,0)</f>
        <v>0</v>
      </c>
      <c r="BJ919" s="516" t="s">
        <v>81</v>
      </c>
      <c r="BK919" s="607">
        <f>ROUND(I919*H919,2)</f>
        <v>0</v>
      </c>
      <c r="BL919" s="516" t="s">
        <v>259</v>
      </c>
      <c r="BM919" s="606" t="s">
        <v>1464</v>
      </c>
    </row>
    <row r="920" spans="2:65" s="609" customFormat="1">
      <c r="B920" s="608"/>
      <c r="D920" s="610" t="s">
        <v>203</v>
      </c>
      <c r="E920" s="611" t="s">
        <v>1</v>
      </c>
      <c r="F920" s="514" t="s">
        <v>1261</v>
      </c>
      <c r="H920" s="612">
        <v>70.3</v>
      </c>
      <c r="L920" s="608"/>
      <c r="M920" s="613"/>
      <c r="T920" s="614"/>
      <c r="AT920" s="611" t="s">
        <v>203</v>
      </c>
      <c r="AU920" s="611" t="s">
        <v>83</v>
      </c>
      <c r="AV920" s="609" t="s">
        <v>83</v>
      </c>
      <c r="AW920" s="609" t="s">
        <v>28</v>
      </c>
      <c r="AX920" s="609" t="s">
        <v>73</v>
      </c>
      <c r="AY920" s="611" t="s">
        <v>184</v>
      </c>
    </row>
    <row r="921" spans="2:65" s="609" customFormat="1">
      <c r="B921" s="608"/>
      <c r="D921" s="610" t="s">
        <v>203</v>
      </c>
      <c r="E921" s="611" t="s">
        <v>1</v>
      </c>
      <c r="F921" s="514" t="s">
        <v>1262</v>
      </c>
      <c r="H921" s="612">
        <v>171.8</v>
      </c>
      <c r="L921" s="608"/>
      <c r="M921" s="613"/>
      <c r="T921" s="614"/>
      <c r="AT921" s="611" t="s">
        <v>203</v>
      </c>
      <c r="AU921" s="611" t="s">
        <v>83</v>
      </c>
      <c r="AV921" s="609" t="s">
        <v>83</v>
      </c>
      <c r="AW921" s="609" t="s">
        <v>28</v>
      </c>
      <c r="AX921" s="609" t="s">
        <v>73</v>
      </c>
      <c r="AY921" s="611" t="s">
        <v>184</v>
      </c>
    </row>
    <row r="922" spans="2:65" s="609" customFormat="1">
      <c r="B922" s="608"/>
      <c r="D922" s="610" t="s">
        <v>203</v>
      </c>
      <c r="E922" s="611" t="s">
        <v>1</v>
      </c>
      <c r="F922" s="514" t="s">
        <v>1263</v>
      </c>
      <c r="H922" s="612">
        <v>8.6</v>
      </c>
      <c r="L922" s="608"/>
      <c r="M922" s="613"/>
      <c r="T922" s="614"/>
      <c r="AT922" s="611" t="s">
        <v>203</v>
      </c>
      <c r="AU922" s="611" t="s">
        <v>83</v>
      </c>
      <c r="AV922" s="609" t="s">
        <v>83</v>
      </c>
      <c r="AW922" s="609" t="s">
        <v>28</v>
      </c>
      <c r="AX922" s="609" t="s">
        <v>73</v>
      </c>
      <c r="AY922" s="611" t="s">
        <v>184</v>
      </c>
    </row>
    <row r="923" spans="2:65" s="609" customFormat="1">
      <c r="B923" s="608"/>
      <c r="D923" s="610" t="s">
        <v>203</v>
      </c>
      <c r="E923" s="611" t="s">
        <v>1</v>
      </c>
      <c r="F923" s="514" t="s">
        <v>1264</v>
      </c>
      <c r="H923" s="612">
        <v>59.4</v>
      </c>
      <c r="L923" s="608"/>
      <c r="M923" s="613"/>
      <c r="T923" s="614"/>
      <c r="AT923" s="611" t="s">
        <v>203</v>
      </c>
      <c r="AU923" s="611" t="s">
        <v>83</v>
      </c>
      <c r="AV923" s="609" t="s">
        <v>83</v>
      </c>
      <c r="AW923" s="609" t="s">
        <v>28</v>
      </c>
      <c r="AX923" s="609" t="s">
        <v>73</v>
      </c>
      <c r="AY923" s="611" t="s">
        <v>184</v>
      </c>
    </row>
    <row r="924" spans="2:65" s="609" customFormat="1">
      <c r="B924" s="608"/>
      <c r="D924" s="610" t="s">
        <v>203</v>
      </c>
      <c r="E924" s="611" t="s">
        <v>1</v>
      </c>
      <c r="F924" s="514" t="s">
        <v>1012</v>
      </c>
      <c r="H924" s="612">
        <v>2.8</v>
      </c>
      <c r="L924" s="608"/>
      <c r="M924" s="613"/>
      <c r="T924" s="614"/>
      <c r="AT924" s="611" t="s">
        <v>203</v>
      </c>
      <c r="AU924" s="611" t="s">
        <v>83</v>
      </c>
      <c r="AV924" s="609" t="s">
        <v>83</v>
      </c>
      <c r="AW924" s="609" t="s">
        <v>28</v>
      </c>
      <c r="AX924" s="609" t="s">
        <v>73</v>
      </c>
      <c r="AY924" s="611" t="s">
        <v>184</v>
      </c>
    </row>
    <row r="925" spans="2:65" s="609" customFormat="1">
      <c r="B925" s="608"/>
      <c r="D925" s="610" t="s">
        <v>203</v>
      </c>
      <c r="E925" s="611" t="s">
        <v>1</v>
      </c>
      <c r="F925" s="514" t="s">
        <v>1265</v>
      </c>
      <c r="H925" s="612">
        <v>170.5</v>
      </c>
      <c r="L925" s="608"/>
      <c r="M925" s="613"/>
      <c r="T925" s="614"/>
      <c r="AT925" s="611" t="s">
        <v>203</v>
      </c>
      <c r="AU925" s="611" t="s">
        <v>83</v>
      </c>
      <c r="AV925" s="609" t="s">
        <v>83</v>
      </c>
      <c r="AW925" s="609" t="s">
        <v>28</v>
      </c>
      <c r="AX925" s="609" t="s">
        <v>73</v>
      </c>
      <c r="AY925" s="611" t="s">
        <v>184</v>
      </c>
    </row>
    <row r="926" spans="2:65" s="609" customFormat="1">
      <c r="B926" s="608"/>
      <c r="D926" s="610" t="s">
        <v>203</v>
      </c>
      <c r="E926" s="611" t="s">
        <v>1</v>
      </c>
      <c r="F926" s="514" t="s">
        <v>1266</v>
      </c>
      <c r="H926" s="612">
        <v>46.5</v>
      </c>
      <c r="L926" s="608"/>
      <c r="M926" s="613"/>
      <c r="T926" s="614"/>
      <c r="AT926" s="611" t="s">
        <v>203</v>
      </c>
      <c r="AU926" s="611" t="s">
        <v>83</v>
      </c>
      <c r="AV926" s="609" t="s">
        <v>83</v>
      </c>
      <c r="AW926" s="609" t="s">
        <v>28</v>
      </c>
      <c r="AX926" s="609" t="s">
        <v>73</v>
      </c>
      <c r="AY926" s="611" t="s">
        <v>184</v>
      </c>
    </row>
    <row r="927" spans="2:65" s="609" customFormat="1">
      <c r="B927" s="608"/>
      <c r="D927" s="610" t="s">
        <v>203</v>
      </c>
      <c r="E927" s="611" t="s">
        <v>1</v>
      </c>
      <c r="F927" s="514" t="s">
        <v>1267</v>
      </c>
      <c r="H927" s="612">
        <v>6.3</v>
      </c>
      <c r="L927" s="608"/>
      <c r="M927" s="613"/>
      <c r="T927" s="614"/>
      <c r="AT927" s="611" t="s">
        <v>203</v>
      </c>
      <c r="AU927" s="611" t="s">
        <v>83</v>
      </c>
      <c r="AV927" s="609" t="s">
        <v>83</v>
      </c>
      <c r="AW927" s="609" t="s">
        <v>28</v>
      </c>
      <c r="AX927" s="609" t="s">
        <v>73</v>
      </c>
      <c r="AY927" s="611" t="s">
        <v>184</v>
      </c>
    </row>
    <row r="928" spans="2:65" s="609" customFormat="1">
      <c r="B928" s="608"/>
      <c r="D928" s="610" t="s">
        <v>203</v>
      </c>
      <c r="E928" s="611" t="s">
        <v>1</v>
      </c>
      <c r="F928" s="514" t="s">
        <v>1268</v>
      </c>
      <c r="H928" s="612">
        <v>31.4</v>
      </c>
      <c r="L928" s="608"/>
      <c r="M928" s="613"/>
      <c r="T928" s="614"/>
      <c r="AT928" s="611" t="s">
        <v>203</v>
      </c>
      <c r="AU928" s="611" t="s">
        <v>83</v>
      </c>
      <c r="AV928" s="609" t="s">
        <v>83</v>
      </c>
      <c r="AW928" s="609" t="s">
        <v>28</v>
      </c>
      <c r="AX928" s="609" t="s">
        <v>73</v>
      </c>
      <c r="AY928" s="611" t="s">
        <v>184</v>
      </c>
    </row>
    <row r="929" spans="2:65" s="609" customFormat="1">
      <c r="B929" s="608"/>
      <c r="D929" s="610" t="s">
        <v>203</v>
      </c>
      <c r="E929" s="611" t="s">
        <v>1</v>
      </c>
      <c r="F929" s="514" t="s">
        <v>1465</v>
      </c>
      <c r="H929" s="612">
        <v>20.399999999999999</v>
      </c>
      <c r="L929" s="608"/>
      <c r="M929" s="613"/>
      <c r="T929" s="614"/>
      <c r="AT929" s="611" t="s">
        <v>203</v>
      </c>
      <c r="AU929" s="611" t="s">
        <v>83</v>
      </c>
      <c r="AV929" s="609" t="s">
        <v>83</v>
      </c>
      <c r="AW929" s="609" t="s">
        <v>28</v>
      </c>
      <c r="AX929" s="609" t="s">
        <v>73</v>
      </c>
      <c r="AY929" s="611" t="s">
        <v>184</v>
      </c>
    </row>
    <row r="930" spans="2:65" s="630" customFormat="1">
      <c r="B930" s="629"/>
      <c r="D930" s="610" t="s">
        <v>203</v>
      </c>
      <c r="E930" s="631" t="s">
        <v>1</v>
      </c>
      <c r="F930" s="632" t="s">
        <v>206</v>
      </c>
      <c r="H930" s="633">
        <v>588</v>
      </c>
      <c r="L930" s="629"/>
      <c r="M930" s="634"/>
      <c r="T930" s="635"/>
      <c r="AT930" s="631" t="s">
        <v>203</v>
      </c>
      <c r="AU930" s="631" t="s">
        <v>83</v>
      </c>
      <c r="AV930" s="630" t="s">
        <v>190</v>
      </c>
      <c r="AW930" s="630" t="s">
        <v>28</v>
      </c>
      <c r="AX930" s="630" t="s">
        <v>81</v>
      </c>
      <c r="AY930" s="631" t="s">
        <v>184</v>
      </c>
    </row>
    <row r="931" spans="2:65" s="524" customFormat="1" ht="24.15" customHeight="1">
      <c r="B931" s="523"/>
      <c r="C931" s="637" t="s">
        <v>1466</v>
      </c>
      <c r="D931" s="637" t="s">
        <v>480</v>
      </c>
      <c r="E931" s="638" t="s">
        <v>1467</v>
      </c>
      <c r="F931" s="639" t="s">
        <v>1468</v>
      </c>
      <c r="G931" s="640" t="s">
        <v>201</v>
      </c>
      <c r="H931" s="641">
        <v>325.60500000000002</v>
      </c>
      <c r="I931" s="131"/>
      <c r="J931" s="642">
        <f>ROUND(I931*H931,2)</f>
        <v>0</v>
      </c>
      <c r="K931" s="643"/>
      <c r="L931" s="644"/>
      <c r="M931" s="645" t="s">
        <v>1</v>
      </c>
      <c r="N931" s="646" t="s">
        <v>38</v>
      </c>
      <c r="P931" s="604">
        <f>O931*H931</f>
        <v>0</v>
      </c>
      <c r="Q931" s="604">
        <v>5.2500000000000003E-3</v>
      </c>
      <c r="R931" s="604">
        <f>Q931*H931</f>
        <v>1.7094262500000001</v>
      </c>
      <c r="S931" s="604">
        <v>0</v>
      </c>
      <c r="T931" s="605">
        <f>S931*H931</f>
        <v>0</v>
      </c>
      <c r="AR931" s="606" t="s">
        <v>338</v>
      </c>
      <c r="AT931" s="606" t="s">
        <v>480</v>
      </c>
      <c r="AU931" s="606" t="s">
        <v>83</v>
      </c>
      <c r="AY931" s="516" t="s">
        <v>184</v>
      </c>
      <c r="BE931" s="607">
        <f>IF(N931="základní",J931,0)</f>
        <v>0</v>
      </c>
      <c r="BF931" s="607">
        <f>IF(N931="snížená",J931,0)</f>
        <v>0</v>
      </c>
      <c r="BG931" s="607">
        <f>IF(N931="zákl. přenesená",J931,0)</f>
        <v>0</v>
      </c>
      <c r="BH931" s="607">
        <f>IF(N931="sníž. přenesená",J931,0)</f>
        <v>0</v>
      </c>
      <c r="BI931" s="607">
        <f>IF(N931="nulová",J931,0)</f>
        <v>0</v>
      </c>
      <c r="BJ931" s="516" t="s">
        <v>81</v>
      </c>
      <c r="BK931" s="607">
        <f>ROUND(I931*H931,2)</f>
        <v>0</v>
      </c>
      <c r="BL931" s="516" t="s">
        <v>259</v>
      </c>
      <c r="BM931" s="606" t="s">
        <v>1469</v>
      </c>
    </row>
    <row r="932" spans="2:65" s="609" customFormat="1">
      <c r="B932" s="608"/>
      <c r="D932" s="610" t="s">
        <v>203</v>
      </c>
      <c r="E932" s="611" t="s">
        <v>1</v>
      </c>
      <c r="F932" s="514" t="s">
        <v>1261</v>
      </c>
      <c r="H932" s="612">
        <v>70.3</v>
      </c>
      <c r="L932" s="608"/>
      <c r="M932" s="613"/>
      <c r="T932" s="614"/>
      <c r="AT932" s="611" t="s">
        <v>203</v>
      </c>
      <c r="AU932" s="611" t="s">
        <v>83</v>
      </c>
      <c r="AV932" s="609" t="s">
        <v>83</v>
      </c>
      <c r="AW932" s="609" t="s">
        <v>28</v>
      </c>
      <c r="AX932" s="609" t="s">
        <v>73</v>
      </c>
      <c r="AY932" s="611" t="s">
        <v>184</v>
      </c>
    </row>
    <row r="933" spans="2:65" s="609" customFormat="1">
      <c r="B933" s="608"/>
      <c r="D933" s="610" t="s">
        <v>203</v>
      </c>
      <c r="E933" s="611" t="s">
        <v>1</v>
      </c>
      <c r="F933" s="514" t="s">
        <v>1262</v>
      </c>
      <c r="H933" s="612">
        <v>171.8</v>
      </c>
      <c r="L933" s="608"/>
      <c r="M933" s="613"/>
      <c r="T933" s="614"/>
      <c r="AT933" s="611" t="s">
        <v>203</v>
      </c>
      <c r="AU933" s="611" t="s">
        <v>83</v>
      </c>
      <c r="AV933" s="609" t="s">
        <v>83</v>
      </c>
      <c r="AW933" s="609" t="s">
        <v>28</v>
      </c>
      <c r="AX933" s="609" t="s">
        <v>73</v>
      </c>
      <c r="AY933" s="611" t="s">
        <v>184</v>
      </c>
    </row>
    <row r="934" spans="2:65" s="609" customFormat="1">
      <c r="B934" s="608"/>
      <c r="D934" s="610" t="s">
        <v>203</v>
      </c>
      <c r="E934" s="611" t="s">
        <v>1</v>
      </c>
      <c r="F934" s="514" t="s">
        <v>1263</v>
      </c>
      <c r="H934" s="612">
        <v>8.6</v>
      </c>
      <c r="L934" s="608"/>
      <c r="M934" s="613"/>
      <c r="T934" s="614"/>
      <c r="AT934" s="611" t="s">
        <v>203</v>
      </c>
      <c r="AU934" s="611" t="s">
        <v>83</v>
      </c>
      <c r="AV934" s="609" t="s">
        <v>83</v>
      </c>
      <c r="AW934" s="609" t="s">
        <v>28</v>
      </c>
      <c r="AX934" s="609" t="s">
        <v>73</v>
      </c>
      <c r="AY934" s="611" t="s">
        <v>184</v>
      </c>
    </row>
    <row r="935" spans="2:65" s="609" customFormat="1">
      <c r="B935" s="608"/>
      <c r="D935" s="610" t="s">
        <v>203</v>
      </c>
      <c r="E935" s="611" t="s">
        <v>1</v>
      </c>
      <c r="F935" s="514" t="s">
        <v>1264</v>
      </c>
      <c r="H935" s="612">
        <v>59.4</v>
      </c>
      <c r="L935" s="608"/>
      <c r="M935" s="613"/>
      <c r="T935" s="614"/>
      <c r="AT935" s="611" t="s">
        <v>203</v>
      </c>
      <c r="AU935" s="611" t="s">
        <v>83</v>
      </c>
      <c r="AV935" s="609" t="s">
        <v>83</v>
      </c>
      <c r="AW935" s="609" t="s">
        <v>28</v>
      </c>
      <c r="AX935" s="609" t="s">
        <v>73</v>
      </c>
      <c r="AY935" s="611" t="s">
        <v>184</v>
      </c>
    </row>
    <row r="936" spans="2:65" s="630" customFormat="1">
      <c r="B936" s="629"/>
      <c r="D936" s="610" t="s">
        <v>203</v>
      </c>
      <c r="E936" s="631" t="s">
        <v>1</v>
      </c>
      <c r="F936" s="632" t="s">
        <v>206</v>
      </c>
      <c r="H936" s="633">
        <v>310.10000000000002</v>
      </c>
      <c r="L936" s="629"/>
      <c r="M936" s="634"/>
      <c r="T936" s="635"/>
      <c r="AT936" s="631" t="s">
        <v>203</v>
      </c>
      <c r="AU936" s="631" t="s">
        <v>83</v>
      </c>
      <c r="AV936" s="630" t="s">
        <v>190</v>
      </c>
      <c r="AW936" s="630" t="s">
        <v>28</v>
      </c>
      <c r="AX936" s="630" t="s">
        <v>81</v>
      </c>
      <c r="AY936" s="631" t="s">
        <v>184</v>
      </c>
    </row>
    <row r="937" spans="2:65" s="609" customFormat="1">
      <c r="B937" s="608"/>
      <c r="D937" s="610" t="s">
        <v>203</v>
      </c>
      <c r="F937" s="514" t="s">
        <v>1470</v>
      </c>
      <c r="H937" s="612">
        <v>325.60500000000002</v>
      </c>
      <c r="L937" s="608"/>
      <c r="M937" s="613"/>
      <c r="T937" s="614"/>
      <c r="AT937" s="611" t="s">
        <v>203</v>
      </c>
      <c r="AU937" s="611" t="s">
        <v>83</v>
      </c>
      <c r="AV937" s="609" t="s">
        <v>83</v>
      </c>
      <c r="AW937" s="609" t="s">
        <v>4</v>
      </c>
      <c r="AX937" s="609" t="s">
        <v>81</v>
      </c>
      <c r="AY937" s="611" t="s">
        <v>184</v>
      </c>
    </row>
    <row r="938" spans="2:65" s="524" customFormat="1" ht="24.15" customHeight="1">
      <c r="B938" s="523"/>
      <c r="C938" s="637" t="s">
        <v>1471</v>
      </c>
      <c r="D938" s="637" t="s">
        <v>480</v>
      </c>
      <c r="E938" s="638" t="s">
        <v>1472</v>
      </c>
      <c r="F938" s="639" t="s">
        <v>1473</v>
      </c>
      <c r="G938" s="640" t="s">
        <v>201</v>
      </c>
      <c r="H938" s="641">
        <v>2.94</v>
      </c>
      <c r="I938" s="131"/>
      <c r="J938" s="642">
        <f>ROUND(I938*H938,2)</f>
        <v>0</v>
      </c>
      <c r="K938" s="643"/>
      <c r="L938" s="644"/>
      <c r="M938" s="645" t="s">
        <v>1</v>
      </c>
      <c r="N938" s="646" t="s">
        <v>38</v>
      </c>
      <c r="P938" s="604">
        <f>O938*H938</f>
        <v>0</v>
      </c>
      <c r="Q938" s="604">
        <v>2.8E-3</v>
      </c>
      <c r="R938" s="604">
        <f>Q938*H938</f>
        <v>8.2319999999999997E-3</v>
      </c>
      <c r="S938" s="604">
        <v>0</v>
      </c>
      <c r="T938" s="605">
        <f>S938*H938</f>
        <v>0</v>
      </c>
      <c r="AR938" s="606" t="s">
        <v>338</v>
      </c>
      <c r="AT938" s="606" t="s">
        <v>480</v>
      </c>
      <c r="AU938" s="606" t="s">
        <v>83</v>
      </c>
      <c r="AY938" s="516" t="s">
        <v>184</v>
      </c>
      <c r="BE938" s="607">
        <f>IF(N938="základní",J938,0)</f>
        <v>0</v>
      </c>
      <c r="BF938" s="607">
        <f>IF(N938="snížená",J938,0)</f>
        <v>0</v>
      </c>
      <c r="BG938" s="607">
        <f>IF(N938="zákl. přenesená",J938,0)</f>
        <v>0</v>
      </c>
      <c r="BH938" s="607">
        <f>IF(N938="sníž. přenesená",J938,0)</f>
        <v>0</v>
      </c>
      <c r="BI938" s="607">
        <f>IF(N938="nulová",J938,0)</f>
        <v>0</v>
      </c>
      <c r="BJ938" s="516" t="s">
        <v>81</v>
      </c>
      <c r="BK938" s="607">
        <f>ROUND(I938*H938,2)</f>
        <v>0</v>
      </c>
      <c r="BL938" s="516" t="s">
        <v>259</v>
      </c>
      <c r="BM938" s="606" t="s">
        <v>1474</v>
      </c>
    </row>
    <row r="939" spans="2:65" s="609" customFormat="1">
      <c r="B939" s="608"/>
      <c r="D939" s="610" t="s">
        <v>203</v>
      </c>
      <c r="E939" s="611" t="s">
        <v>1</v>
      </c>
      <c r="F939" s="514" t="s">
        <v>1012</v>
      </c>
      <c r="H939" s="612">
        <v>2.8</v>
      </c>
      <c r="L939" s="608"/>
      <c r="M939" s="613"/>
      <c r="T939" s="614"/>
      <c r="AT939" s="611" t="s">
        <v>203</v>
      </c>
      <c r="AU939" s="611" t="s">
        <v>83</v>
      </c>
      <c r="AV939" s="609" t="s">
        <v>83</v>
      </c>
      <c r="AW939" s="609" t="s">
        <v>28</v>
      </c>
      <c r="AX939" s="609" t="s">
        <v>81</v>
      </c>
      <c r="AY939" s="611" t="s">
        <v>184</v>
      </c>
    </row>
    <row r="940" spans="2:65" s="609" customFormat="1">
      <c r="B940" s="608"/>
      <c r="D940" s="610" t="s">
        <v>203</v>
      </c>
      <c r="F940" s="514" t="s">
        <v>1475</v>
      </c>
      <c r="H940" s="612">
        <v>2.94</v>
      </c>
      <c r="L940" s="608"/>
      <c r="M940" s="613"/>
      <c r="T940" s="614"/>
      <c r="AT940" s="611" t="s">
        <v>203</v>
      </c>
      <c r="AU940" s="611" t="s">
        <v>83</v>
      </c>
      <c r="AV940" s="609" t="s">
        <v>83</v>
      </c>
      <c r="AW940" s="609" t="s">
        <v>4</v>
      </c>
      <c r="AX940" s="609" t="s">
        <v>81</v>
      </c>
      <c r="AY940" s="611" t="s">
        <v>184</v>
      </c>
    </row>
    <row r="941" spans="2:65" s="524" customFormat="1" ht="24.15" customHeight="1">
      <c r="B941" s="523"/>
      <c r="C941" s="637" t="s">
        <v>1476</v>
      </c>
      <c r="D941" s="637" t="s">
        <v>480</v>
      </c>
      <c r="E941" s="638" t="s">
        <v>1477</v>
      </c>
      <c r="F941" s="639" t="s">
        <v>1478</v>
      </c>
      <c r="G941" s="640" t="s">
        <v>201</v>
      </c>
      <c r="H941" s="641">
        <v>21.42</v>
      </c>
      <c r="I941" s="131"/>
      <c r="J941" s="642">
        <f>ROUND(I941*H941,2)</f>
        <v>0</v>
      </c>
      <c r="K941" s="643"/>
      <c r="L941" s="644"/>
      <c r="M941" s="645" t="s">
        <v>1</v>
      </c>
      <c r="N941" s="646" t="s">
        <v>38</v>
      </c>
      <c r="P941" s="604">
        <f>O941*H941</f>
        <v>0</v>
      </c>
      <c r="Q941" s="604">
        <v>5.5999999999999999E-3</v>
      </c>
      <c r="R941" s="604">
        <f>Q941*H941</f>
        <v>0.119952</v>
      </c>
      <c r="S941" s="604">
        <v>0</v>
      </c>
      <c r="T941" s="605">
        <f>S941*H941</f>
        <v>0</v>
      </c>
      <c r="AR941" s="606" t="s">
        <v>338</v>
      </c>
      <c r="AT941" s="606" t="s">
        <v>480</v>
      </c>
      <c r="AU941" s="606" t="s">
        <v>83</v>
      </c>
      <c r="AY941" s="516" t="s">
        <v>184</v>
      </c>
      <c r="BE941" s="607">
        <f>IF(N941="základní",J941,0)</f>
        <v>0</v>
      </c>
      <c r="BF941" s="607">
        <f>IF(N941="snížená",J941,0)</f>
        <v>0</v>
      </c>
      <c r="BG941" s="607">
        <f>IF(N941="zákl. přenesená",J941,0)</f>
        <v>0</v>
      </c>
      <c r="BH941" s="607">
        <f>IF(N941="sníž. přenesená",J941,0)</f>
        <v>0</v>
      </c>
      <c r="BI941" s="607">
        <f>IF(N941="nulová",J941,0)</f>
        <v>0</v>
      </c>
      <c r="BJ941" s="516" t="s">
        <v>81</v>
      </c>
      <c r="BK941" s="607">
        <f>ROUND(I941*H941,2)</f>
        <v>0</v>
      </c>
      <c r="BL941" s="516" t="s">
        <v>259</v>
      </c>
      <c r="BM941" s="606" t="s">
        <v>1479</v>
      </c>
    </row>
    <row r="942" spans="2:65" s="609" customFormat="1">
      <c r="B942" s="608"/>
      <c r="D942" s="610" t="s">
        <v>203</v>
      </c>
      <c r="E942" s="611" t="s">
        <v>1</v>
      </c>
      <c r="F942" s="514" t="s">
        <v>1465</v>
      </c>
      <c r="H942" s="612">
        <v>20.399999999999999</v>
      </c>
      <c r="L942" s="608"/>
      <c r="M942" s="613"/>
      <c r="T942" s="614"/>
      <c r="AT942" s="611" t="s">
        <v>203</v>
      </c>
      <c r="AU942" s="611" t="s">
        <v>83</v>
      </c>
      <c r="AV942" s="609" t="s">
        <v>83</v>
      </c>
      <c r="AW942" s="609" t="s">
        <v>28</v>
      </c>
      <c r="AX942" s="609" t="s">
        <v>81</v>
      </c>
      <c r="AY942" s="611" t="s">
        <v>184</v>
      </c>
    </row>
    <row r="943" spans="2:65" s="609" customFormat="1">
      <c r="B943" s="608"/>
      <c r="D943" s="610" t="s">
        <v>203</v>
      </c>
      <c r="F943" s="514" t="s">
        <v>1480</v>
      </c>
      <c r="H943" s="612">
        <v>21.42</v>
      </c>
      <c r="L943" s="608"/>
      <c r="M943" s="613"/>
      <c r="T943" s="614"/>
      <c r="AT943" s="611" t="s">
        <v>203</v>
      </c>
      <c r="AU943" s="611" t="s">
        <v>83</v>
      </c>
      <c r="AV943" s="609" t="s">
        <v>83</v>
      </c>
      <c r="AW943" s="609" t="s">
        <v>4</v>
      </c>
      <c r="AX943" s="609" t="s">
        <v>81</v>
      </c>
      <c r="AY943" s="611" t="s">
        <v>184</v>
      </c>
    </row>
    <row r="944" spans="2:65" s="524" customFormat="1" ht="24.15" customHeight="1">
      <c r="B944" s="523"/>
      <c r="C944" s="637" t="s">
        <v>1481</v>
      </c>
      <c r="D944" s="637" t="s">
        <v>480</v>
      </c>
      <c r="E944" s="638" t="s">
        <v>1482</v>
      </c>
      <c r="F944" s="639" t="s">
        <v>1483</v>
      </c>
      <c r="G944" s="640" t="s">
        <v>201</v>
      </c>
      <c r="H944" s="641">
        <v>267.435</v>
      </c>
      <c r="I944" s="131"/>
      <c r="J944" s="642">
        <f>ROUND(I944*H944,2)</f>
        <v>0</v>
      </c>
      <c r="K944" s="643"/>
      <c r="L944" s="644"/>
      <c r="M944" s="645" t="s">
        <v>1</v>
      </c>
      <c r="N944" s="646" t="s">
        <v>38</v>
      </c>
      <c r="P944" s="604">
        <f>O944*H944</f>
        <v>0</v>
      </c>
      <c r="Q944" s="604">
        <v>6.9999999999999999E-4</v>
      </c>
      <c r="R944" s="604">
        <f>Q944*H944</f>
        <v>0.1872045</v>
      </c>
      <c r="S944" s="604">
        <v>0</v>
      </c>
      <c r="T944" s="605">
        <f>S944*H944</f>
        <v>0</v>
      </c>
      <c r="AR944" s="606" t="s">
        <v>338</v>
      </c>
      <c r="AT944" s="606" t="s">
        <v>480</v>
      </c>
      <c r="AU944" s="606" t="s">
        <v>83</v>
      </c>
      <c r="AY944" s="516" t="s">
        <v>184</v>
      </c>
      <c r="BE944" s="607">
        <f>IF(N944="základní",J944,0)</f>
        <v>0</v>
      </c>
      <c r="BF944" s="607">
        <f>IF(N944="snížená",J944,0)</f>
        <v>0</v>
      </c>
      <c r="BG944" s="607">
        <f>IF(N944="zákl. přenesená",J944,0)</f>
        <v>0</v>
      </c>
      <c r="BH944" s="607">
        <f>IF(N944="sníž. přenesená",J944,0)</f>
        <v>0</v>
      </c>
      <c r="BI944" s="607">
        <f>IF(N944="nulová",J944,0)</f>
        <v>0</v>
      </c>
      <c r="BJ944" s="516" t="s">
        <v>81</v>
      </c>
      <c r="BK944" s="607">
        <f>ROUND(I944*H944,2)</f>
        <v>0</v>
      </c>
      <c r="BL944" s="516" t="s">
        <v>259</v>
      </c>
      <c r="BM944" s="606" t="s">
        <v>1484</v>
      </c>
    </row>
    <row r="945" spans="2:65" s="609" customFormat="1">
      <c r="B945" s="608"/>
      <c r="D945" s="610" t="s">
        <v>203</v>
      </c>
      <c r="E945" s="611" t="s">
        <v>1</v>
      </c>
      <c r="F945" s="514" t="s">
        <v>1265</v>
      </c>
      <c r="H945" s="612">
        <v>170.5</v>
      </c>
      <c r="L945" s="608"/>
      <c r="M945" s="613"/>
      <c r="T945" s="614"/>
      <c r="AT945" s="611" t="s">
        <v>203</v>
      </c>
      <c r="AU945" s="611" t="s">
        <v>83</v>
      </c>
      <c r="AV945" s="609" t="s">
        <v>83</v>
      </c>
      <c r="AW945" s="609" t="s">
        <v>28</v>
      </c>
      <c r="AX945" s="609" t="s">
        <v>73</v>
      </c>
      <c r="AY945" s="611" t="s">
        <v>184</v>
      </c>
    </row>
    <row r="946" spans="2:65" s="609" customFormat="1">
      <c r="B946" s="608"/>
      <c r="D946" s="610" t="s">
        <v>203</v>
      </c>
      <c r="E946" s="611" t="s">
        <v>1</v>
      </c>
      <c r="F946" s="514" t="s">
        <v>1266</v>
      </c>
      <c r="H946" s="612">
        <v>46.5</v>
      </c>
      <c r="L946" s="608"/>
      <c r="M946" s="613"/>
      <c r="T946" s="614"/>
      <c r="AT946" s="611" t="s">
        <v>203</v>
      </c>
      <c r="AU946" s="611" t="s">
        <v>83</v>
      </c>
      <c r="AV946" s="609" t="s">
        <v>83</v>
      </c>
      <c r="AW946" s="609" t="s">
        <v>28</v>
      </c>
      <c r="AX946" s="609" t="s">
        <v>73</v>
      </c>
      <c r="AY946" s="611" t="s">
        <v>184</v>
      </c>
    </row>
    <row r="947" spans="2:65" s="609" customFormat="1">
      <c r="B947" s="608"/>
      <c r="D947" s="610" t="s">
        <v>203</v>
      </c>
      <c r="E947" s="611" t="s">
        <v>1</v>
      </c>
      <c r="F947" s="514" t="s">
        <v>1267</v>
      </c>
      <c r="H947" s="612">
        <v>6.3</v>
      </c>
      <c r="L947" s="608"/>
      <c r="M947" s="613"/>
      <c r="T947" s="614"/>
      <c r="AT947" s="611" t="s">
        <v>203</v>
      </c>
      <c r="AU947" s="611" t="s">
        <v>83</v>
      </c>
      <c r="AV947" s="609" t="s">
        <v>83</v>
      </c>
      <c r="AW947" s="609" t="s">
        <v>28</v>
      </c>
      <c r="AX947" s="609" t="s">
        <v>73</v>
      </c>
      <c r="AY947" s="611" t="s">
        <v>184</v>
      </c>
    </row>
    <row r="948" spans="2:65" s="609" customFormat="1">
      <c r="B948" s="608"/>
      <c r="D948" s="610" t="s">
        <v>203</v>
      </c>
      <c r="E948" s="611" t="s">
        <v>1</v>
      </c>
      <c r="F948" s="514" t="s">
        <v>1268</v>
      </c>
      <c r="H948" s="612">
        <v>31.4</v>
      </c>
      <c r="L948" s="608"/>
      <c r="M948" s="613"/>
      <c r="T948" s="614"/>
      <c r="AT948" s="611" t="s">
        <v>203</v>
      </c>
      <c r="AU948" s="611" t="s">
        <v>83</v>
      </c>
      <c r="AV948" s="609" t="s">
        <v>83</v>
      </c>
      <c r="AW948" s="609" t="s">
        <v>28</v>
      </c>
      <c r="AX948" s="609" t="s">
        <v>73</v>
      </c>
      <c r="AY948" s="611" t="s">
        <v>184</v>
      </c>
    </row>
    <row r="949" spans="2:65" s="630" customFormat="1">
      <c r="B949" s="629"/>
      <c r="D949" s="610" t="s">
        <v>203</v>
      </c>
      <c r="E949" s="631" t="s">
        <v>1</v>
      </c>
      <c r="F949" s="632" t="s">
        <v>206</v>
      </c>
      <c r="H949" s="633">
        <v>254.7</v>
      </c>
      <c r="L949" s="629"/>
      <c r="M949" s="634"/>
      <c r="T949" s="635"/>
      <c r="AT949" s="631" t="s">
        <v>203</v>
      </c>
      <c r="AU949" s="631" t="s">
        <v>83</v>
      </c>
      <c r="AV949" s="630" t="s">
        <v>190</v>
      </c>
      <c r="AW949" s="630" t="s">
        <v>28</v>
      </c>
      <c r="AX949" s="630" t="s">
        <v>81</v>
      </c>
      <c r="AY949" s="631" t="s">
        <v>184</v>
      </c>
    </row>
    <row r="950" spans="2:65" s="609" customFormat="1">
      <c r="B950" s="608"/>
      <c r="D950" s="610" t="s">
        <v>203</v>
      </c>
      <c r="F950" s="514" t="s">
        <v>1485</v>
      </c>
      <c r="H950" s="612">
        <v>267.435</v>
      </c>
      <c r="L950" s="608"/>
      <c r="M950" s="613"/>
      <c r="T950" s="614"/>
      <c r="AT950" s="611" t="s">
        <v>203</v>
      </c>
      <c r="AU950" s="611" t="s">
        <v>83</v>
      </c>
      <c r="AV950" s="609" t="s">
        <v>83</v>
      </c>
      <c r="AW950" s="609" t="s">
        <v>4</v>
      </c>
      <c r="AX950" s="609" t="s">
        <v>81</v>
      </c>
      <c r="AY950" s="611" t="s">
        <v>184</v>
      </c>
    </row>
    <row r="951" spans="2:65" s="524" customFormat="1" ht="24.15" customHeight="1">
      <c r="B951" s="523"/>
      <c r="C951" s="595" t="s">
        <v>1486</v>
      </c>
      <c r="D951" s="595" t="s">
        <v>186</v>
      </c>
      <c r="E951" s="596" t="s">
        <v>1487</v>
      </c>
      <c r="F951" s="636" t="s">
        <v>1488</v>
      </c>
      <c r="G951" s="615" t="s">
        <v>201</v>
      </c>
      <c r="H951" s="599">
        <v>69.730999999999995</v>
      </c>
      <c r="I951" s="90"/>
      <c r="J951" s="600">
        <f>ROUND(I951*H951,2)</f>
        <v>0</v>
      </c>
      <c r="K951" s="601"/>
      <c r="L951" s="523"/>
      <c r="M951" s="602" t="s">
        <v>1</v>
      </c>
      <c r="N951" s="603" t="s">
        <v>38</v>
      </c>
      <c r="P951" s="604">
        <f>O951*H951</f>
        <v>0</v>
      </c>
      <c r="Q951" s="604">
        <v>6.0000000000000001E-3</v>
      </c>
      <c r="R951" s="604">
        <f>Q951*H951</f>
        <v>0.41838599999999998</v>
      </c>
      <c r="S951" s="604">
        <v>0</v>
      </c>
      <c r="T951" s="605">
        <f>S951*H951</f>
        <v>0</v>
      </c>
      <c r="AR951" s="606" t="s">
        <v>259</v>
      </c>
      <c r="AT951" s="606" t="s">
        <v>186</v>
      </c>
      <c r="AU951" s="606" t="s">
        <v>83</v>
      </c>
      <c r="AY951" s="516" t="s">
        <v>184</v>
      </c>
      <c r="BE951" s="607">
        <f>IF(N951="základní",J951,0)</f>
        <v>0</v>
      </c>
      <c r="BF951" s="607">
        <f>IF(N951="snížená",J951,0)</f>
        <v>0</v>
      </c>
      <c r="BG951" s="607">
        <f>IF(N951="zákl. přenesená",J951,0)</f>
        <v>0</v>
      </c>
      <c r="BH951" s="607">
        <f>IF(N951="sníž. přenesená",J951,0)</f>
        <v>0</v>
      </c>
      <c r="BI951" s="607">
        <f>IF(N951="nulová",J951,0)</f>
        <v>0</v>
      </c>
      <c r="BJ951" s="516" t="s">
        <v>81</v>
      </c>
      <c r="BK951" s="607">
        <f>ROUND(I951*H951,2)</f>
        <v>0</v>
      </c>
      <c r="BL951" s="516" t="s">
        <v>259</v>
      </c>
      <c r="BM951" s="606" t="s">
        <v>1489</v>
      </c>
    </row>
    <row r="952" spans="2:65" s="617" customFormat="1">
      <c r="B952" s="616"/>
      <c r="D952" s="610" t="s">
        <v>203</v>
      </c>
      <c r="E952" s="618" t="s">
        <v>1</v>
      </c>
      <c r="F952" s="619" t="s">
        <v>1490</v>
      </c>
      <c r="H952" s="618" t="s">
        <v>1</v>
      </c>
      <c r="L952" s="616"/>
      <c r="M952" s="620"/>
      <c r="T952" s="621"/>
      <c r="AT952" s="618" t="s">
        <v>203</v>
      </c>
      <c r="AU952" s="618" t="s">
        <v>83</v>
      </c>
      <c r="AV952" s="617" t="s">
        <v>81</v>
      </c>
      <c r="AW952" s="617" t="s">
        <v>28</v>
      </c>
      <c r="AX952" s="617" t="s">
        <v>73</v>
      </c>
      <c r="AY952" s="618" t="s">
        <v>184</v>
      </c>
    </row>
    <row r="953" spans="2:65" s="617" customFormat="1">
      <c r="B953" s="616"/>
      <c r="D953" s="610" t="s">
        <v>203</v>
      </c>
      <c r="E953" s="618" t="s">
        <v>1</v>
      </c>
      <c r="F953" s="619" t="s">
        <v>1069</v>
      </c>
      <c r="H953" s="618" t="s">
        <v>1</v>
      </c>
      <c r="L953" s="616"/>
      <c r="M953" s="620"/>
      <c r="T953" s="621"/>
      <c r="AT953" s="618" t="s">
        <v>203</v>
      </c>
      <c r="AU953" s="618" t="s">
        <v>83</v>
      </c>
      <c r="AV953" s="617" t="s">
        <v>81</v>
      </c>
      <c r="AW953" s="617" t="s">
        <v>28</v>
      </c>
      <c r="AX953" s="617" t="s">
        <v>73</v>
      </c>
      <c r="AY953" s="618" t="s">
        <v>184</v>
      </c>
    </row>
    <row r="954" spans="2:65" s="609" customFormat="1">
      <c r="B954" s="608"/>
      <c r="D954" s="610" t="s">
        <v>203</v>
      </c>
      <c r="E954" s="611" t="s">
        <v>1</v>
      </c>
      <c r="F954" s="514" t="s">
        <v>1105</v>
      </c>
      <c r="H954" s="612">
        <v>11.73</v>
      </c>
      <c r="L954" s="608"/>
      <c r="M954" s="613"/>
      <c r="T954" s="614"/>
      <c r="AT954" s="611" t="s">
        <v>203</v>
      </c>
      <c r="AU954" s="611" t="s">
        <v>83</v>
      </c>
      <c r="AV954" s="609" t="s">
        <v>83</v>
      </c>
      <c r="AW954" s="609" t="s">
        <v>28</v>
      </c>
      <c r="AX954" s="609" t="s">
        <v>73</v>
      </c>
      <c r="AY954" s="611" t="s">
        <v>184</v>
      </c>
    </row>
    <row r="955" spans="2:65" s="609" customFormat="1">
      <c r="B955" s="608"/>
      <c r="D955" s="610" t="s">
        <v>203</v>
      </c>
      <c r="E955" s="611" t="s">
        <v>1</v>
      </c>
      <c r="F955" s="514" t="s">
        <v>1103</v>
      </c>
      <c r="H955" s="612">
        <v>-6.63</v>
      </c>
      <c r="L955" s="608"/>
      <c r="M955" s="613"/>
      <c r="T955" s="614"/>
      <c r="AT955" s="611" t="s">
        <v>203</v>
      </c>
      <c r="AU955" s="611" t="s">
        <v>83</v>
      </c>
      <c r="AV955" s="609" t="s">
        <v>83</v>
      </c>
      <c r="AW955" s="609" t="s">
        <v>28</v>
      </c>
      <c r="AX955" s="609" t="s">
        <v>73</v>
      </c>
      <c r="AY955" s="611" t="s">
        <v>184</v>
      </c>
    </row>
    <row r="956" spans="2:65" s="609" customFormat="1">
      <c r="B956" s="608"/>
      <c r="D956" s="610" t="s">
        <v>203</v>
      </c>
      <c r="E956" s="611" t="s">
        <v>1</v>
      </c>
      <c r="F956" s="514" t="s">
        <v>1104</v>
      </c>
      <c r="H956" s="612">
        <v>1.56</v>
      </c>
      <c r="L956" s="608"/>
      <c r="M956" s="613"/>
      <c r="T956" s="614"/>
      <c r="AT956" s="611" t="s">
        <v>203</v>
      </c>
      <c r="AU956" s="611" t="s">
        <v>83</v>
      </c>
      <c r="AV956" s="609" t="s">
        <v>83</v>
      </c>
      <c r="AW956" s="609" t="s">
        <v>28</v>
      </c>
      <c r="AX956" s="609" t="s">
        <v>73</v>
      </c>
      <c r="AY956" s="611" t="s">
        <v>184</v>
      </c>
    </row>
    <row r="957" spans="2:65" s="617" customFormat="1">
      <c r="B957" s="616"/>
      <c r="D957" s="610" t="s">
        <v>203</v>
      </c>
      <c r="E957" s="618" t="s">
        <v>1</v>
      </c>
      <c r="F957" s="619" t="s">
        <v>1076</v>
      </c>
      <c r="H957" s="618" t="s">
        <v>1</v>
      </c>
      <c r="L957" s="616"/>
      <c r="M957" s="620"/>
      <c r="T957" s="621"/>
      <c r="AT957" s="618" t="s">
        <v>203</v>
      </c>
      <c r="AU957" s="618" t="s">
        <v>83</v>
      </c>
      <c r="AV957" s="617" t="s">
        <v>81</v>
      </c>
      <c r="AW957" s="617" t="s">
        <v>28</v>
      </c>
      <c r="AX957" s="617" t="s">
        <v>73</v>
      </c>
      <c r="AY957" s="618" t="s">
        <v>184</v>
      </c>
    </row>
    <row r="958" spans="2:65" s="609" customFormat="1">
      <c r="B958" s="608"/>
      <c r="D958" s="610" t="s">
        <v>203</v>
      </c>
      <c r="E958" s="611" t="s">
        <v>1</v>
      </c>
      <c r="F958" s="514" t="s">
        <v>1105</v>
      </c>
      <c r="H958" s="612">
        <v>11.73</v>
      </c>
      <c r="L958" s="608"/>
      <c r="M958" s="613"/>
      <c r="T958" s="614"/>
      <c r="AT958" s="611" t="s">
        <v>203</v>
      </c>
      <c r="AU958" s="611" t="s">
        <v>83</v>
      </c>
      <c r="AV958" s="609" t="s">
        <v>83</v>
      </c>
      <c r="AW958" s="609" t="s">
        <v>28</v>
      </c>
      <c r="AX958" s="609" t="s">
        <v>73</v>
      </c>
      <c r="AY958" s="611" t="s">
        <v>184</v>
      </c>
    </row>
    <row r="959" spans="2:65" s="609" customFormat="1">
      <c r="B959" s="608"/>
      <c r="D959" s="610" t="s">
        <v>203</v>
      </c>
      <c r="E959" s="611" t="s">
        <v>1</v>
      </c>
      <c r="F959" s="514" t="s">
        <v>1106</v>
      </c>
      <c r="H959" s="612">
        <v>-2.5499999999999998</v>
      </c>
      <c r="L959" s="608"/>
      <c r="M959" s="613"/>
      <c r="T959" s="614"/>
      <c r="AT959" s="611" t="s">
        <v>203</v>
      </c>
      <c r="AU959" s="611" t="s">
        <v>83</v>
      </c>
      <c r="AV959" s="609" t="s">
        <v>83</v>
      </c>
      <c r="AW959" s="609" t="s">
        <v>28</v>
      </c>
      <c r="AX959" s="609" t="s">
        <v>73</v>
      </c>
      <c r="AY959" s="611" t="s">
        <v>184</v>
      </c>
    </row>
    <row r="960" spans="2:65" s="609" customFormat="1">
      <c r="B960" s="608"/>
      <c r="D960" s="610" t="s">
        <v>203</v>
      </c>
      <c r="E960" s="611" t="s">
        <v>1</v>
      </c>
      <c r="F960" s="514" t="s">
        <v>1107</v>
      </c>
      <c r="H960" s="612">
        <v>-0.71399999999999997</v>
      </c>
      <c r="L960" s="608"/>
      <c r="M960" s="613"/>
      <c r="T960" s="614"/>
      <c r="AT960" s="611" t="s">
        <v>203</v>
      </c>
      <c r="AU960" s="611" t="s">
        <v>83</v>
      </c>
      <c r="AV960" s="609" t="s">
        <v>83</v>
      </c>
      <c r="AW960" s="609" t="s">
        <v>28</v>
      </c>
      <c r="AX960" s="609" t="s">
        <v>73</v>
      </c>
      <c r="AY960" s="611" t="s">
        <v>184</v>
      </c>
    </row>
    <row r="961" spans="2:65" s="609" customFormat="1">
      <c r="B961" s="608"/>
      <c r="D961" s="610" t="s">
        <v>203</v>
      </c>
      <c r="E961" s="611" t="s">
        <v>1</v>
      </c>
      <c r="F961" s="514" t="s">
        <v>1108</v>
      </c>
      <c r="H961" s="612">
        <v>-0.3</v>
      </c>
      <c r="L961" s="608"/>
      <c r="M961" s="613"/>
      <c r="T961" s="614"/>
      <c r="AT961" s="611" t="s">
        <v>203</v>
      </c>
      <c r="AU961" s="611" t="s">
        <v>83</v>
      </c>
      <c r="AV961" s="609" t="s">
        <v>83</v>
      </c>
      <c r="AW961" s="609" t="s">
        <v>28</v>
      </c>
      <c r="AX961" s="609" t="s">
        <v>73</v>
      </c>
      <c r="AY961" s="611" t="s">
        <v>184</v>
      </c>
    </row>
    <row r="962" spans="2:65" s="609" customFormat="1">
      <c r="B962" s="608"/>
      <c r="D962" s="610" t="s">
        <v>203</v>
      </c>
      <c r="E962" s="611" t="s">
        <v>1</v>
      </c>
      <c r="F962" s="514" t="s">
        <v>1109</v>
      </c>
      <c r="H962" s="612">
        <v>0.84</v>
      </c>
      <c r="L962" s="608"/>
      <c r="M962" s="613"/>
      <c r="T962" s="614"/>
      <c r="AT962" s="611" t="s">
        <v>203</v>
      </c>
      <c r="AU962" s="611" t="s">
        <v>83</v>
      </c>
      <c r="AV962" s="609" t="s">
        <v>83</v>
      </c>
      <c r="AW962" s="609" t="s">
        <v>28</v>
      </c>
      <c r="AX962" s="609" t="s">
        <v>73</v>
      </c>
      <c r="AY962" s="611" t="s">
        <v>184</v>
      </c>
    </row>
    <row r="963" spans="2:65" s="617" customFormat="1">
      <c r="B963" s="616"/>
      <c r="D963" s="610" t="s">
        <v>203</v>
      </c>
      <c r="E963" s="618" t="s">
        <v>1</v>
      </c>
      <c r="F963" s="619" t="s">
        <v>1091</v>
      </c>
      <c r="H963" s="618" t="s">
        <v>1</v>
      </c>
      <c r="L963" s="616"/>
      <c r="M963" s="620"/>
      <c r="T963" s="621"/>
      <c r="AT963" s="618" t="s">
        <v>203</v>
      </c>
      <c r="AU963" s="618" t="s">
        <v>83</v>
      </c>
      <c r="AV963" s="617" t="s">
        <v>81</v>
      </c>
      <c r="AW963" s="617" t="s">
        <v>28</v>
      </c>
      <c r="AX963" s="617" t="s">
        <v>73</v>
      </c>
      <c r="AY963" s="618" t="s">
        <v>184</v>
      </c>
    </row>
    <row r="964" spans="2:65" s="609" customFormat="1">
      <c r="B964" s="608"/>
      <c r="D964" s="610" t="s">
        <v>203</v>
      </c>
      <c r="E964" s="611" t="s">
        <v>1</v>
      </c>
      <c r="F964" s="514" t="s">
        <v>1110</v>
      </c>
      <c r="H964" s="612">
        <v>2.91</v>
      </c>
      <c r="L964" s="608"/>
      <c r="M964" s="613"/>
      <c r="T964" s="614"/>
      <c r="AT964" s="611" t="s">
        <v>203</v>
      </c>
      <c r="AU964" s="611" t="s">
        <v>83</v>
      </c>
      <c r="AV964" s="609" t="s">
        <v>83</v>
      </c>
      <c r="AW964" s="609" t="s">
        <v>28</v>
      </c>
      <c r="AX964" s="609" t="s">
        <v>73</v>
      </c>
      <c r="AY964" s="611" t="s">
        <v>184</v>
      </c>
    </row>
    <row r="965" spans="2:65" s="617" customFormat="1">
      <c r="B965" s="616"/>
      <c r="D965" s="610" t="s">
        <v>203</v>
      </c>
      <c r="E965" s="618" t="s">
        <v>1</v>
      </c>
      <c r="F965" s="619" t="s">
        <v>1087</v>
      </c>
      <c r="H965" s="618" t="s">
        <v>1</v>
      </c>
      <c r="L965" s="616"/>
      <c r="M965" s="620"/>
      <c r="T965" s="621"/>
      <c r="AT965" s="618" t="s">
        <v>203</v>
      </c>
      <c r="AU965" s="618" t="s">
        <v>83</v>
      </c>
      <c r="AV965" s="617" t="s">
        <v>81</v>
      </c>
      <c r="AW965" s="617" t="s">
        <v>28</v>
      </c>
      <c r="AX965" s="617" t="s">
        <v>73</v>
      </c>
      <c r="AY965" s="618" t="s">
        <v>184</v>
      </c>
    </row>
    <row r="966" spans="2:65" s="609" customFormat="1">
      <c r="B966" s="608"/>
      <c r="D966" s="610" t="s">
        <v>203</v>
      </c>
      <c r="E966" s="611" t="s">
        <v>1</v>
      </c>
      <c r="F966" s="514" t="s">
        <v>1110</v>
      </c>
      <c r="H966" s="612">
        <v>2.91</v>
      </c>
      <c r="L966" s="608"/>
      <c r="M966" s="613"/>
      <c r="T966" s="614"/>
      <c r="AT966" s="611" t="s">
        <v>203</v>
      </c>
      <c r="AU966" s="611" t="s">
        <v>83</v>
      </c>
      <c r="AV966" s="609" t="s">
        <v>83</v>
      </c>
      <c r="AW966" s="609" t="s">
        <v>28</v>
      </c>
      <c r="AX966" s="609" t="s">
        <v>73</v>
      </c>
      <c r="AY966" s="611" t="s">
        <v>184</v>
      </c>
    </row>
    <row r="967" spans="2:65" s="609" customFormat="1">
      <c r="B967" s="608"/>
      <c r="D967" s="610" t="s">
        <v>203</v>
      </c>
      <c r="E967" s="611" t="s">
        <v>1</v>
      </c>
      <c r="F967" s="514" t="s">
        <v>1111</v>
      </c>
      <c r="H967" s="612">
        <v>-0.67500000000000004</v>
      </c>
      <c r="L967" s="608"/>
      <c r="M967" s="613"/>
      <c r="T967" s="614"/>
      <c r="AT967" s="611" t="s">
        <v>203</v>
      </c>
      <c r="AU967" s="611" t="s">
        <v>83</v>
      </c>
      <c r="AV967" s="609" t="s">
        <v>83</v>
      </c>
      <c r="AW967" s="609" t="s">
        <v>28</v>
      </c>
      <c r="AX967" s="609" t="s">
        <v>73</v>
      </c>
      <c r="AY967" s="611" t="s">
        <v>184</v>
      </c>
    </row>
    <row r="968" spans="2:65" s="609" customFormat="1">
      <c r="B968" s="608"/>
      <c r="D968" s="610" t="s">
        <v>203</v>
      </c>
      <c r="E968" s="611" t="s">
        <v>1</v>
      </c>
      <c r="F968" s="514" t="s">
        <v>1112</v>
      </c>
      <c r="H968" s="612">
        <v>0.12</v>
      </c>
      <c r="L968" s="608"/>
      <c r="M968" s="613"/>
      <c r="T968" s="614"/>
      <c r="AT968" s="611" t="s">
        <v>203</v>
      </c>
      <c r="AU968" s="611" t="s">
        <v>83</v>
      </c>
      <c r="AV968" s="609" t="s">
        <v>83</v>
      </c>
      <c r="AW968" s="609" t="s">
        <v>28</v>
      </c>
      <c r="AX968" s="609" t="s">
        <v>73</v>
      </c>
      <c r="AY968" s="611" t="s">
        <v>184</v>
      </c>
    </row>
    <row r="969" spans="2:65" s="623" customFormat="1">
      <c r="B969" s="622"/>
      <c r="D969" s="610" t="s">
        <v>203</v>
      </c>
      <c r="E969" s="624" t="s">
        <v>1</v>
      </c>
      <c r="F969" s="625" t="s">
        <v>685</v>
      </c>
      <c r="H969" s="626">
        <v>20.931000000000001</v>
      </c>
      <c r="L969" s="622"/>
      <c r="M969" s="627"/>
      <c r="T969" s="628"/>
      <c r="AT969" s="624" t="s">
        <v>203</v>
      </c>
      <c r="AU969" s="624" t="s">
        <v>83</v>
      </c>
      <c r="AV969" s="623" t="s">
        <v>195</v>
      </c>
      <c r="AW969" s="623" t="s">
        <v>28</v>
      </c>
      <c r="AX969" s="623" t="s">
        <v>73</v>
      </c>
      <c r="AY969" s="624" t="s">
        <v>184</v>
      </c>
    </row>
    <row r="970" spans="2:65" s="617" customFormat="1">
      <c r="B970" s="616"/>
      <c r="D970" s="610" t="s">
        <v>203</v>
      </c>
      <c r="E970" s="618" t="s">
        <v>1</v>
      </c>
      <c r="F970" s="619" t="s">
        <v>1491</v>
      </c>
      <c r="H970" s="618" t="s">
        <v>1</v>
      </c>
      <c r="L970" s="616"/>
      <c r="M970" s="620"/>
      <c r="T970" s="621"/>
      <c r="AT970" s="618" t="s">
        <v>203</v>
      </c>
      <c r="AU970" s="618" t="s">
        <v>83</v>
      </c>
      <c r="AV970" s="617" t="s">
        <v>81</v>
      </c>
      <c r="AW970" s="617" t="s">
        <v>28</v>
      </c>
      <c r="AX970" s="617" t="s">
        <v>73</v>
      </c>
      <c r="AY970" s="618" t="s">
        <v>184</v>
      </c>
    </row>
    <row r="971" spans="2:65" s="609" customFormat="1">
      <c r="B971" s="608"/>
      <c r="D971" s="610" t="s">
        <v>203</v>
      </c>
      <c r="E971" s="611" t="s">
        <v>1</v>
      </c>
      <c r="F971" s="514" t="s">
        <v>1492</v>
      </c>
      <c r="H971" s="612">
        <v>48.8</v>
      </c>
      <c r="L971" s="608"/>
      <c r="M971" s="613"/>
      <c r="T971" s="614"/>
      <c r="AT971" s="611" t="s">
        <v>203</v>
      </c>
      <c r="AU971" s="611" t="s">
        <v>83</v>
      </c>
      <c r="AV971" s="609" t="s">
        <v>83</v>
      </c>
      <c r="AW971" s="609" t="s">
        <v>28</v>
      </c>
      <c r="AX971" s="609" t="s">
        <v>73</v>
      </c>
      <c r="AY971" s="611" t="s">
        <v>184</v>
      </c>
    </row>
    <row r="972" spans="2:65" s="630" customFormat="1">
      <c r="B972" s="629"/>
      <c r="D972" s="610" t="s">
        <v>203</v>
      </c>
      <c r="E972" s="631" t="s">
        <v>1</v>
      </c>
      <c r="F972" s="632" t="s">
        <v>206</v>
      </c>
      <c r="H972" s="633">
        <v>69.730999999999995</v>
      </c>
      <c r="L972" s="629"/>
      <c r="M972" s="634"/>
      <c r="T972" s="635"/>
      <c r="AT972" s="631" t="s">
        <v>203</v>
      </c>
      <c r="AU972" s="631" t="s">
        <v>83</v>
      </c>
      <c r="AV972" s="630" t="s">
        <v>190</v>
      </c>
      <c r="AW972" s="630" t="s">
        <v>28</v>
      </c>
      <c r="AX972" s="630" t="s">
        <v>81</v>
      </c>
      <c r="AY972" s="631" t="s">
        <v>184</v>
      </c>
    </row>
    <row r="973" spans="2:65" s="524" customFormat="1" ht="24.15" customHeight="1">
      <c r="B973" s="523"/>
      <c r="C973" s="637" t="s">
        <v>1493</v>
      </c>
      <c r="D973" s="637" t="s">
        <v>480</v>
      </c>
      <c r="E973" s="638" t="s">
        <v>1494</v>
      </c>
      <c r="F973" s="639" t="s">
        <v>1495</v>
      </c>
      <c r="G973" s="640" t="s">
        <v>201</v>
      </c>
      <c r="H973" s="641">
        <v>21.978000000000002</v>
      </c>
      <c r="I973" s="131"/>
      <c r="J973" s="642">
        <f>ROUND(I973*H973,2)</f>
        <v>0</v>
      </c>
      <c r="K973" s="643"/>
      <c r="L973" s="644"/>
      <c r="M973" s="645" t="s">
        <v>1</v>
      </c>
      <c r="N973" s="646" t="s">
        <v>38</v>
      </c>
      <c r="P973" s="604">
        <f>O973*H973</f>
        <v>0</v>
      </c>
      <c r="Q973" s="604">
        <v>1.8E-3</v>
      </c>
      <c r="R973" s="604">
        <f>Q973*H973</f>
        <v>3.9560400000000003E-2</v>
      </c>
      <c r="S973" s="604">
        <v>0</v>
      </c>
      <c r="T973" s="605">
        <f>S973*H973</f>
        <v>0</v>
      </c>
      <c r="AR973" s="606" t="s">
        <v>338</v>
      </c>
      <c r="AT973" s="606" t="s">
        <v>480</v>
      </c>
      <c r="AU973" s="606" t="s">
        <v>83</v>
      </c>
      <c r="AY973" s="516" t="s">
        <v>184</v>
      </c>
      <c r="BE973" s="607">
        <f>IF(N973="základní",J973,0)</f>
        <v>0</v>
      </c>
      <c r="BF973" s="607">
        <f>IF(N973="snížená",J973,0)</f>
        <v>0</v>
      </c>
      <c r="BG973" s="607">
        <f>IF(N973="zákl. přenesená",J973,0)</f>
        <v>0</v>
      </c>
      <c r="BH973" s="607">
        <f>IF(N973="sníž. přenesená",J973,0)</f>
        <v>0</v>
      </c>
      <c r="BI973" s="607">
        <f>IF(N973="nulová",J973,0)</f>
        <v>0</v>
      </c>
      <c r="BJ973" s="516" t="s">
        <v>81</v>
      </c>
      <c r="BK973" s="607">
        <f>ROUND(I973*H973,2)</f>
        <v>0</v>
      </c>
      <c r="BL973" s="516" t="s">
        <v>259</v>
      </c>
      <c r="BM973" s="606" t="s">
        <v>1496</v>
      </c>
    </row>
    <row r="974" spans="2:65" s="609" customFormat="1">
      <c r="B974" s="608"/>
      <c r="D974" s="610" t="s">
        <v>203</v>
      </c>
      <c r="F974" s="514" t="s">
        <v>1497</v>
      </c>
      <c r="H974" s="612">
        <v>21.978000000000002</v>
      </c>
      <c r="L974" s="608"/>
      <c r="M974" s="613"/>
      <c r="T974" s="614"/>
      <c r="AT974" s="611" t="s">
        <v>203</v>
      </c>
      <c r="AU974" s="611" t="s">
        <v>83</v>
      </c>
      <c r="AV974" s="609" t="s">
        <v>83</v>
      </c>
      <c r="AW974" s="609" t="s">
        <v>4</v>
      </c>
      <c r="AX974" s="609" t="s">
        <v>81</v>
      </c>
      <c r="AY974" s="611" t="s">
        <v>184</v>
      </c>
    </row>
    <row r="975" spans="2:65" s="524" customFormat="1" ht="24.15" customHeight="1">
      <c r="B975" s="523"/>
      <c r="C975" s="637" t="s">
        <v>1498</v>
      </c>
      <c r="D975" s="637" t="s">
        <v>480</v>
      </c>
      <c r="E975" s="638" t="s">
        <v>1499</v>
      </c>
      <c r="F975" s="639" t="s">
        <v>1500</v>
      </c>
      <c r="G975" s="640" t="s">
        <v>201</v>
      </c>
      <c r="H975" s="641">
        <v>51.24</v>
      </c>
      <c r="I975" s="131"/>
      <c r="J975" s="642">
        <f>ROUND(I975*H975,2)</f>
        <v>0</v>
      </c>
      <c r="K975" s="643"/>
      <c r="L975" s="644"/>
      <c r="M975" s="645" t="s">
        <v>1</v>
      </c>
      <c r="N975" s="646" t="s">
        <v>38</v>
      </c>
      <c r="P975" s="604">
        <f>O975*H975</f>
        <v>0</v>
      </c>
      <c r="Q975" s="604">
        <v>2.4499999999999999E-3</v>
      </c>
      <c r="R975" s="604">
        <f>Q975*H975</f>
        <v>0.12553800000000001</v>
      </c>
      <c r="S975" s="604">
        <v>0</v>
      </c>
      <c r="T975" s="605">
        <f>S975*H975</f>
        <v>0</v>
      </c>
      <c r="AR975" s="606" t="s">
        <v>338</v>
      </c>
      <c r="AT975" s="606" t="s">
        <v>480</v>
      </c>
      <c r="AU975" s="606" t="s">
        <v>83</v>
      </c>
      <c r="AY975" s="516" t="s">
        <v>184</v>
      </c>
      <c r="BE975" s="607">
        <f>IF(N975="základní",J975,0)</f>
        <v>0</v>
      </c>
      <c r="BF975" s="607">
        <f>IF(N975="snížená",J975,0)</f>
        <v>0</v>
      </c>
      <c r="BG975" s="607">
        <f>IF(N975="zákl. přenesená",J975,0)</f>
        <v>0</v>
      </c>
      <c r="BH975" s="607">
        <f>IF(N975="sníž. přenesená",J975,0)</f>
        <v>0</v>
      </c>
      <c r="BI975" s="607">
        <f>IF(N975="nulová",J975,0)</f>
        <v>0</v>
      </c>
      <c r="BJ975" s="516" t="s">
        <v>81</v>
      </c>
      <c r="BK975" s="607">
        <f>ROUND(I975*H975,2)</f>
        <v>0</v>
      </c>
      <c r="BL975" s="516" t="s">
        <v>259</v>
      </c>
      <c r="BM975" s="606" t="s">
        <v>1501</v>
      </c>
    </row>
    <row r="976" spans="2:65" s="609" customFormat="1">
      <c r="B976" s="608"/>
      <c r="D976" s="610" t="s">
        <v>203</v>
      </c>
      <c r="E976" s="611" t="s">
        <v>1</v>
      </c>
      <c r="F976" s="514" t="s">
        <v>1492</v>
      </c>
      <c r="H976" s="612">
        <v>48.8</v>
      </c>
      <c r="L976" s="608"/>
      <c r="M976" s="613"/>
      <c r="T976" s="614"/>
      <c r="AT976" s="611" t="s">
        <v>203</v>
      </c>
      <c r="AU976" s="611" t="s">
        <v>83</v>
      </c>
      <c r="AV976" s="609" t="s">
        <v>83</v>
      </c>
      <c r="AW976" s="609" t="s">
        <v>28</v>
      </c>
      <c r="AX976" s="609" t="s">
        <v>81</v>
      </c>
      <c r="AY976" s="611" t="s">
        <v>184</v>
      </c>
    </row>
    <row r="977" spans="2:65" s="609" customFormat="1">
      <c r="B977" s="608"/>
      <c r="D977" s="610" t="s">
        <v>203</v>
      </c>
      <c r="F977" s="514" t="s">
        <v>1502</v>
      </c>
      <c r="H977" s="612">
        <v>51.24</v>
      </c>
      <c r="L977" s="608"/>
      <c r="M977" s="613"/>
      <c r="T977" s="614"/>
      <c r="AT977" s="611" t="s">
        <v>203</v>
      </c>
      <c r="AU977" s="611" t="s">
        <v>83</v>
      </c>
      <c r="AV977" s="609" t="s">
        <v>83</v>
      </c>
      <c r="AW977" s="609" t="s">
        <v>4</v>
      </c>
      <c r="AX977" s="609" t="s">
        <v>81</v>
      </c>
      <c r="AY977" s="611" t="s">
        <v>184</v>
      </c>
    </row>
    <row r="978" spans="2:65" s="524" customFormat="1" ht="24.15" customHeight="1">
      <c r="B978" s="523"/>
      <c r="C978" s="595" t="s">
        <v>1503</v>
      </c>
      <c r="D978" s="595" t="s">
        <v>186</v>
      </c>
      <c r="E978" s="596" t="s">
        <v>1504</v>
      </c>
      <c r="F978" s="636" t="s">
        <v>1505</v>
      </c>
      <c r="G978" s="615" t="s">
        <v>201</v>
      </c>
      <c r="H978" s="599">
        <v>582.88800000000003</v>
      </c>
      <c r="I978" s="90"/>
      <c r="J978" s="600">
        <f>ROUND(I978*H978,2)</f>
        <v>0</v>
      </c>
      <c r="K978" s="601"/>
      <c r="L978" s="523"/>
      <c r="M978" s="602" t="s">
        <v>1</v>
      </c>
      <c r="N978" s="603" t="s">
        <v>38</v>
      </c>
      <c r="P978" s="604">
        <f>O978*H978</f>
        <v>0</v>
      </c>
      <c r="Q978" s="604">
        <v>0</v>
      </c>
      <c r="R978" s="604">
        <f>Q978*H978</f>
        <v>0</v>
      </c>
      <c r="S978" s="604">
        <v>0</v>
      </c>
      <c r="T978" s="605">
        <f>S978*H978</f>
        <v>0</v>
      </c>
      <c r="AR978" s="606" t="s">
        <v>259</v>
      </c>
      <c r="AT978" s="606" t="s">
        <v>186</v>
      </c>
      <c r="AU978" s="606" t="s">
        <v>83</v>
      </c>
      <c r="AY978" s="516" t="s">
        <v>184</v>
      </c>
      <c r="BE978" s="607">
        <f>IF(N978="základní",J978,0)</f>
        <v>0</v>
      </c>
      <c r="BF978" s="607">
        <f>IF(N978="snížená",J978,0)</f>
        <v>0</v>
      </c>
      <c r="BG978" s="607">
        <f>IF(N978="zákl. přenesená",J978,0)</f>
        <v>0</v>
      </c>
      <c r="BH978" s="607">
        <f>IF(N978="sníž. přenesená",J978,0)</f>
        <v>0</v>
      </c>
      <c r="BI978" s="607">
        <f>IF(N978="nulová",J978,0)</f>
        <v>0</v>
      </c>
      <c r="BJ978" s="516" t="s">
        <v>81</v>
      </c>
      <c r="BK978" s="607">
        <f>ROUND(I978*H978,2)</f>
        <v>0</v>
      </c>
      <c r="BL978" s="516" t="s">
        <v>259</v>
      </c>
      <c r="BM978" s="606" t="s">
        <v>1506</v>
      </c>
    </row>
    <row r="979" spans="2:65" s="609" customFormat="1">
      <c r="B979" s="608"/>
      <c r="D979" s="610" t="s">
        <v>203</v>
      </c>
      <c r="E979" s="611" t="s">
        <v>1</v>
      </c>
      <c r="F979" s="514" t="s">
        <v>1507</v>
      </c>
      <c r="H979" s="612">
        <v>582.88800000000003</v>
      </c>
      <c r="L979" s="608"/>
      <c r="M979" s="613"/>
      <c r="T979" s="614"/>
      <c r="AT979" s="611" t="s">
        <v>203</v>
      </c>
      <c r="AU979" s="611" t="s">
        <v>83</v>
      </c>
      <c r="AV979" s="609" t="s">
        <v>83</v>
      </c>
      <c r="AW979" s="609" t="s">
        <v>28</v>
      </c>
      <c r="AX979" s="609" t="s">
        <v>81</v>
      </c>
      <c r="AY979" s="611" t="s">
        <v>184</v>
      </c>
    </row>
    <row r="980" spans="2:65" s="524" customFormat="1" ht="24.15" customHeight="1">
      <c r="B980" s="523"/>
      <c r="C980" s="637" t="s">
        <v>1508</v>
      </c>
      <c r="D980" s="637" t="s">
        <v>480</v>
      </c>
      <c r="E980" s="638" t="s">
        <v>1509</v>
      </c>
      <c r="F980" s="639" t="s">
        <v>1510</v>
      </c>
      <c r="G980" s="640" t="s">
        <v>201</v>
      </c>
      <c r="H980" s="641">
        <v>679.35599999999999</v>
      </c>
      <c r="I980" s="131"/>
      <c r="J980" s="642">
        <f>ROUND(I980*H980,2)</f>
        <v>0</v>
      </c>
      <c r="K980" s="643"/>
      <c r="L980" s="644"/>
      <c r="M980" s="645" t="s">
        <v>1</v>
      </c>
      <c r="N980" s="646" t="s">
        <v>38</v>
      </c>
      <c r="P980" s="604">
        <f>O980*H980</f>
        <v>0</v>
      </c>
      <c r="Q980" s="604">
        <v>6.0999999999999997E-4</v>
      </c>
      <c r="R980" s="604">
        <f>Q980*H980</f>
        <v>0.41440716</v>
      </c>
      <c r="S980" s="604">
        <v>0</v>
      </c>
      <c r="T980" s="605">
        <f>S980*H980</f>
        <v>0</v>
      </c>
      <c r="AR980" s="606" t="s">
        <v>338</v>
      </c>
      <c r="AT980" s="606" t="s">
        <v>480</v>
      </c>
      <c r="AU980" s="606" t="s">
        <v>83</v>
      </c>
      <c r="AY980" s="516" t="s">
        <v>184</v>
      </c>
      <c r="BE980" s="607">
        <f>IF(N980="základní",J980,0)</f>
        <v>0</v>
      </c>
      <c r="BF980" s="607">
        <f>IF(N980="snížená",J980,0)</f>
        <v>0</v>
      </c>
      <c r="BG980" s="607">
        <f>IF(N980="zákl. přenesená",J980,0)</f>
        <v>0</v>
      </c>
      <c r="BH980" s="607">
        <f>IF(N980="sníž. přenesená",J980,0)</f>
        <v>0</v>
      </c>
      <c r="BI980" s="607">
        <f>IF(N980="nulová",J980,0)</f>
        <v>0</v>
      </c>
      <c r="BJ980" s="516" t="s">
        <v>81</v>
      </c>
      <c r="BK980" s="607">
        <f>ROUND(I980*H980,2)</f>
        <v>0</v>
      </c>
      <c r="BL980" s="516" t="s">
        <v>259</v>
      </c>
      <c r="BM980" s="606" t="s">
        <v>1511</v>
      </c>
    </row>
    <row r="981" spans="2:65" s="609" customFormat="1" ht="20.399999999999999">
      <c r="B981" s="608"/>
      <c r="D981" s="610" t="s">
        <v>203</v>
      </c>
      <c r="E981" s="611" t="s">
        <v>1</v>
      </c>
      <c r="F981" s="514" t="s">
        <v>1512</v>
      </c>
      <c r="H981" s="612">
        <v>582.88800000000003</v>
      </c>
      <c r="L981" s="608"/>
      <c r="M981" s="613"/>
      <c r="T981" s="614"/>
      <c r="AT981" s="611" t="s">
        <v>203</v>
      </c>
      <c r="AU981" s="611" t="s">
        <v>83</v>
      </c>
      <c r="AV981" s="609" t="s">
        <v>83</v>
      </c>
      <c r="AW981" s="609" t="s">
        <v>28</v>
      </c>
      <c r="AX981" s="609" t="s">
        <v>81</v>
      </c>
      <c r="AY981" s="611" t="s">
        <v>184</v>
      </c>
    </row>
    <row r="982" spans="2:65" s="609" customFormat="1">
      <c r="B982" s="608"/>
      <c r="D982" s="610" t="s">
        <v>203</v>
      </c>
      <c r="F982" s="514" t="s">
        <v>1513</v>
      </c>
      <c r="H982" s="612">
        <v>679.35599999999999</v>
      </c>
      <c r="L982" s="608"/>
      <c r="M982" s="613"/>
      <c r="T982" s="614"/>
      <c r="AT982" s="611" t="s">
        <v>203</v>
      </c>
      <c r="AU982" s="611" t="s">
        <v>83</v>
      </c>
      <c r="AV982" s="609" t="s">
        <v>83</v>
      </c>
      <c r="AW982" s="609" t="s">
        <v>4</v>
      </c>
      <c r="AX982" s="609" t="s">
        <v>81</v>
      </c>
      <c r="AY982" s="611" t="s">
        <v>184</v>
      </c>
    </row>
    <row r="983" spans="2:65" s="524" customFormat="1" ht="24.15" customHeight="1">
      <c r="B983" s="523"/>
      <c r="C983" s="595" t="s">
        <v>1514</v>
      </c>
      <c r="D983" s="595" t="s">
        <v>186</v>
      </c>
      <c r="E983" s="596" t="s">
        <v>1515</v>
      </c>
      <c r="F983" s="636" t="s">
        <v>1516</v>
      </c>
      <c r="G983" s="615" t="s">
        <v>425</v>
      </c>
      <c r="H983" s="120"/>
      <c r="I983" s="90"/>
      <c r="J983" s="600">
        <f>ROUND(I983*H983,2)</f>
        <v>0</v>
      </c>
      <c r="K983" s="601"/>
      <c r="L983" s="523"/>
      <c r="M983" s="602" t="s">
        <v>1</v>
      </c>
      <c r="N983" s="603" t="s">
        <v>38</v>
      </c>
      <c r="P983" s="604">
        <f>O983*H983</f>
        <v>0</v>
      </c>
      <c r="Q983" s="604">
        <v>0</v>
      </c>
      <c r="R983" s="604">
        <f>Q983*H983</f>
        <v>0</v>
      </c>
      <c r="S983" s="604">
        <v>0</v>
      </c>
      <c r="T983" s="605">
        <f>S983*H983</f>
        <v>0</v>
      </c>
      <c r="AR983" s="606" t="s">
        <v>259</v>
      </c>
      <c r="AT983" s="606" t="s">
        <v>186</v>
      </c>
      <c r="AU983" s="606" t="s">
        <v>83</v>
      </c>
      <c r="AY983" s="516" t="s">
        <v>184</v>
      </c>
      <c r="BE983" s="607">
        <f>IF(N983="základní",J983,0)</f>
        <v>0</v>
      </c>
      <c r="BF983" s="607">
        <f>IF(N983="snížená",J983,0)</f>
        <v>0</v>
      </c>
      <c r="BG983" s="607">
        <f>IF(N983="zákl. přenesená",J983,0)</f>
        <v>0</v>
      </c>
      <c r="BH983" s="607">
        <f>IF(N983="sníž. přenesená",J983,0)</f>
        <v>0</v>
      </c>
      <c r="BI983" s="607">
        <f>IF(N983="nulová",J983,0)</f>
        <v>0</v>
      </c>
      <c r="BJ983" s="516" t="s">
        <v>81</v>
      </c>
      <c r="BK983" s="607">
        <f>ROUND(I983*H983,2)</f>
        <v>0</v>
      </c>
      <c r="BL983" s="516" t="s">
        <v>259</v>
      </c>
      <c r="BM983" s="606" t="s">
        <v>1517</v>
      </c>
    </row>
    <row r="984" spans="2:65" s="584" customFormat="1" ht="22.8" customHeight="1">
      <c r="B984" s="583"/>
      <c r="D984" s="585" t="s">
        <v>72</v>
      </c>
      <c r="E984" s="593" t="s">
        <v>1518</v>
      </c>
      <c r="F984" s="593" t="s">
        <v>1519</v>
      </c>
      <c r="J984" s="594">
        <f>BK984</f>
        <v>0</v>
      </c>
      <c r="L984" s="583"/>
      <c r="M984" s="588"/>
      <c r="P984" s="589">
        <f>SUM(P985:P1004)</f>
        <v>0</v>
      </c>
      <c r="R984" s="589">
        <f>SUM(R985:R1004)</f>
        <v>14.564076880000002</v>
      </c>
      <c r="T984" s="590">
        <f>SUM(T985:T1004)</f>
        <v>0</v>
      </c>
      <c r="AR984" s="585" t="s">
        <v>83</v>
      </c>
      <c r="AT984" s="591" t="s">
        <v>72</v>
      </c>
      <c r="AU984" s="591" t="s">
        <v>81</v>
      </c>
      <c r="AY984" s="585" t="s">
        <v>184</v>
      </c>
      <c r="BK984" s="592">
        <f>SUM(BK985:BK1004)</f>
        <v>0</v>
      </c>
    </row>
    <row r="985" spans="2:65" s="524" customFormat="1" ht="24.15" customHeight="1">
      <c r="B985" s="523"/>
      <c r="C985" s="595" t="s">
        <v>1520</v>
      </c>
      <c r="D985" s="595" t="s">
        <v>186</v>
      </c>
      <c r="E985" s="596" t="s">
        <v>1521</v>
      </c>
      <c r="F985" s="636" t="s">
        <v>1522</v>
      </c>
      <c r="G985" s="615" t="s">
        <v>201</v>
      </c>
      <c r="H985" s="599">
        <v>487.9</v>
      </c>
      <c r="I985" s="90"/>
      <c r="J985" s="600">
        <f>ROUND(I985*H985,2)</f>
        <v>0</v>
      </c>
      <c r="K985" s="601"/>
      <c r="L985" s="523"/>
      <c r="M985" s="602" t="s">
        <v>1</v>
      </c>
      <c r="N985" s="603" t="s">
        <v>38</v>
      </c>
      <c r="P985" s="604">
        <f>O985*H985</f>
        <v>0</v>
      </c>
      <c r="Q985" s="604">
        <v>0</v>
      </c>
      <c r="R985" s="604">
        <f>Q985*H985</f>
        <v>0</v>
      </c>
      <c r="S985" s="604">
        <v>0</v>
      </c>
      <c r="T985" s="605">
        <f>S985*H985</f>
        <v>0</v>
      </c>
      <c r="AR985" s="606" t="s">
        <v>259</v>
      </c>
      <c r="AT985" s="606" t="s">
        <v>186</v>
      </c>
      <c r="AU985" s="606" t="s">
        <v>83</v>
      </c>
      <c r="AY985" s="516" t="s">
        <v>184</v>
      </c>
      <c r="BE985" s="607">
        <f>IF(N985="základní",J985,0)</f>
        <v>0</v>
      </c>
      <c r="BF985" s="607">
        <f>IF(N985="snížená",J985,0)</f>
        <v>0</v>
      </c>
      <c r="BG985" s="607">
        <f>IF(N985="zákl. přenesená",J985,0)</f>
        <v>0</v>
      </c>
      <c r="BH985" s="607">
        <f>IF(N985="sníž. přenesená",J985,0)</f>
        <v>0</v>
      </c>
      <c r="BI985" s="607">
        <f>IF(N985="nulová",J985,0)</f>
        <v>0</v>
      </c>
      <c r="BJ985" s="516" t="s">
        <v>81</v>
      </c>
      <c r="BK985" s="607">
        <f>ROUND(I985*H985,2)</f>
        <v>0</v>
      </c>
      <c r="BL985" s="516" t="s">
        <v>259</v>
      </c>
      <c r="BM985" s="606" t="s">
        <v>1523</v>
      </c>
    </row>
    <row r="986" spans="2:65" s="609" customFormat="1">
      <c r="B986" s="608"/>
      <c r="D986" s="610" t="s">
        <v>203</v>
      </c>
      <c r="E986" s="611" t="s">
        <v>1</v>
      </c>
      <c r="F986" s="514" t="s">
        <v>1524</v>
      </c>
      <c r="H986" s="612">
        <v>487.9</v>
      </c>
      <c r="L986" s="608"/>
      <c r="M986" s="613"/>
      <c r="T986" s="614"/>
      <c r="AT986" s="611" t="s">
        <v>203</v>
      </c>
      <c r="AU986" s="611" t="s">
        <v>83</v>
      </c>
      <c r="AV986" s="609" t="s">
        <v>83</v>
      </c>
      <c r="AW986" s="609" t="s">
        <v>28</v>
      </c>
      <c r="AX986" s="609" t="s">
        <v>81</v>
      </c>
      <c r="AY986" s="611" t="s">
        <v>184</v>
      </c>
    </row>
    <row r="987" spans="2:65" s="524" customFormat="1" ht="16.5" customHeight="1">
      <c r="B987" s="523"/>
      <c r="C987" s="637" t="s">
        <v>1525</v>
      </c>
      <c r="D987" s="637" t="s">
        <v>480</v>
      </c>
      <c r="E987" s="638" t="s">
        <v>1526</v>
      </c>
      <c r="F987" s="639" t="s">
        <v>1527</v>
      </c>
      <c r="G987" s="640" t="s">
        <v>267</v>
      </c>
      <c r="H987" s="641">
        <v>21.077000000000002</v>
      </c>
      <c r="I987" s="131"/>
      <c r="J987" s="642">
        <f>ROUND(I987*H987,2)</f>
        <v>0</v>
      </c>
      <c r="K987" s="643"/>
      <c r="L987" s="644"/>
      <c r="M987" s="645" t="s">
        <v>1</v>
      </c>
      <c r="N987" s="646" t="s">
        <v>38</v>
      </c>
      <c r="P987" s="604">
        <f>O987*H987</f>
        <v>0</v>
      </c>
      <c r="Q987" s="604">
        <v>0.5</v>
      </c>
      <c r="R987" s="604">
        <f>Q987*H987</f>
        <v>10.538500000000001</v>
      </c>
      <c r="S987" s="604">
        <v>0</v>
      </c>
      <c r="T987" s="605">
        <f>S987*H987</f>
        <v>0</v>
      </c>
      <c r="AR987" s="606" t="s">
        <v>338</v>
      </c>
      <c r="AT987" s="606" t="s">
        <v>480</v>
      </c>
      <c r="AU987" s="606" t="s">
        <v>83</v>
      </c>
      <c r="AY987" s="516" t="s">
        <v>184</v>
      </c>
      <c r="BE987" s="607">
        <f>IF(N987="základní",J987,0)</f>
        <v>0</v>
      </c>
      <c r="BF987" s="607">
        <f>IF(N987="snížená",J987,0)</f>
        <v>0</v>
      </c>
      <c r="BG987" s="607">
        <f>IF(N987="zákl. přenesená",J987,0)</f>
        <v>0</v>
      </c>
      <c r="BH987" s="607">
        <f>IF(N987="sníž. přenesená",J987,0)</f>
        <v>0</v>
      </c>
      <c r="BI987" s="607">
        <f>IF(N987="nulová",J987,0)</f>
        <v>0</v>
      </c>
      <c r="BJ987" s="516" t="s">
        <v>81</v>
      </c>
      <c r="BK987" s="607">
        <f>ROUND(I987*H987,2)</f>
        <v>0</v>
      </c>
      <c r="BL987" s="516" t="s">
        <v>259</v>
      </c>
      <c r="BM987" s="606" t="s">
        <v>1528</v>
      </c>
    </row>
    <row r="988" spans="2:65" s="609" customFormat="1">
      <c r="B988" s="608"/>
      <c r="D988" s="610" t="s">
        <v>203</v>
      </c>
      <c r="E988" s="611" t="s">
        <v>1</v>
      </c>
      <c r="F988" s="514" t="s">
        <v>1529</v>
      </c>
      <c r="H988" s="612">
        <v>19.515999999999998</v>
      </c>
      <c r="L988" s="608"/>
      <c r="M988" s="613"/>
      <c r="T988" s="614"/>
      <c r="AT988" s="611" t="s">
        <v>203</v>
      </c>
      <c r="AU988" s="611" t="s">
        <v>83</v>
      </c>
      <c r="AV988" s="609" t="s">
        <v>83</v>
      </c>
      <c r="AW988" s="609" t="s">
        <v>28</v>
      </c>
      <c r="AX988" s="609" t="s">
        <v>81</v>
      </c>
      <c r="AY988" s="611" t="s">
        <v>184</v>
      </c>
    </row>
    <row r="989" spans="2:65" s="609" customFormat="1">
      <c r="B989" s="608"/>
      <c r="D989" s="610" t="s">
        <v>203</v>
      </c>
      <c r="F989" s="514" t="s">
        <v>1530</v>
      </c>
      <c r="H989" s="612">
        <v>21.077000000000002</v>
      </c>
      <c r="L989" s="608"/>
      <c r="M989" s="613"/>
      <c r="T989" s="614"/>
      <c r="AT989" s="611" t="s">
        <v>203</v>
      </c>
      <c r="AU989" s="611" t="s">
        <v>83</v>
      </c>
      <c r="AV989" s="609" t="s">
        <v>83</v>
      </c>
      <c r="AW989" s="609" t="s">
        <v>4</v>
      </c>
      <c r="AX989" s="609" t="s">
        <v>81</v>
      </c>
      <c r="AY989" s="611" t="s">
        <v>184</v>
      </c>
    </row>
    <row r="990" spans="2:65" s="524" customFormat="1" ht="21.75" customHeight="1">
      <c r="B990" s="523"/>
      <c r="C990" s="595" t="s">
        <v>1531</v>
      </c>
      <c r="D990" s="595" t="s">
        <v>186</v>
      </c>
      <c r="E990" s="596" t="s">
        <v>1532</v>
      </c>
      <c r="F990" s="636" t="s">
        <v>1533</v>
      </c>
      <c r="G990" s="615" t="s">
        <v>201</v>
      </c>
      <c r="H990" s="599">
        <v>48.8</v>
      </c>
      <c r="I990" s="90"/>
      <c r="J990" s="600">
        <f>ROUND(I990*H990,2)</f>
        <v>0</v>
      </c>
      <c r="K990" s="601"/>
      <c r="L990" s="523"/>
      <c r="M990" s="602" t="s">
        <v>1</v>
      </c>
      <c r="N990" s="603" t="s">
        <v>38</v>
      </c>
      <c r="P990" s="604">
        <f>O990*H990</f>
        <v>0</v>
      </c>
      <c r="Q990" s="604">
        <v>8.0400000000000003E-3</v>
      </c>
      <c r="R990" s="604">
        <f>Q990*H990</f>
        <v>0.39235199999999998</v>
      </c>
      <c r="S990" s="604">
        <v>0</v>
      </c>
      <c r="T990" s="605">
        <f>S990*H990</f>
        <v>0</v>
      </c>
      <c r="AR990" s="606" t="s">
        <v>259</v>
      </c>
      <c r="AT990" s="606" t="s">
        <v>186</v>
      </c>
      <c r="AU990" s="606" t="s">
        <v>83</v>
      </c>
      <c r="AY990" s="516" t="s">
        <v>184</v>
      </c>
      <c r="BE990" s="607">
        <f>IF(N990="základní",J990,0)</f>
        <v>0</v>
      </c>
      <c r="BF990" s="607">
        <f>IF(N990="snížená",J990,0)</f>
        <v>0</v>
      </c>
      <c r="BG990" s="607">
        <f>IF(N990="zákl. přenesená",J990,0)</f>
        <v>0</v>
      </c>
      <c r="BH990" s="607">
        <f>IF(N990="sníž. přenesená",J990,0)</f>
        <v>0</v>
      </c>
      <c r="BI990" s="607">
        <f>IF(N990="nulová",J990,0)</f>
        <v>0</v>
      </c>
      <c r="BJ990" s="516" t="s">
        <v>81</v>
      </c>
      <c r="BK990" s="607">
        <f>ROUND(I990*H990,2)</f>
        <v>0</v>
      </c>
      <c r="BL990" s="516" t="s">
        <v>259</v>
      </c>
      <c r="BM990" s="606" t="s">
        <v>1534</v>
      </c>
    </row>
    <row r="991" spans="2:65" s="617" customFormat="1">
      <c r="B991" s="616"/>
      <c r="D991" s="610" t="s">
        <v>203</v>
      </c>
      <c r="E991" s="618" t="s">
        <v>1</v>
      </c>
      <c r="F991" s="619" t="s">
        <v>1289</v>
      </c>
      <c r="H991" s="618" t="s">
        <v>1</v>
      </c>
      <c r="L991" s="616"/>
      <c r="M991" s="620"/>
      <c r="T991" s="621"/>
      <c r="AT991" s="618" t="s">
        <v>203</v>
      </c>
      <c r="AU991" s="618" t="s">
        <v>83</v>
      </c>
      <c r="AV991" s="617" t="s">
        <v>81</v>
      </c>
      <c r="AW991" s="617" t="s">
        <v>28</v>
      </c>
      <c r="AX991" s="617" t="s">
        <v>73</v>
      </c>
      <c r="AY991" s="618" t="s">
        <v>184</v>
      </c>
    </row>
    <row r="992" spans="2:65" s="609" customFormat="1">
      <c r="B992" s="608"/>
      <c r="D992" s="610" t="s">
        <v>203</v>
      </c>
      <c r="E992" s="611" t="s">
        <v>1</v>
      </c>
      <c r="F992" s="514" t="s">
        <v>1290</v>
      </c>
      <c r="H992" s="612">
        <v>48.8</v>
      </c>
      <c r="L992" s="608"/>
      <c r="M992" s="613"/>
      <c r="T992" s="614"/>
      <c r="AT992" s="611" t="s">
        <v>203</v>
      </c>
      <c r="AU992" s="611" t="s">
        <v>83</v>
      </c>
      <c r="AV992" s="609" t="s">
        <v>83</v>
      </c>
      <c r="AW992" s="609" t="s">
        <v>28</v>
      </c>
      <c r="AX992" s="609" t="s">
        <v>81</v>
      </c>
      <c r="AY992" s="611" t="s">
        <v>184</v>
      </c>
    </row>
    <row r="993" spans="2:65" s="524" customFormat="1" ht="37.799999999999997" customHeight="1">
      <c r="B993" s="523"/>
      <c r="C993" s="595" t="s">
        <v>1535</v>
      </c>
      <c r="D993" s="595" t="s">
        <v>186</v>
      </c>
      <c r="E993" s="596" t="s">
        <v>1536</v>
      </c>
      <c r="F993" s="636" t="s">
        <v>1537</v>
      </c>
      <c r="G993" s="615" t="s">
        <v>223</v>
      </c>
      <c r="H993" s="599">
        <v>453.7</v>
      </c>
      <c r="I993" s="90"/>
      <c r="J993" s="600">
        <f>ROUND(I993*H993,2)</f>
        <v>0</v>
      </c>
      <c r="K993" s="601"/>
      <c r="L993" s="523"/>
      <c r="M993" s="602" t="s">
        <v>1</v>
      </c>
      <c r="N993" s="603" t="s">
        <v>38</v>
      </c>
      <c r="P993" s="604">
        <f>O993*H993</f>
        <v>0</v>
      </c>
      <c r="Q993" s="604">
        <v>0</v>
      </c>
      <c r="R993" s="604">
        <f>Q993*H993</f>
        <v>0</v>
      </c>
      <c r="S993" s="604">
        <v>0</v>
      </c>
      <c r="T993" s="605">
        <f>S993*H993</f>
        <v>0</v>
      </c>
      <c r="AR993" s="606" t="s">
        <v>259</v>
      </c>
      <c r="AT993" s="606" t="s">
        <v>186</v>
      </c>
      <c r="AU993" s="606" t="s">
        <v>83</v>
      </c>
      <c r="AY993" s="516" t="s">
        <v>184</v>
      </c>
      <c r="BE993" s="607">
        <f>IF(N993="základní",J993,0)</f>
        <v>0</v>
      </c>
      <c r="BF993" s="607">
        <f>IF(N993="snížená",J993,0)</f>
        <v>0</v>
      </c>
      <c r="BG993" s="607">
        <f>IF(N993="zákl. přenesená",J993,0)</f>
        <v>0</v>
      </c>
      <c r="BH993" s="607">
        <f>IF(N993="sníž. přenesená",J993,0)</f>
        <v>0</v>
      </c>
      <c r="BI993" s="607">
        <f>IF(N993="nulová",J993,0)</f>
        <v>0</v>
      </c>
      <c r="BJ993" s="516" t="s">
        <v>81</v>
      </c>
      <c r="BK993" s="607">
        <f>ROUND(I993*H993,2)</f>
        <v>0</v>
      </c>
      <c r="BL993" s="516" t="s">
        <v>259</v>
      </c>
      <c r="BM993" s="606" t="s">
        <v>1538</v>
      </c>
    </row>
    <row r="994" spans="2:65" s="609" customFormat="1">
      <c r="B994" s="608"/>
      <c r="D994" s="610" t="s">
        <v>203</v>
      </c>
      <c r="E994" s="611" t="s">
        <v>1</v>
      </c>
      <c r="F994" s="514" t="s">
        <v>1539</v>
      </c>
      <c r="H994" s="612">
        <v>453.7</v>
      </c>
      <c r="L994" s="608"/>
      <c r="M994" s="613"/>
      <c r="T994" s="614"/>
      <c r="AT994" s="611" t="s">
        <v>203</v>
      </c>
      <c r="AU994" s="611" t="s">
        <v>83</v>
      </c>
      <c r="AV994" s="609" t="s">
        <v>83</v>
      </c>
      <c r="AW994" s="609" t="s">
        <v>28</v>
      </c>
      <c r="AX994" s="609" t="s">
        <v>81</v>
      </c>
      <c r="AY994" s="611" t="s">
        <v>184</v>
      </c>
    </row>
    <row r="995" spans="2:65" s="524" customFormat="1" ht="21.75" customHeight="1">
      <c r="B995" s="523"/>
      <c r="C995" s="637" t="s">
        <v>1540</v>
      </c>
      <c r="D995" s="637" t="s">
        <v>480</v>
      </c>
      <c r="E995" s="638" t="s">
        <v>1541</v>
      </c>
      <c r="F995" s="639" t="s">
        <v>1542</v>
      </c>
      <c r="G995" s="640" t="s">
        <v>267</v>
      </c>
      <c r="H995" s="641">
        <v>6.2720000000000002</v>
      </c>
      <c r="I995" s="131"/>
      <c r="J995" s="642">
        <f>ROUND(I995*H995,2)</f>
        <v>0</v>
      </c>
      <c r="K995" s="643"/>
      <c r="L995" s="644"/>
      <c r="M995" s="645" t="s">
        <v>1</v>
      </c>
      <c r="N995" s="646" t="s">
        <v>38</v>
      </c>
      <c r="P995" s="604">
        <f>O995*H995</f>
        <v>0</v>
      </c>
      <c r="Q995" s="604">
        <v>0.55000000000000004</v>
      </c>
      <c r="R995" s="604">
        <f>Q995*H995</f>
        <v>3.4496000000000002</v>
      </c>
      <c r="S995" s="604">
        <v>0</v>
      </c>
      <c r="T995" s="605">
        <f>S995*H995</f>
        <v>0</v>
      </c>
      <c r="AR995" s="606" t="s">
        <v>338</v>
      </c>
      <c r="AT995" s="606" t="s">
        <v>480</v>
      </c>
      <c r="AU995" s="606" t="s">
        <v>83</v>
      </c>
      <c r="AY995" s="516" t="s">
        <v>184</v>
      </c>
      <c r="BE995" s="607">
        <f>IF(N995="základní",J995,0)</f>
        <v>0</v>
      </c>
      <c r="BF995" s="607">
        <f>IF(N995="snížená",J995,0)</f>
        <v>0</v>
      </c>
      <c r="BG995" s="607">
        <f>IF(N995="zákl. přenesená",J995,0)</f>
        <v>0</v>
      </c>
      <c r="BH995" s="607">
        <f>IF(N995="sníž. přenesená",J995,0)</f>
        <v>0</v>
      </c>
      <c r="BI995" s="607">
        <f>IF(N995="nulová",J995,0)</f>
        <v>0</v>
      </c>
      <c r="BJ995" s="516" t="s">
        <v>81</v>
      </c>
      <c r="BK995" s="607">
        <f>ROUND(I995*H995,2)</f>
        <v>0</v>
      </c>
      <c r="BL995" s="516" t="s">
        <v>259</v>
      </c>
      <c r="BM995" s="606" t="s">
        <v>1543</v>
      </c>
    </row>
    <row r="996" spans="2:65" s="609" customFormat="1">
      <c r="B996" s="608"/>
      <c r="D996" s="610" t="s">
        <v>203</v>
      </c>
      <c r="E996" s="611" t="s">
        <v>1</v>
      </c>
      <c r="F996" s="514" t="s">
        <v>1544</v>
      </c>
      <c r="H996" s="612">
        <v>5.8070000000000004</v>
      </c>
      <c r="L996" s="608"/>
      <c r="M996" s="613"/>
      <c r="T996" s="614"/>
      <c r="AT996" s="611" t="s">
        <v>203</v>
      </c>
      <c r="AU996" s="611" t="s">
        <v>83</v>
      </c>
      <c r="AV996" s="609" t="s">
        <v>83</v>
      </c>
      <c r="AW996" s="609" t="s">
        <v>28</v>
      </c>
      <c r="AX996" s="609" t="s">
        <v>81</v>
      </c>
      <c r="AY996" s="611" t="s">
        <v>184</v>
      </c>
    </row>
    <row r="997" spans="2:65" s="609" customFormat="1">
      <c r="B997" s="608"/>
      <c r="D997" s="610" t="s">
        <v>203</v>
      </c>
      <c r="F997" s="514" t="s">
        <v>1545</v>
      </c>
      <c r="H997" s="612">
        <v>6.2720000000000002</v>
      </c>
      <c r="L997" s="608"/>
      <c r="M997" s="613"/>
      <c r="T997" s="614"/>
      <c r="AT997" s="611" t="s">
        <v>203</v>
      </c>
      <c r="AU997" s="611" t="s">
        <v>83</v>
      </c>
      <c r="AV997" s="609" t="s">
        <v>83</v>
      </c>
      <c r="AW997" s="609" t="s">
        <v>4</v>
      </c>
      <c r="AX997" s="609" t="s">
        <v>81</v>
      </c>
      <c r="AY997" s="611" t="s">
        <v>184</v>
      </c>
    </row>
    <row r="998" spans="2:65" s="524" customFormat="1" ht="24.15" customHeight="1">
      <c r="B998" s="523"/>
      <c r="C998" s="595" t="s">
        <v>1546</v>
      </c>
      <c r="D998" s="595" t="s">
        <v>186</v>
      </c>
      <c r="E998" s="596" t="s">
        <v>1547</v>
      </c>
      <c r="F998" s="636" t="s">
        <v>1548</v>
      </c>
      <c r="G998" s="615" t="s">
        <v>267</v>
      </c>
      <c r="H998" s="599">
        <v>5.8070000000000004</v>
      </c>
      <c r="I998" s="90"/>
      <c r="J998" s="600">
        <f>ROUND(I998*H998,2)</f>
        <v>0</v>
      </c>
      <c r="K998" s="601"/>
      <c r="L998" s="523"/>
      <c r="M998" s="602" t="s">
        <v>1</v>
      </c>
      <c r="N998" s="603" t="s">
        <v>38</v>
      </c>
      <c r="P998" s="604">
        <f>O998*H998</f>
        <v>0</v>
      </c>
      <c r="Q998" s="604">
        <v>2.248E-2</v>
      </c>
      <c r="R998" s="604">
        <f>Q998*H998</f>
        <v>0.13054136</v>
      </c>
      <c r="S998" s="604">
        <v>0</v>
      </c>
      <c r="T998" s="605">
        <f>S998*H998</f>
        <v>0</v>
      </c>
      <c r="AR998" s="606" t="s">
        <v>259</v>
      </c>
      <c r="AT998" s="606" t="s">
        <v>186</v>
      </c>
      <c r="AU998" s="606" t="s">
        <v>83</v>
      </c>
      <c r="AY998" s="516" t="s">
        <v>184</v>
      </c>
      <c r="BE998" s="607">
        <f>IF(N998="základní",J998,0)</f>
        <v>0</v>
      </c>
      <c r="BF998" s="607">
        <f>IF(N998="snížená",J998,0)</f>
        <v>0</v>
      </c>
      <c r="BG998" s="607">
        <f>IF(N998="zákl. přenesená",J998,0)</f>
        <v>0</v>
      </c>
      <c r="BH998" s="607">
        <f>IF(N998="sníž. přenesená",J998,0)</f>
        <v>0</v>
      </c>
      <c r="BI998" s="607">
        <f>IF(N998="nulová",J998,0)</f>
        <v>0</v>
      </c>
      <c r="BJ998" s="516" t="s">
        <v>81</v>
      </c>
      <c r="BK998" s="607">
        <f>ROUND(I998*H998,2)</f>
        <v>0</v>
      </c>
      <c r="BL998" s="516" t="s">
        <v>259</v>
      </c>
      <c r="BM998" s="606" t="s">
        <v>1549</v>
      </c>
    </row>
    <row r="999" spans="2:65" s="609" customFormat="1">
      <c r="B999" s="608"/>
      <c r="D999" s="610" t="s">
        <v>203</v>
      </c>
      <c r="E999" s="611" t="s">
        <v>1</v>
      </c>
      <c r="F999" s="514" t="s">
        <v>1550</v>
      </c>
      <c r="H999" s="612">
        <v>5.8070000000000004</v>
      </c>
      <c r="L999" s="608"/>
      <c r="M999" s="613"/>
      <c r="T999" s="614"/>
      <c r="AT999" s="611" t="s">
        <v>203</v>
      </c>
      <c r="AU999" s="611" t="s">
        <v>83</v>
      </c>
      <c r="AV999" s="609" t="s">
        <v>83</v>
      </c>
      <c r="AW999" s="609" t="s">
        <v>28</v>
      </c>
      <c r="AX999" s="609" t="s">
        <v>73</v>
      </c>
      <c r="AY999" s="611" t="s">
        <v>184</v>
      </c>
    </row>
    <row r="1000" spans="2:65" s="609" customFormat="1">
      <c r="B1000" s="608"/>
      <c r="D1000" s="610" t="s">
        <v>203</v>
      </c>
      <c r="E1000" s="611" t="s">
        <v>1</v>
      </c>
      <c r="F1000" s="514" t="s">
        <v>1551</v>
      </c>
      <c r="H1000" s="612">
        <v>0</v>
      </c>
      <c r="L1000" s="608"/>
      <c r="M1000" s="613"/>
      <c r="T1000" s="614"/>
      <c r="AT1000" s="611" t="s">
        <v>203</v>
      </c>
      <c r="AU1000" s="611" t="s">
        <v>83</v>
      </c>
      <c r="AV1000" s="609" t="s">
        <v>83</v>
      </c>
      <c r="AW1000" s="609" t="s">
        <v>28</v>
      </c>
      <c r="AX1000" s="609" t="s">
        <v>73</v>
      </c>
      <c r="AY1000" s="611" t="s">
        <v>184</v>
      </c>
    </row>
    <row r="1001" spans="2:65" s="630" customFormat="1">
      <c r="B1001" s="629"/>
      <c r="D1001" s="610" t="s">
        <v>203</v>
      </c>
      <c r="E1001" s="631" t="s">
        <v>1</v>
      </c>
      <c r="F1001" s="632" t="s">
        <v>206</v>
      </c>
      <c r="H1001" s="633">
        <v>5.8070000000000004</v>
      </c>
      <c r="L1001" s="629"/>
      <c r="M1001" s="634"/>
      <c r="T1001" s="635"/>
      <c r="AT1001" s="631" t="s">
        <v>203</v>
      </c>
      <c r="AU1001" s="631" t="s">
        <v>83</v>
      </c>
      <c r="AV1001" s="630" t="s">
        <v>190</v>
      </c>
      <c r="AW1001" s="630" t="s">
        <v>28</v>
      </c>
      <c r="AX1001" s="630" t="s">
        <v>81</v>
      </c>
      <c r="AY1001" s="631" t="s">
        <v>184</v>
      </c>
    </row>
    <row r="1002" spans="2:65" s="524" customFormat="1" ht="24.15" customHeight="1">
      <c r="B1002" s="523"/>
      <c r="C1002" s="595" t="s">
        <v>1552</v>
      </c>
      <c r="D1002" s="595" t="s">
        <v>186</v>
      </c>
      <c r="E1002" s="596" t="s">
        <v>1553</v>
      </c>
      <c r="F1002" s="636" t="s">
        <v>1554</v>
      </c>
      <c r="G1002" s="615" t="s">
        <v>267</v>
      </c>
      <c r="H1002" s="599">
        <v>19.515999999999998</v>
      </c>
      <c r="I1002" s="90"/>
      <c r="J1002" s="600">
        <f>ROUND(I1002*H1002,2)</f>
        <v>0</v>
      </c>
      <c r="K1002" s="601"/>
      <c r="L1002" s="523"/>
      <c r="M1002" s="602" t="s">
        <v>1</v>
      </c>
      <c r="N1002" s="603" t="s">
        <v>38</v>
      </c>
      <c r="P1002" s="604">
        <f>O1002*H1002</f>
        <v>0</v>
      </c>
      <c r="Q1002" s="604">
        <v>2.7200000000000002E-3</v>
      </c>
      <c r="R1002" s="604">
        <f>Q1002*H1002</f>
        <v>5.3083520000000002E-2</v>
      </c>
      <c r="S1002" s="604">
        <v>0</v>
      </c>
      <c r="T1002" s="605">
        <f>S1002*H1002</f>
        <v>0</v>
      </c>
      <c r="AR1002" s="606" t="s">
        <v>259</v>
      </c>
      <c r="AT1002" s="606" t="s">
        <v>186</v>
      </c>
      <c r="AU1002" s="606" t="s">
        <v>83</v>
      </c>
      <c r="AY1002" s="516" t="s">
        <v>184</v>
      </c>
      <c r="BE1002" s="607">
        <f>IF(N1002="základní",J1002,0)</f>
        <v>0</v>
      </c>
      <c r="BF1002" s="607">
        <f>IF(N1002="snížená",J1002,0)</f>
        <v>0</v>
      </c>
      <c r="BG1002" s="607">
        <f>IF(N1002="zákl. přenesená",J1002,0)</f>
        <v>0</v>
      </c>
      <c r="BH1002" s="607">
        <f>IF(N1002="sníž. přenesená",J1002,0)</f>
        <v>0</v>
      </c>
      <c r="BI1002" s="607">
        <f>IF(N1002="nulová",J1002,0)</f>
        <v>0</v>
      </c>
      <c r="BJ1002" s="516" t="s">
        <v>81</v>
      </c>
      <c r="BK1002" s="607">
        <f>ROUND(I1002*H1002,2)</f>
        <v>0</v>
      </c>
      <c r="BL1002" s="516" t="s">
        <v>259</v>
      </c>
      <c r="BM1002" s="606" t="s">
        <v>1555</v>
      </c>
    </row>
    <row r="1003" spans="2:65" s="609" customFormat="1">
      <c r="B1003" s="608"/>
      <c r="D1003" s="610" t="s">
        <v>203</v>
      </c>
      <c r="E1003" s="611" t="s">
        <v>1</v>
      </c>
      <c r="F1003" s="514" t="s">
        <v>1529</v>
      </c>
      <c r="H1003" s="612">
        <v>19.515999999999998</v>
      </c>
      <c r="L1003" s="608"/>
      <c r="M1003" s="613"/>
      <c r="T1003" s="614"/>
      <c r="AT1003" s="611" t="s">
        <v>203</v>
      </c>
      <c r="AU1003" s="611" t="s">
        <v>83</v>
      </c>
      <c r="AV1003" s="609" t="s">
        <v>83</v>
      </c>
      <c r="AW1003" s="609" t="s">
        <v>28</v>
      </c>
      <c r="AX1003" s="609" t="s">
        <v>81</v>
      </c>
      <c r="AY1003" s="611" t="s">
        <v>184</v>
      </c>
    </row>
    <row r="1004" spans="2:65" s="524" customFormat="1" ht="24.15" customHeight="1">
      <c r="B1004" s="523"/>
      <c r="C1004" s="595" t="s">
        <v>1556</v>
      </c>
      <c r="D1004" s="595" t="s">
        <v>186</v>
      </c>
      <c r="E1004" s="596" t="s">
        <v>1557</v>
      </c>
      <c r="F1004" s="636" t="s">
        <v>1558</v>
      </c>
      <c r="G1004" s="615" t="s">
        <v>425</v>
      </c>
      <c r="H1004" s="120"/>
      <c r="I1004" s="90"/>
      <c r="J1004" s="600">
        <f>ROUND(I1004*H1004,2)</f>
        <v>0</v>
      </c>
      <c r="K1004" s="601"/>
      <c r="L1004" s="523"/>
      <c r="M1004" s="602" t="s">
        <v>1</v>
      </c>
      <c r="N1004" s="603" t="s">
        <v>38</v>
      </c>
      <c r="P1004" s="604">
        <f>O1004*H1004</f>
        <v>0</v>
      </c>
      <c r="Q1004" s="604">
        <v>0</v>
      </c>
      <c r="R1004" s="604">
        <f>Q1004*H1004</f>
        <v>0</v>
      </c>
      <c r="S1004" s="604">
        <v>0</v>
      </c>
      <c r="T1004" s="605">
        <f>S1004*H1004</f>
        <v>0</v>
      </c>
      <c r="AR1004" s="606" t="s">
        <v>259</v>
      </c>
      <c r="AT1004" s="606" t="s">
        <v>186</v>
      </c>
      <c r="AU1004" s="606" t="s">
        <v>83</v>
      </c>
      <c r="AY1004" s="516" t="s">
        <v>184</v>
      </c>
      <c r="BE1004" s="607">
        <f>IF(N1004="základní",J1004,0)</f>
        <v>0</v>
      </c>
      <c r="BF1004" s="607">
        <f>IF(N1004="snížená",J1004,0)</f>
        <v>0</v>
      </c>
      <c r="BG1004" s="607">
        <f>IF(N1004="zákl. přenesená",J1004,0)</f>
        <v>0</v>
      </c>
      <c r="BH1004" s="607">
        <f>IF(N1004="sníž. přenesená",J1004,0)</f>
        <v>0</v>
      </c>
      <c r="BI1004" s="607">
        <f>IF(N1004="nulová",J1004,0)</f>
        <v>0</v>
      </c>
      <c r="BJ1004" s="516" t="s">
        <v>81</v>
      </c>
      <c r="BK1004" s="607">
        <f>ROUND(I1004*H1004,2)</f>
        <v>0</v>
      </c>
      <c r="BL1004" s="516" t="s">
        <v>259</v>
      </c>
      <c r="BM1004" s="606" t="s">
        <v>1559</v>
      </c>
    </row>
    <row r="1005" spans="2:65" s="584" customFormat="1" ht="22.8" customHeight="1">
      <c r="B1005" s="583"/>
      <c r="D1005" s="585" t="s">
        <v>72</v>
      </c>
      <c r="E1005" s="593" t="s">
        <v>1560</v>
      </c>
      <c r="F1005" s="593" t="s">
        <v>1561</v>
      </c>
      <c r="J1005" s="594">
        <f>BK1005</f>
        <v>0</v>
      </c>
      <c r="L1005" s="583"/>
      <c r="M1005" s="588"/>
      <c r="P1005" s="589">
        <f>SUM(P1006:P1028)</f>
        <v>0</v>
      </c>
      <c r="R1005" s="589">
        <f>SUM(R1006:R1028)</f>
        <v>19.759465000000002</v>
      </c>
      <c r="T1005" s="590">
        <f>SUM(T1006:T1028)</f>
        <v>0</v>
      </c>
      <c r="AR1005" s="585" t="s">
        <v>83</v>
      </c>
      <c r="AT1005" s="591" t="s">
        <v>72</v>
      </c>
      <c r="AU1005" s="591" t="s">
        <v>81</v>
      </c>
      <c r="AY1005" s="585" t="s">
        <v>184</v>
      </c>
      <c r="BK1005" s="592">
        <f>SUM(BK1006:BK1028)</f>
        <v>0</v>
      </c>
    </row>
    <row r="1006" spans="2:65" s="524" customFormat="1" ht="24.15" customHeight="1">
      <c r="B1006" s="523"/>
      <c r="C1006" s="595" t="s">
        <v>1562</v>
      </c>
      <c r="D1006" s="595" t="s">
        <v>186</v>
      </c>
      <c r="E1006" s="596" t="s">
        <v>1563</v>
      </c>
      <c r="F1006" s="636" t="s">
        <v>1564</v>
      </c>
      <c r="G1006" s="615" t="s">
        <v>201</v>
      </c>
      <c r="H1006" s="599">
        <v>195</v>
      </c>
      <c r="I1006" s="90"/>
      <c r="J1006" s="600">
        <f>ROUND(I1006*H1006,2)</f>
        <v>0</v>
      </c>
      <c r="K1006" s="601"/>
      <c r="L1006" s="523"/>
      <c r="M1006" s="602" t="s">
        <v>1</v>
      </c>
      <c r="N1006" s="603" t="s">
        <v>38</v>
      </c>
      <c r="P1006" s="604">
        <f>O1006*H1006</f>
        <v>0</v>
      </c>
      <c r="Q1006" s="604">
        <v>1.2200000000000001E-2</v>
      </c>
      <c r="R1006" s="604">
        <f>Q1006*H1006</f>
        <v>2.379</v>
      </c>
      <c r="S1006" s="604">
        <v>0</v>
      </c>
      <c r="T1006" s="605">
        <f>S1006*H1006</f>
        <v>0</v>
      </c>
      <c r="AR1006" s="606" t="s">
        <v>259</v>
      </c>
      <c r="AT1006" s="606" t="s">
        <v>186</v>
      </c>
      <c r="AU1006" s="606" t="s">
        <v>83</v>
      </c>
      <c r="AY1006" s="516" t="s">
        <v>184</v>
      </c>
      <c r="BE1006" s="607">
        <f>IF(N1006="základní",J1006,0)</f>
        <v>0</v>
      </c>
      <c r="BF1006" s="607">
        <f>IF(N1006="snížená",J1006,0)</f>
        <v>0</v>
      </c>
      <c r="BG1006" s="607">
        <f>IF(N1006="zákl. přenesená",J1006,0)</f>
        <v>0</v>
      </c>
      <c r="BH1006" s="607">
        <f>IF(N1006="sníž. přenesená",J1006,0)</f>
        <v>0</v>
      </c>
      <c r="BI1006" s="607">
        <f>IF(N1006="nulová",J1006,0)</f>
        <v>0</v>
      </c>
      <c r="BJ1006" s="516" t="s">
        <v>81</v>
      </c>
      <c r="BK1006" s="607">
        <f>ROUND(I1006*H1006,2)</f>
        <v>0</v>
      </c>
      <c r="BL1006" s="516" t="s">
        <v>259</v>
      </c>
      <c r="BM1006" s="606" t="s">
        <v>1565</v>
      </c>
    </row>
    <row r="1007" spans="2:65" s="609" customFormat="1">
      <c r="B1007" s="608"/>
      <c r="D1007" s="610" t="s">
        <v>203</v>
      </c>
      <c r="E1007" s="611" t="s">
        <v>1</v>
      </c>
      <c r="F1007" s="514" t="s">
        <v>1566</v>
      </c>
      <c r="H1007" s="612">
        <v>195</v>
      </c>
      <c r="L1007" s="608"/>
      <c r="M1007" s="613"/>
      <c r="T1007" s="614"/>
      <c r="AT1007" s="611" t="s">
        <v>203</v>
      </c>
      <c r="AU1007" s="611" t="s">
        <v>83</v>
      </c>
      <c r="AV1007" s="609" t="s">
        <v>83</v>
      </c>
      <c r="AW1007" s="609" t="s">
        <v>28</v>
      </c>
      <c r="AX1007" s="609" t="s">
        <v>81</v>
      </c>
      <c r="AY1007" s="611" t="s">
        <v>184</v>
      </c>
    </row>
    <row r="1008" spans="2:65" s="524" customFormat="1" ht="16.5" customHeight="1">
      <c r="B1008" s="523"/>
      <c r="C1008" s="595" t="s">
        <v>1567</v>
      </c>
      <c r="D1008" s="595" t="s">
        <v>186</v>
      </c>
      <c r="E1008" s="596" t="s">
        <v>1568</v>
      </c>
      <c r="F1008" s="636" t="s">
        <v>1569</v>
      </c>
      <c r="G1008" s="615" t="s">
        <v>201</v>
      </c>
      <c r="H1008" s="599">
        <v>539.20000000000005</v>
      </c>
      <c r="I1008" s="90"/>
      <c r="J1008" s="600">
        <f>ROUND(I1008*H1008,2)</f>
        <v>0</v>
      </c>
      <c r="K1008" s="601"/>
      <c r="L1008" s="523"/>
      <c r="M1008" s="602" t="s">
        <v>1</v>
      </c>
      <c r="N1008" s="603" t="s">
        <v>38</v>
      </c>
      <c r="P1008" s="604">
        <f>O1008*H1008</f>
        <v>0</v>
      </c>
      <c r="Q1008" s="604">
        <v>1E-4</v>
      </c>
      <c r="R1008" s="604">
        <f>Q1008*H1008</f>
        <v>5.392000000000001E-2</v>
      </c>
      <c r="S1008" s="604">
        <v>0</v>
      </c>
      <c r="T1008" s="605">
        <f>S1008*H1008</f>
        <v>0</v>
      </c>
      <c r="AR1008" s="606" t="s">
        <v>259</v>
      </c>
      <c r="AT1008" s="606" t="s">
        <v>186</v>
      </c>
      <c r="AU1008" s="606" t="s">
        <v>83</v>
      </c>
      <c r="AY1008" s="516" t="s">
        <v>184</v>
      </c>
      <c r="BE1008" s="607">
        <f>IF(N1008="základní",J1008,0)</f>
        <v>0</v>
      </c>
      <c r="BF1008" s="607">
        <f>IF(N1008="snížená",J1008,0)</f>
        <v>0</v>
      </c>
      <c r="BG1008" s="607">
        <f>IF(N1008="zákl. přenesená",J1008,0)</f>
        <v>0</v>
      </c>
      <c r="BH1008" s="607">
        <f>IF(N1008="sníž. přenesená",J1008,0)</f>
        <v>0</v>
      </c>
      <c r="BI1008" s="607">
        <f>IF(N1008="nulová",J1008,0)</f>
        <v>0</v>
      </c>
      <c r="BJ1008" s="516" t="s">
        <v>81</v>
      </c>
      <c r="BK1008" s="607">
        <f>ROUND(I1008*H1008,2)</f>
        <v>0</v>
      </c>
      <c r="BL1008" s="516" t="s">
        <v>259</v>
      </c>
      <c r="BM1008" s="606" t="s">
        <v>1570</v>
      </c>
    </row>
    <row r="1009" spans="2:65" s="609" customFormat="1">
      <c r="B1009" s="608"/>
      <c r="D1009" s="610" t="s">
        <v>203</v>
      </c>
      <c r="E1009" s="611" t="s">
        <v>1</v>
      </c>
      <c r="F1009" s="514" t="s">
        <v>1566</v>
      </c>
      <c r="H1009" s="612">
        <v>195</v>
      </c>
      <c r="L1009" s="608"/>
      <c r="M1009" s="613"/>
      <c r="T1009" s="614"/>
      <c r="AT1009" s="611" t="s">
        <v>203</v>
      </c>
      <c r="AU1009" s="611" t="s">
        <v>83</v>
      </c>
      <c r="AV1009" s="609" t="s">
        <v>83</v>
      </c>
      <c r="AW1009" s="609" t="s">
        <v>28</v>
      </c>
      <c r="AX1009" s="609" t="s">
        <v>73</v>
      </c>
      <c r="AY1009" s="611" t="s">
        <v>184</v>
      </c>
    </row>
    <row r="1010" spans="2:65" s="609" customFormat="1">
      <c r="B1010" s="608"/>
      <c r="D1010" s="610" t="s">
        <v>203</v>
      </c>
      <c r="E1010" s="611" t="s">
        <v>1</v>
      </c>
      <c r="F1010" s="514" t="s">
        <v>1571</v>
      </c>
      <c r="H1010" s="612">
        <v>53.1</v>
      </c>
      <c r="L1010" s="608"/>
      <c r="M1010" s="613"/>
      <c r="T1010" s="614"/>
      <c r="AT1010" s="611" t="s">
        <v>203</v>
      </c>
      <c r="AU1010" s="611" t="s">
        <v>83</v>
      </c>
      <c r="AV1010" s="609" t="s">
        <v>83</v>
      </c>
      <c r="AW1010" s="609" t="s">
        <v>28</v>
      </c>
      <c r="AX1010" s="609" t="s">
        <v>73</v>
      </c>
      <c r="AY1010" s="611" t="s">
        <v>184</v>
      </c>
    </row>
    <row r="1011" spans="2:65" s="609" customFormat="1">
      <c r="B1011" s="608"/>
      <c r="D1011" s="610" t="s">
        <v>203</v>
      </c>
      <c r="E1011" s="611" t="s">
        <v>1</v>
      </c>
      <c r="F1011" s="514" t="s">
        <v>1455</v>
      </c>
      <c r="H1011" s="612">
        <v>2.8</v>
      </c>
      <c r="L1011" s="608"/>
      <c r="M1011" s="613"/>
      <c r="T1011" s="614"/>
      <c r="AT1011" s="611" t="s">
        <v>203</v>
      </c>
      <c r="AU1011" s="611" t="s">
        <v>83</v>
      </c>
      <c r="AV1011" s="609" t="s">
        <v>83</v>
      </c>
      <c r="AW1011" s="609" t="s">
        <v>28</v>
      </c>
      <c r="AX1011" s="609" t="s">
        <v>73</v>
      </c>
      <c r="AY1011" s="611" t="s">
        <v>184</v>
      </c>
    </row>
    <row r="1012" spans="2:65" s="609" customFormat="1">
      <c r="B1012" s="608"/>
      <c r="D1012" s="610" t="s">
        <v>203</v>
      </c>
      <c r="E1012" s="611" t="s">
        <v>1</v>
      </c>
      <c r="F1012" s="514" t="s">
        <v>1572</v>
      </c>
      <c r="H1012" s="612">
        <v>241.8</v>
      </c>
      <c r="L1012" s="608"/>
      <c r="M1012" s="613"/>
      <c r="T1012" s="614"/>
      <c r="AT1012" s="611" t="s">
        <v>203</v>
      </c>
      <c r="AU1012" s="611" t="s">
        <v>83</v>
      </c>
      <c r="AV1012" s="609" t="s">
        <v>83</v>
      </c>
      <c r="AW1012" s="609" t="s">
        <v>28</v>
      </c>
      <c r="AX1012" s="609" t="s">
        <v>73</v>
      </c>
      <c r="AY1012" s="611" t="s">
        <v>184</v>
      </c>
    </row>
    <row r="1013" spans="2:65" s="609" customFormat="1">
      <c r="B1013" s="608"/>
      <c r="D1013" s="610" t="s">
        <v>203</v>
      </c>
      <c r="E1013" s="611" t="s">
        <v>1</v>
      </c>
      <c r="F1013" s="514" t="s">
        <v>1573</v>
      </c>
      <c r="H1013" s="612">
        <v>46.5</v>
      </c>
      <c r="L1013" s="608"/>
      <c r="M1013" s="613"/>
      <c r="T1013" s="614"/>
      <c r="AT1013" s="611" t="s">
        <v>203</v>
      </c>
      <c r="AU1013" s="611" t="s">
        <v>83</v>
      </c>
      <c r="AV1013" s="609" t="s">
        <v>83</v>
      </c>
      <c r="AW1013" s="609" t="s">
        <v>28</v>
      </c>
      <c r="AX1013" s="609" t="s">
        <v>73</v>
      </c>
      <c r="AY1013" s="611" t="s">
        <v>184</v>
      </c>
    </row>
    <row r="1014" spans="2:65" s="630" customFormat="1">
      <c r="B1014" s="629"/>
      <c r="D1014" s="610" t="s">
        <v>203</v>
      </c>
      <c r="E1014" s="631" t="s">
        <v>1</v>
      </c>
      <c r="F1014" s="632" t="s">
        <v>206</v>
      </c>
      <c r="H1014" s="633">
        <v>539.20000000000005</v>
      </c>
      <c r="L1014" s="629"/>
      <c r="M1014" s="634"/>
      <c r="T1014" s="635"/>
      <c r="AT1014" s="631" t="s">
        <v>203</v>
      </c>
      <c r="AU1014" s="631" t="s">
        <v>83</v>
      </c>
      <c r="AV1014" s="630" t="s">
        <v>190</v>
      </c>
      <c r="AW1014" s="630" t="s">
        <v>28</v>
      </c>
      <c r="AX1014" s="630" t="s">
        <v>81</v>
      </c>
      <c r="AY1014" s="631" t="s">
        <v>184</v>
      </c>
    </row>
    <row r="1015" spans="2:65" s="524" customFormat="1" ht="24.15" customHeight="1">
      <c r="B1015" s="523"/>
      <c r="C1015" s="595" t="s">
        <v>1574</v>
      </c>
      <c r="D1015" s="595" t="s">
        <v>186</v>
      </c>
      <c r="E1015" s="596" t="s">
        <v>1575</v>
      </c>
      <c r="F1015" s="636" t="s">
        <v>1576</v>
      </c>
      <c r="G1015" s="615" t="s">
        <v>201</v>
      </c>
      <c r="H1015" s="599">
        <v>55.9</v>
      </c>
      <c r="I1015" s="90"/>
      <c r="J1015" s="600">
        <f>ROUND(I1015*H1015,2)</f>
        <v>0</v>
      </c>
      <c r="K1015" s="601"/>
      <c r="L1015" s="523"/>
      <c r="M1015" s="602" t="s">
        <v>1</v>
      </c>
      <c r="N1015" s="603" t="s">
        <v>38</v>
      </c>
      <c r="P1015" s="604">
        <f>O1015*H1015</f>
        <v>0</v>
      </c>
      <c r="Q1015" s="604">
        <v>1.627E-2</v>
      </c>
      <c r="R1015" s="604">
        <f>Q1015*H1015</f>
        <v>0.909493</v>
      </c>
      <c r="S1015" s="604">
        <v>0</v>
      </c>
      <c r="T1015" s="605">
        <f>S1015*H1015</f>
        <v>0</v>
      </c>
      <c r="AR1015" s="606" t="s">
        <v>259</v>
      </c>
      <c r="AT1015" s="606" t="s">
        <v>186</v>
      </c>
      <c r="AU1015" s="606" t="s">
        <v>83</v>
      </c>
      <c r="AY1015" s="516" t="s">
        <v>184</v>
      </c>
      <c r="BE1015" s="607">
        <f>IF(N1015="základní",J1015,0)</f>
        <v>0</v>
      </c>
      <c r="BF1015" s="607">
        <f>IF(N1015="snížená",J1015,0)</f>
        <v>0</v>
      </c>
      <c r="BG1015" s="607">
        <f>IF(N1015="zákl. přenesená",J1015,0)</f>
        <v>0</v>
      </c>
      <c r="BH1015" s="607">
        <f>IF(N1015="sníž. přenesená",J1015,0)</f>
        <v>0</v>
      </c>
      <c r="BI1015" s="607">
        <f>IF(N1015="nulová",J1015,0)</f>
        <v>0</v>
      </c>
      <c r="BJ1015" s="516" t="s">
        <v>81</v>
      </c>
      <c r="BK1015" s="607">
        <f>ROUND(I1015*H1015,2)</f>
        <v>0</v>
      </c>
      <c r="BL1015" s="516" t="s">
        <v>259</v>
      </c>
      <c r="BM1015" s="606" t="s">
        <v>1577</v>
      </c>
    </row>
    <row r="1016" spans="2:65" s="609" customFormat="1">
      <c r="B1016" s="608"/>
      <c r="D1016" s="610" t="s">
        <v>203</v>
      </c>
      <c r="E1016" s="611" t="s">
        <v>1</v>
      </c>
      <c r="F1016" s="514" t="s">
        <v>1571</v>
      </c>
      <c r="H1016" s="612">
        <v>53.1</v>
      </c>
      <c r="L1016" s="608"/>
      <c r="M1016" s="613"/>
      <c r="T1016" s="614"/>
      <c r="AT1016" s="611" t="s">
        <v>203</v>
      </c>
      <c r="AU1016" s="611" t="s">
        <v>83</v>
      </c>
      <c r="AV1016" s="609" t="s">
        <v>83</v>
      </c>
      <c r="AW1016" s="609" t="s">
        <v>28</v>
      </c>
      <c r="AX1016" s="609" t="s">
        <v>73</v>
      </c>
      <c r="AY1016" s="611" t="s">
        <v>184</v>
      </c>
    </row>
    <row r="1017" spans="2:65" s="609" customFormat="1">
      <c r="B1017" s="608"/>
      <c r="D1017" s="610" t="s">
        <v>203</v>
      </c>
      <c r="E1017" s="611" t="s">
        <v>1</v>
      </c>
      <c r="F1017" s="514" t="s">
        <v>1455</v>
      </c>
      <c r="H1017" s="612">
        <v>2.8</v>
      </c>
      <c r="L1017" s="608"/>
      <c r="M1017" s="613"/>
      <c r="T1017" s="614"/>
      <c r="AT1017" s="611" t="s">
        <v>203</v>
      </c>
      <c r="AU1017" s="611" t="s">
        <v>83</v>
      </c>
      <c r="AV1017" s="609" t="s">
        <v>83</v>
      </c>
      <c r="AW1017" s="609" t="s">
        <v>28</v>
      </c>
      <c r="AX1017" s="609" t="s">
        <v>73</v>
      </c>
      <c r="AY1017" s="611" t="s">
        <v>184</v>
      </c>
    </row>
    <row r="1018" spans="2:65" s="630" customFormat="1">
      <c r="B1018" s="629"/>
      <c r="D1018" s="610" t="s">
        <v>203</v>
      </c>
      <c r="E1018" s="631" t="s">
        <v>1</v>
      </c>
      <c r="F1018" s="632" t="s">
        <v>206</v>
      </c>
      <c r="H1018" s="633">
        <v>55.9</v>
      </c>
      <c r="L1018" s="629"/>
      <c r="M1018" s="634"/>
      <c r="T1018" s="635"/>
      <c r="AT1018" s="631" t="s">
        <v>203</v>
      </c>
      <c r="AU1018" s="631" t="s">
        <v>83</v>
      </c>
      <c r="AV1018" s="630" t="s">
        <v>190</v>
      </c>
      <c r="AW1018" s="630" t="s">
        <v>28</v>
      </c>
      <c r="AX1018" s="630" t="s">
        <v>81</v>
      </c>
      <c r="AY1018" s="631" t="s">
        <v>184</v>
      </c>
    </row>
    <row r="1019" spans="2:65" s="524" customFormat="1" ht="33" customHeight="1">
      <c r="B1019" s="523"/>
      <c r="C1019" s="595" t="s">
        <v>1578</v>
      </c>
      <c r="D1019" s="595" t="s">
        <v>186</v>
      </c>
      <c r="E1019" s="596" t="s">
        <v>1579</v>
      </c>
      <c r="F1019" s="636" t="s">
        <v>1580</v>
      </c>
      <c r="G1019" s="615" t="s">
        <v>201</v>
      </c>
      <c r="H1019" s="599">
        <v>288.3</v>
      </c>
      <c r="I1019" s="90"/>
      <c r="J1019" s="600">
        <f>ROUND(I1019*H1019,2)</f>
        <v>0</v>
      </c>
      <c r="K1019" s="601"/>
      <c r="L1019" s="523"/>
      <c r="M1019" s="602" t="s">
        <v>1</v>
      </c>
      <c r="N1019" s="603" t="s">
        <v>38</v>
      </c>
      <c r="P1019" s="604">
        <f>O1019*H1019</f>
        <v>0</v>
      </c>
      <c r="Q1019" s="604">
        <v>3.2039999999999999E-2</v>
      </c>
      <c r="R1019" s="604">
        <f>Q1019*H1019</f>
        <v>9.2371320000000008</v>
      </c>
      <c r="S1019" s="604">
        <v>0</v>
      </c>
      <c r="T1019" s="605">
        <f>S1019*H1019</f>
        <v>0</v>
      </c>
      <c r="AR1019" s="606" t="s">
        <v>259</v>
      </c>
      <c r="AT1019" s="606" t="s">
        <v>186</v>
      </c>
      <c r="AU1019" s="606" t="s">
        <v>83</v>
      </c>
      <c r="AY1019" s="516" t="s">
        <v>184</v>
      </c>
      <c r="BE1019" s="607">
        <f>IF(N1019="základní",J1019,0)</f>
        <v>0</v>
      </c>
      <c r="BF1019" s="607">
        <f>IF(N1019="snížená",J1019,0)</f>
        <v>0</v>
      </c>
      <c r="BG1019" s="607">
        <f>IF(N1019="zákl. přenesená",J1019,0)</f>
        <v>0</v>
      </c>
      <c r="BH1019" s="607">
        <f>IF(N1019="sníž. přenesená",J1019,0)</f>
        <v>0</v>
      </c>
      <c r="BI1019" s="607">
        <f>IF(N1019="nulová",J1019,0)</f>
        <v>0</v>
      </c>
      <c r="BJ1019" s="516" t="s">
        <v>81</v>
      </c>
      <c r="BK1019" s="607">
        <f>ROUND(I1019*H1019,2)</f>
        <v>0</v>
      </c>
      <c r="BL1019" s="516" t="s">
        <v>259</v>
      </c>
      <c r="BM1019" s="606" t="s">
        <v>1581</v>
      </c>
    </row>
    <row r="1020" spans="2:65" s="609" customFormat="1">
      <c r="B1020" s="608"/>
      <c r="D1020" s="610" t="s">
        <v>203</v>
      </c>
      <c r="E1020" s="611" t="s">
        <v>1</v>
      </c>
      <c r="F1020" s="514" t="s">
        <v>1572</v>
      </c>
      <c r="H1020" s="612">
        <v>241.8</v>
      </c>
      <c r="L1020" s="608"/>
      <c r="M1020" s="613"/>
      <c r="T1020" s="614"/>
      <c r="AT1020" s="611" t="s">
        <v>203</v>
      </c>
      <c r="AU1020" s="611" t="s">
        <v>83</v>
      </c>
      <c r="AV1020" s="609" t="s">
        <v>83</v>
      </c>
      <c r="AW1020" s="609" t="s">
        <v>28</v>
      </c>
      <c r="AX1020" s="609" t="s">
        <v>73</v>
      </c>
      <c r="AY1020" s="611" t="s">
        <v>184</v>
      </c>
    </row>
    <row r="1021" spans="2:65" s="609" customFormat="1">
      <c r="B1021" s="608"/>
      <c r="D1021" s="610" t="s">
        <v>203</v>
      </c>
      <c r="E1021" s="611" t="s">
        <v>1</v>
      </c>
      <c r="F1021" s="514" t="s">
        <v>1573</v>
      </c>
      <c r="H1021" s="612">
        <v>46.5</v>
      </c>
      <c r="L1021" s="608"/>
      <c r="M1021" s="613"/>
      <c r="T1021" s="614"/>
      <c r="AT1021" s="611" t="s">
        <v>203</v>
      </c>
      <c r="AU1021" s="611" t="s">
        <v>83</v>
      </c>
      <c r="AV1021" s="609" t="s">
        <v>83</v>
      </c>
      <c r="AW1021" s="609" t="s">
        <v>28</v>
      </c>
      <c r="AX1021" s="609" t="s">
        <v>73</v>
      </c>
      <c r="AY1021" s="611" t="s">
        <v>184</v>
      </c>
    </row>
    <row r="1022" spans="2:65" s="630" customFormat="1">
      <c r="B1022" s="629"/>
      <c r="D1022" s="610" t="s">
        <v>203</v>
      </c>
      <c r="E1022" s="631" t="s">
        <v>1</v>
      </c>
      <c r="F1022" s="632" t="s">
        <v>206</v>
      </c>
      <c r="H1022" s="633">
        <v>288.3</v>
      </c>
      <c r="L1022" s="629"/>
      <c r="M1022" s="634"/>
      <c r="T1022" s="635"/>
      <c r="AT1022" s="631" t="s">
        <v>203</v>
      </c>
      <c r="AU1022" s="631" t="s">
        <v>83</v>
      </c>
      <c r="AV1022" s="630" t="s">
        <v>190</v>
      </c>
      <c r="AW1022" s="630" t="s">
        <v>28</v>
      </c>
      <c r="AX1022" s="630" t="s">
        <v>81</v>
      </c>
      <c r="AY1022" s="631" t="s">
        <v>184</v>
      </c>
    </row>
    <row r="1023" spans="2:65" s="524" customFormat="1" ht="24.15" customHeight="1">
      <c r="B1023" s="523"/>
      <c r="C1023" s="595" t="s">
        <v>1582</v>
      </c>
      <c r="D1023" s="595" t="s">
        <v>186</v>
      </c>
      <c r="E1023" s="596" t="s">
        <v>1583</v>
      </c>
      <c r="F1023" s="636" t="s">
        <v>1584</v>
      </c>
      <c r="G1023" s="615" t="s">
        <v>223</v>
      </c>
      <c r="H1023" s="599">
        <v>167.88</v>
      </c>
      <c r="I1023" s="90"/>
      <c r="J1023" s="600">
        <f>ROUND(I1023*H1023,2)</f>
        <v>0</v>
      </c>
      <c r="K1023" s="601"/>
      <c r="L1023" s="523"/>
      <c r="M1023" s="602" t="s">
        <v>1</v>
      </c>
      <c r="N1023" s="603" t="s">
        <v>38</v>
      </c>
      <c r="P1023" s="604">
        <f>O1023*H1023</f>
        <v>0</v>
      </c>
      <c r="Q1023" s="604">
        <v>0</v>
      </c>
      <c r="R1023" s="604">
        <f>Q1023*H1023</f>
        <v>0</v>
      </c>
      <c r="S1023" s="604">
        <v>0</v>
      </c>
      <c r="T1023" s="605">
        <f>S1023*H1023</f>
        <v>0</v>
      </c>
      <c r="AR1023" s="606" t="s">
        <v>259</v>
      </c>
      <c r="AT1023" s="606" t="s">
        <v>186</v>
      </c>
      <c r="AU1023" s="606" t="s">
        <v>83</v>
      </c>
      <c r="AY1023" s="516" t="s">
        <v>184</v>
      </c>
      <c r="BE1023" s="607">
        <f>IF(N1023="základní",J1023,0)</f>
        <v>0</v>
      </c>
      <c r="BF1023" s="607">
        <f>IF(N1023="snížená",J1023,0)</f>
        <v>0</v>
      </c>
      <c r="BG1023" s="607">
        <f>IF(N1023="zákl. přenesená",J1023,0)</f>
        <v>0</v>
      </c>
      <c r="BH1023" s="607">
        <f>IF(N1023="sníž. přenesená",J1023,0)</f>
        <v>0</v>
      </c>
      <c r="BI1023" s="607">
        <f>IF(N1023="nulová",J1023,0)</f>
        <v>0</v>
      </c>
      <c r="BJ1023" s="516" t="s">
        <v>81</v>
      </c>
      <c r="BK1023" s="607">
        <f>ROUND(I1023*H1023,2)</f>
        <v>0</v>
      </c>
      <c r="BL1023" s="516" t="s">
        <v>259</v>
      </c>
      <c r="BM1023" s="606" t="s">
        <v>1585</v>
      </c>
    </row>
    <row r="1024" spans="2:65" s="609" customFormat="1">
      <c r="B1024" s="608"/>
      <c r="D1024" s="610" t="s">
        <v>203</v>
      </c>
      <c r="E1024" s="611" t="s">
        <v>1</v>
      </c>
      <c r="F1024" s="514" t="s">
        <v>1586</v>
      </c>
      <c r="H1024" s="612">
        <v>167.88</v>
      </c>
      <c r="L1024" s="608"/>
      <c r="M1024" s="613"/>
      <c r="T1024" s="614"/>
      <c r="AT1024" s="611" t="s">
        <v>203</v>
      </c>
      <c r="AU1024" s="611" t="s">
        <v>83</v>
      </c>
      <c r="AV1024" s="609" t="s">
        <v>83</v>
      </c>
      <c r="AW1024" s="609" t="s">
        <v>28</v>
      </c>
      <c r="AX1024" s="609" t="s">
        <v>81</v>
      </c>
      <c r="AY1024" s="611" t="s">
        <v>184</v>
      </c>
    </row>
    <row r="1025" spans="2:65" s="524" customFormat="1" ht="21.75" customHeight="1">
      <c r="B1025" s="523"/>
      <c r="C1025" s="637" t="s">
        <v>1587</v>
      </c>
      <c r="D1025" s="637" t="s">
        <v>480</v>
      </c>
      <c r="E1025" s="638" t="s">
        <v>1588</v>
      </c>
      <c r="F1025" s="639" t="s">
        <v>1589</v>
      </c>
      <c r="G1025" s="640" t="s">
        <v>267</v>
      </c>
      <c r="H1025" s="641">
        <v>16.318000000000001</v>
      </c>
      <c r="I1025" s="131"/>
      <c r="J1025" s="642">
        <f>ROUND(I1025*H1025,2)</f>
        <v>0</v>
      </c>
      <c r="K1025" s="643"/>
      <c r="L1025" s="644"/>
      <c r="M1025" s="645" t="s">
        <v>1</v>
      </c>
      <c r="N1025" s="646" t="s">
        <v>38</v>
      </c>
      <c r="P1025" s="604">
        <f>O1025*H1025</f>
        <v>0</v>
      </c>
      <c r="Q1025" s="604">
        <v>0.44</v>
      </c>
      <c r="R1025" s="604">
        <f>Q1025*H1025</f>
        <v>7.179920000000001</v>
      </c>
      <c r="S1025" s="604">
        <v>0</v>
      </c>
      <c r="T1025" s="605">
        <f>S1025*H1025</f>
        <v>0</v>
      </c>
      <c r="AR1025" s="606" t="s">
        <v>338</v>
      </c>
      <c r="AT1025" s="606" t="s">
        <v>480</v>
      </c>
      <c r="AU1025" s="606" t="s">
        <v>83</v>
      </c>
      <c r="AY1025" s="516" t="s">
        <v>184</v>
      </c>
      <c r="BE1025" s="607">
        <f>IF(N1025="základní",J1025,0)</f>
        <v>0</v>
      </c>
      <c r="BF1025" s="607">
        <f>IF(N1025="snížená",J1025,0)</f>
        <v>0</v>
      </c>
      <c r="BG1025" s="607">
        <f>IF(N1025="zákl. přenesená",J1025,0)</f>
        <v>0</v>
      </c>
      <c r="BH1025" s="607">
        <f>IF(N1025="sníž. přenesená",J1025,0)</f>
        <v>0</v>
      </c>
      <c r="BI1025" s="607">
        <f>IF(N1025="nulová",J1025,0)</f>
        <v>0</v>
      </c>
      <c r="BJ1025" s="516" t="s">
        <v>81</v>
      </c>
      <c r="BK1025" s="607">
        <f>ROUND(I1025*H1025,2)</f>
        <v>0</v>
      </c>
      <c r="BL1025" s="516" t="s">
        <v>259</v>
      </c>
      <c r="BM1025" s="606" t="s">
        <v>1590</v>
      </c>
    </row>
    <row r="1026" spans="2:65" s="609" customFormat="1">
      <c r="B1026" s="608"/>
      <c r="D1026" s="610" t="s">
        <v>203</v>
      </c>
      <c r="E1026" s="611" t="s">
        <v>1</v>
      </c>
      <c r="F1026" s="514" t="s">
        <v>1591</v>
      </c>
      <c r="H1026" s="612">
        <v>15.109</v>
      </c>
      <c r="L1026" s="608"/>
      <c r="M1026" s="613"/>
      <c r="T1026" s="614"/>
      <c r="AT1026" s="611" t="s">
        <v>203</v>
      </c>
      <c r="AU1026" s="611" t="s">
        <v>83</v>
      </c>
      <c r="AV1026" s="609" t="s">
        <v>83</v>
      </c>
      <c r="AW1026" s="609" t="s">
        <v>28</v>
      </c>
      <c r="AX1026" s="609" t="s">
        <v>81</v>
      </c>
      <c r="AY1026" s="611" t="s">
        <v>184</v>
      </c>
    </row>
    <row r="1027" spans="2:65" s="609" customFormat="1">
      <c r="B1027" s="608"/>
      <c r="D1027" s="610" t="s">
        <v>203</v>
      </c>
      <c r="F1027" s="514" t="s">
        <v>1592</v>
      </c>
      <c r="H1027" s="612">
        <v>16.318000000000001</v>
      </c>
      <c r="L1027" s="608"/>
      <c r="M1027" s="613"/>
      <c r="T1027" s="614"/>
      <c r="AT1027" s="611" t="s">
        <v>203</v>
      </c>
      <c r="AU1027" s="611" t="s">
        <v>83</v>
      </c>
      <c r="AV1027" s="609" t="s">
        <v>83</v>
      </c>
      <c r="AW1027" s="609" t="s">
        <v>4</v>
      </c>
      <c r="AX1027" s="609" t="s">
        <v>81</v>
      </c>
      <c r="AY1027" s="611" t="s">
        <v>184</v>
      </c>
    </row>
    <row r="1028" spans="2:65" s="524" customFormat="1" ht="33" customHeight="1">
      <c r="B1028" s="523"/>
      <c r="C1028" s="595" t="s">
        <v>1593</v>
      </c>
      <c r="D1028" s="595" t="s">
        <v>186</v>
      </c>
      <c r="E1028" s="596" t="s">
        <v>1594</v>
      </c>
      <c r="F1028" s="597" t="s">
        <v>4816</v>
      </c>
      <c r="G1028" s="615" t="s">
        <v>425</v>
      </c>
      <c r="H1028" s="120"/>
      <c r="I1028" s="90"/>
      <c r="J1028" s="600">
        <f>ROUND(I1028*H1028,2)</f>
        <v>0</v>
      </c>
      <c r="K1028" s="601"/>
      <c r="L1028" s="523"/>
      <c r="M1028" s="602" t="s">
        <v>1</v>
      </c>
      <c r="N1028" s="603" t="s">
        <v>38</v>
      </c>
      <c r="P1028" s="604">
        <f>O1028*H1028</f>
        <v>0</v>
      </c>
      <c r="Q1028" s="604">
        <v>0</v>
      </c>
      <c r="R1028" s="604">
        <f>Q1028*H1028</f>
        <v>0</v>
      </c>
      <c r="S1028" s="604">
        <v>0</v>
      </c>
      <c r="T1028" s="605">
        <f>S1028*H1028</f>
        <v>0</v>
      </c>
      <c r="AR1028" s="606" t="s">
        <v>259</v>
      </c>
      <c r="AT1028" s="606" t="s">
        <v>186</v>
      </c>
      <c r="AU1028" s="606" t="s">
        <v>83</v>
      </c>
      <c r="AY1028" s="516" t="s">
        <v>184</v>
      </c>
      <c r="BE1028" s="607">
        <f>IF(N1028="základní",J1028,0)</f>
        <v>0</v>
      </c>
      <c r="BF1028" s="607">
        <f>IF(N1028="snížená",J1028,0)</f>
        <v>0</v>
      </c>
      <c r="BG1028" s="607">
        <f>IF(N1028="zákl. přenesená",J1028,0)</f>
        <v>0</v>
      </c>
      <c r="BH1028" s="607">
        <f>IF(N1028="sníž. přenesená",J1028,0)</f>
        <v>0</v>
      </c>
      <c r="BI1028" s="607">
        <f>IF(N1028="nulová",J1028,0)</f>
        <v>0</v>
      </c>
      <c r="BJ1028" s="516" t="s">
        <v>81</v>
      </c>
      <c r="BK1028" s="607">
        <f>ROUND(I1028*H1028,2)</f>
        <v>0</v>
      </c>
      <c r="BL1028" s="516" t="s">
        <v>259</v>
      </c>
      <c r="BM1028" s="606" t="s">
        <v>1595</v>
      </c>
    </row>
    <row r="1029" spans="2:65" s="584" customFormat="1" ht="22.8" customHeight="1">
      <c r="B1029" s="583"/>
      <c r="D1029" s="585" t="s">
        <v>72</v>
      </c>
      <c r="E1029" s="593" t="s">
        <v>1596</v>
      </c>
      <c r="F1029" s="593" t="s">
        <v>1597</v>
      </c>
      <c r="J1029" s="594">
        <f>BK1029</f>
        <v>0</v>
      </c>
      <c r="L1029" s="583"/>
      <c r="M1029" s="588"/>
      <c r="P1029" s="589">
        <f>SUM(P1030:P1036)</f>
        <v>0</v>
      </c>
      <c r="R1029" s="589">
        <f>SUM(R1030:R1036)</f>
        <v>3.4498631999999998</v>
      </c>
      <c r="T1029" s="590">
        <f>SUM(T1030:T1036)</f>
        <v>0</v>
      </c>
      <c r="AR1029" s="585" t="s">
        <v>83</v>
      </c>
      <c r="AT1029" s="591" t="s">
        <v>72</v>
      </c>
      <c r="AU1029" s="591" t="s">
        <v>81</v>
      </c>
      <c r="AY1029" s="585" t="s">
        <v>184</v>
      </c>
      <c r="BK1029" s="592">
        <f>SUM(BK1030:BK1036)</f>
        <v>0</v>
      </c>
    </row>
    <row r="1030" spans="2:65" s="524" customFormat="1" ht="33" customHeight="1">
      <c r="B1030" s="523"/>
      <c r="C1030" s="595" t="s">
        <v>1598</v>
      </c>
      <c r="D1030" s="595" t="s">
        <v>186</v>
      </c>
      <c r="E1030" s="596" t="s">
        <v>1599</v>
      </c>
      <c r="F1030" s="636" t="s">
        <v>1600</v>
      </c>
      <c r="G1030" s="615" t="s">
        <v>201</v>
      </c>
      <c r="H1030" s="599">
        <v>487.9</v>
      </c>
      <c r="I1030" s="90"/>
      <c r="J1030" s="600">
        <f>ROUND(I1030*H1030,2)</f>
        <v>0</v>
      </c>
      <c r="K1030" s="601"/>
      <c r="L1030" s="523"/>
      <c r="M1030" s="602" t="s">
        <v>1</v>
      </c>
      <c r="N1030" s="603" t="s">
        <v>38</v>
      </c>
      <c r="P1030" s="604">
        <f>O1030*H1030</f>
        <v>0</v>
      </c>
      <c r="Q1030" s="604">
        <v>6.96E-3</v>
      </c>
      <c r="R1030" s="604">
        <f>Q1030*H1030</f>
        <v>3.3957839999999999</v>
      </c>
      <c r="S1030" s="604">
        <v>0</v>
      </c>
      <c r="T1030" s="605">
        <f>S1030*H1030</f>
        <v>0</v>
      </c>
      <c r="AR1030" s="606" t="s">
        <v>259</v>
      </c>
      <c r="AT1030" s="606" t="s">
        <v>186</v>
      </c>
      <c r="AU1030" s="606" t="s">
        <v>83</v>
      </c>
      <c r="AY1030" s="516" t="s">
        <v>184</v>
      </c>
      <c r="BE1030" s="607">
        <f>IF(N1030="základní",J1030,0)</f>
        <v>0</v>
      </c>
      <c r="BF1030" s="607">
        <f>IF(N1030="snížená",J1030,0)</f>
        <v>0</v>
      </c>
      <c r="BG1030" s="607">
        <f>IF(N1030="zákl. přenesená",J1030,0)</f>
        <v>0</v>
      </c>
      <c r="BH1030" s="607">
        <f>IF(N1030="sníž. přenesená",J1030,0)</f>
        <v>0</v>
      </c>
      <c r="BI1030" s="607">
        <f>IF(N1030="nulová",J1030,0)</f>
        <v>0</v>
      </c>
      <c r="BJ1030" s="516" t="s">
        <v>81</v>
      </c>
      <c r="BK1030" s="607">
        <f>ROUND(I1030*H1030,2)</f>
        <v>0</v>
      </c>
      <c r="BL1030" s="516" t="s">
        <v>259</v>
      </c>
      <c r="BM1030" s="606" t="s">
        <v>1601</v>
      </c>
    </row>
    <row r="1031" spans="2:65" s="609" customFormat="1">
      <c r="B1031" s="608"/>
      <c r="D1031" s="610" t="s">
        <v>203</v>
      </c>
      <c r="E1031" s="611" t="s">
        <v>1</v>
      </c>
      <c r="F1031" s="514" t="s">
        <v>1424</v>
      </c>
      <c r="H1031" s="612">
        <v>487.9</v>
      </c>
      <c r="L1031" s="608"/>
      <c r="M1031" s="613"/>
      <c r="T1031" s="614"/>
      <c r="AT1031" s="611" t="s">
        <v>203</v>
      </c>
      <c r="AU1031" s="611" t="s">
        <v>83</v>
      </c>
      <c r="AV1031" s="609" t="s">
        <v>83</v>
      </c>
      <c r="AW1031" s="609" t="s">
        <v>28</v>
      </c>
      <c r="AX1031" s="609" t="s">
        <v>81</v>
      </c>
      <c r="AY1031" s="611" t="s">
        <v>184</v>
      </c>
    </row>
    <row r="1032" spans="2:65" s="524" customFormat="1" ht="24.15" customHeight="1">
      <c r="B1032" s="523"/>
      <c r="C1032" s="595" t="s">
        <v>1602</v>
      </c>
      <c r="D1032" s="595" t="s">
        <v>186</v>
      </c>
      <c r="E1032" s="596" t="s">
        <v>1603</v>
      </c>
      <c r="F1032" s="636" t="s">
        <v>1604</v>
      </c>
      <c r="G1032" s="615" t="s">
        <v>223</v>
      </c>
      <c r="H1032" s="599">
        <v>20.72</v>
      </c>
      <c r="I1032" s="90"/>
      <c r="J1032" s="600">
        <f>ROUND(I1032*H1032,2)</f>
        <v>0</v>
      </c>
      <c r="K1032" s="601"/>
      <c r="L1032" s="523"/>
      <c r="M1032" s="602" t="s">
        <v>1</v>
      </c>
      <c r="N1032" s="603" t="s">
        <v>38</v>
      </c>
      <c r="P1032" s="604">
        <f>O1032*H1032</f>
        <v>0</v>
      </c>
      <c r="Q1032" s="604">
        <v>2.6099999999999999E-3</v>
      </c>
      <c r="R1032" s="604">
        <f>Q1032*H1032</f>
        <v>5.4079199999999994E-2</v>
      </c>
      <c r="S1032" s="604">
        <v>0</v>
      </c>
      <c r="T1032" s="605">
        <f>S1032*H1032</f>
        <v>0</v>
      </c>
      <c r="AR1032" s="606" t="s">
        <v>259</v>
      </c>
      <c r="AT1032" s="606" t="s">
        <v>186</v>
      </c>
      <c r="AU1032" s="606" t="s">
        <v>83</v>
      </c>
      <c r="AY1032" s="516" t="s">
        <v>184</v>
      </c>
      <c r="BE1032" s="607">
        <f>IF(N1032="základní",J1032,0)</f>
        <v>0</v>
      </c>
      <c r="BF1032" s="607">
        <f>IF(N1032="snížená",J1032,0)</f>
        <v>0</v>
      </c>
      <c r="BG1032" s="607">
        <f>IF(N1032="zákl. přenesená",J1032,0)</f>
        <v>0</v>
      </c>
      <c r="BH1032" s="607">
        <f>IF(N1032="sníž. přenesená",J1032,0)</f>
        <v>0</v>
      </c>
      <c r="BI1032" s="607">
        <f>IF(N1032="nulová",J1032,0)</f>
        <v>0</v>
      </c>
      <c r="BJ1032" s="516" t="s">
        <v>81</v>
      </c>
      <c r="BK1032" s="607">
        <f>ROUND(I1032*H1032,2)</f>
        <v>0</v>
      </c>
      <c r="BL1032" s="516" t="s">
        <v>259</v>
      </c>
      <c r="BM1032" s="606" t="s">
        <v>1605</v>
      </c>
    </row>
    <row r="1033" spans="2:65" s="617" customFormat="1">
      <c r="B1033" s="616"/>
      <c r="D1033" s="610" t="s">
        <v>203</v>
      </c>
      <c r="E1033" s="618" t="s">
        <v>1</v>
      </c>
      <c r="F1033" s="619" t="s">
        <v>1606</v>
      </c>
      <c r="H1033" s="618" t="s">
        <v>1</v>
      </c>
      <c r="L1033" s="616"/>
      <c r="M1033" s="620"/>
      <c r="T1033" s="621"/>
      <c r="AT1033" s="618" t="s">
        <v>203</v>
      </c>
      <c r="AU1033" s="618" t="s">
        <v>83</v>
      </c>
      <c r="AV1033" s="617" t="s">
        <v>81</v>
      </c>
      <c r="AW1033" s="617" t="s">
        <v>28</v>
      </c>
      <c r="AX1033" s="617" t="s">
        <v>73</v>
      </c>
      <c r="AY1033" s="618" t="s">
        <v>184</v>
      </c>
    </row>
    <row r="1034" spans="2:65" s="609" customFormat="1">
      <c r="B1034" s="608"/>
      <c r="D1034" s="610" t="s">
        <v>203</v>
      </c>
      <c r="E1034" s="611" t="s">
        <v>1</v>
      </c>
      <c r="F1034" s="514" t="s">
        <v>1607</v>
      </c>
      <c r="H1034" s="612">
        <v>20.72</v>
      </c>
      <c r="L1034" s="608"/>
      <c r="M1034" s="613"/>
      <c r="T1034" s="614"/>
      <c r="AT1034" s="611" t="s">
        <v>203</v>
      </c>
      <c r="AU1034" s="611" t="s">
        <v>83</v>
      </c>
      <c r="AV1034" s="609" t="s">
        <v>83</v>
      </c>
      <c r="AW1034" s="609" t="s">
        <v>28</v>
      </c>
      <c r="AX1034" s="609" t="s">
        <v>81</v>
      </c>
      <c r="AY1034" s="611" t="s">
        <v>184</v>
      </c>
    </row>
    <row r="1035" spans="2:65" s="524" customFormat="1" ht="37.799999999999997" customHeight="1">
      <c r="B1035" s="523"/>
      <c r="C1035" s="595" t="s">
        <v>1608</v>
      </c>
      <c r="D1035" s="595" t="s">
        <v>186</v>
      </c>
      <c r="E1035" s="596" t="s">
        <v>1609</v>
      </c>
      <c r="F1035" s="636" t="s">
        <v>1610</v>
      </c>
      <c r="G1035" s="615" t="s">
        <v>189</v>
      </c>
      <c r="H1035" s="599">
        <v>2</v>
      </c>
      <c r="I1035" s="90"/>
      <c r="J1035" s="600">
        <f>ROUND(I1035*H1035,2)</f>
        <v>0</v>
      </c>
      <c r="K1035" s="601"/>
      <c r="L1035" s="523"/>
      <c r="M1035" s="602" t="s">
        <v>1</v>
      </c>
      <c r="N1035" s="603" t="s">
        <v>38</v>
      </c>
      <c r="P1035" s="604">
        <f>O1035*H1035</f>
        <v>0</v>
      </c>
      <c r="Q1035" s="604">
        <v>0</v>
      </c>
      <c r="R1035" s="604">
        <f>Q1035*H1035</f>
        <v>0</v>
      </c>
      <c r="S1035" s="604">
        <v>0</v>
      </c>
      <c r="T1035" s="605">
        <f>S1035*H1035</f>
        <v>0</v>
      </c>
      <c r="AR1035" s="606" t="s">
        <v>259</v>
      </c>
      <c r="AT1035" s="606" t="s">
        <v>186</v>
      </c>
      <c r="AU1035" s="606" t="s">
        <v>83</v>
      </c>
      <c r="AY1035" s="516" t="s">
        <v>184</v>
      </c>
      <c r="BE1035" s="607">
        <f>IF(N1035="základní",J1035,0)</f>
        <v>0</v>
      </c>
      <c r="BF1035" s="607">
        <f>IF(N1035="snížená",J1035,0)</f>
        <v>0</v>
      </c>
      <c r="BG1035" s="607">
        <f>IF(N1035="zákl. přenesená",J1035,0)</f>
        <v>0</v>
      </c>
      <c r="BH1035" s="607">
        <f>IF(N1035="sníž. přenesená",J1035,0)</f>
        <v>0</v>
      </c>
      <c r="BI1035" s="607">
        <f>IF(N1035="nulová",J1035,0)</f>
        <v>0</v>
      </c>
      <c r="BJ1035" s="516" t="s">
        <v>81</v>
      </c>
      <c r="BK1035" s="607">
        <f>ROUND(I1035*H1035,2)</f>
        <v>0</v>
      </c>
      <c r="BL1035" s="516" t="s">
        <v>259</v>
      </c>
      <c r="BM1035" s="606" t="s">
        <v>1611</v>
      </c>
    </row>
    <row r="1036" spans="2:65" s="524" customFormat="1" ht="24.15" customHeight="1">
      <c r="B1036" s="523"/>
      <c r="C1036" s="595" t="s">
        <v>1612</v>
      </c>
      <c r="D1036" s="595" t="s">
        <v>186</v>
      </c>
      <c r="E1036" s="596" t="s">
        <v>1613</v>
      </c>
      <c r="F1036" s="636" t="s">
        <v>1614</v>
      </c>
      <c r="G1036" s="615" t="s">
        <v>425</v>
      </c>
      <c r="H1036" s="120"/>
      <c r="I1036" s="90"/>
      <c r="J1036" s="600">
        <f>ROUND(I1036*H1036,2)</f>
        <v>0</v>
      </c>
      <c r="K1036" s="601"/>
      <c r="L1036" s="523"/>
      <c r="M1036" s="602" t="s">
        <v>1</v>
      </c>
      <c r="N1036" s="603" t="s">
        <v>38</v>
      </c>
      <c r="P1036" s="604">
        <f>O1036*H1036</f>
        <v>0</v>
      </c>
      <c r="Q1036" s="604">
        <v>0</v>
      </c>
      <c r="R1036" s="604">
        <f>Q1036*H1036</f>
        <v>0</v>
      </c>
      <c r="S1036" s="604">
        <v>0</v>
      </c>
      <c r="T1036" s="605">
        <f>S1036*H1036</f>
        <v>0</v>
      </c>
      <c r="AR1036" s="606" t="s">
        <v>259</v>
      </c>
      <c r="AT1036" s="606" t="s">
        <v>186</v>
      </c>
      <c r="AU1036" s="606" t="s">
        <v>83</v>
      </c>
      <c r="AY1036" s="516" t="s">
        <v>184</v>
      </c>
      <c r="BE1036" s="607">
        <f>IF(N1036="základní",J1036,0)</f>
        <v>0</v>
      </c>
      <c r="BF1036" s="607">
        <f>IF(N1036="snížená",J1036,0)</f>
        <v>0</v>
      </c>
      <c r="BG1036" s="607">
        <f>IF(N1036="zákl. přenesená",J1036,0)</f>
        <v>0</v>
      </c>
      <c r="BH1036" s="607">
        <f>IF(N1036="sníž. přenesená",J1036,0)</f>
        <v>0</v>
      </c>
      <c r="BI1036" s="607">
        <f>IF(N1036="nulová",J1036,0)</f>
        <v>0</v>
      </c>
      <c r="BJ1036" s="516" t="s">
        <v>81</v>
      </c>
      <c r="BK1036" s="607">
        <f>ROUND(I1036*H1036,2)</f>
        <v>0</v>
      </c>
      <c r="BL1036" s="516" t="s">
        <v>259</v>
      </c>
      <c r="BM1036" s="606" t="s">
        <v>1615</v>
      </c>
    </row>
    <row r="1037" spans="2:65" s="584" customFormat="1" ht="22.8" customHeight="1">
      <c r="B1037" s="583"/>
      <c r="D1037" s="585" t="s">
        <v>72</v>
      </c>
      <c r="E1037" s="593" t="s">
        <v>1616</v>
      </c>
      <c r="F1037" s="593" t="s">
        <v>4804</v>
      </c>
      <c r="J1037" s="594">
        <f>BK1037</f>
        <v>0</v>
      </c>
      <c r="L1037" s="583"/>
      <c r="M1037" s="588"/>
      <c r="P1037" s="589">
        <f>SUM(P1038:P1106)</f>
        <v>0</v>
      </c>
      <c r="R1037" s="589">
        <f>SUM(R1038:R1106)</f>
        <v>0</v>
      </c>
      <c r="T1037" s="590">
        <f>SUM(T1038:T1106)</f>
        <v>0</v>
      </c>
      <c r="AR1037" s="585" t="s">
        <v>83</v>
      </c>
      <c r="AT1037" s="591" t="s">
        <v>72</v>
      </c>
      <c r="AU1037" s="591" t="s">
        <v>81</v>
      </c>
      <c r="AY1037" s="585" t="s">
        <v>184</v>
      </c>
      <c r="BK1037" s="592">
        <f>SUM(BK1038:BK1106)</f>
        <v>0</v>
      </c>
    </row>
    <row r="1038" spans="2:65" s="524" customFormat="1" ht="37.799999999999997" customHeight="1">
      <c r="B1038" s="523"/>
      <c r="C1038" s="595" t="s">
        <v>1617</v>
      </c>
      <c r="D1038" s="595" t="s">
        <v>186</v>
      </c>
      <c r="E1038" s="596" t="s">
        <v>1618</v>
      </c>
      <c r="F1038" s="636" t="s">
        <v>1619</v>
      </c>
      <c r="G1038" s="615" t="s">
        <v>201</v>
      </c>
      <c r="H1038" s="599">
        <v>293.27</v>
      </c>
      <c r="I1038" s="90"/>
      <c r="J1038" s="600">
        <f>ROUND(I1038*H1038,2)</f>
        <v>0</v>
      </c>
      <c r="K1038" s="601"/>
      <c r="L1038" s="523"/>
      <c r="M1038" s="602" t="s">
        <v>1</v>
      </c>
      <c r="N1038" s="603" t="s">
        <v>38</v>
      </c>
      <c r="P1038" s="604">
        <f>O1038*H1038</f>
        <v>0</v>
      </c>
      <c r="Q1038" s="604">
        <v>0</v>
      </c>
      <c r="R1038" s="604">
        <f>Q1038*H1038</f>
        <v>0</v>
      </c>
      <c r="S1038" s="604">
        <v>0</v>
      </c>
      <c r="T1038" s="605">
        <f>S1038*H1038</f>
        <v>0</v>
      </c>
      <c r="AR1038" s="606" t="s">
        <v>259</v>
      </c>
      <c r="AT1038" s="606" t="s">
        <v>186</v>
      </c>
      <c r="AU1038" s="606" t="s">
        <v>83</v>
      </c>
      <c r="AY1038" s="516" t="s">
        <v>184</v>
      </c>
      <c r="BE1038" s="607">
        <f>IF(N1038="základní",J1038,0)</f>
        <v>0</v>
      </c>
      <c r="BF1038" s="607">
        <f>IF(N1038="snížená",J1038,0)</f>
        <v>0</v>
      </c>
      <c r="BG1038" s="607">
        <f>IF(N1038="zákl. přenesená",J1038,0)</f>
        <v>0</v>
      </c>
      <c r="BH1038" s="607">
        <f>IF(N1038="sníž. přenesená",J1038,0)</f>
        <v>0</v>
      </c>
      <c r="BI1038" s="607">
        <f>IF(N1038="nulová",J1038,0)</f>
        <v>0</v>
      </c>
      <c r="BJ1038" s="516" t="s">
        <v>81</v>
      </c>
      <c r="BK1038" s="607">
        <f>ROUND(I1038*H1038,2)</f>
        <v>0</v>
      </c>
      <c r="BL1038" s="516" t="s">
        <v>259</v>
      </c>
      <c r="BM1038" s="606" t="s">
        <v>1620</v>
      </c>
    </row>
    <row r="1039" spans="2:65" s="617" customFormat="1">
      <c r="B1039" s="616"/>
      <c r="D1039" s="610" t="s">
        <v>203</v>
      </c>
      <c r="E1039" s="618" t="s">
        <v>1</v>
      </c>
      <c r="F1039" s="619" t="s">
        <v>1621</v>
      </c>
      <c r="H1039" s="618" t="s">
        <v>1</v>
      </c>
      <c r="L1039" s="616"/>
      <c r="M1039" s="620"/>
      <c r="T1039" s="621"/>
      <c r="AT1039" s="618" t="s">
        <v>203</v>
      </c>
      <c r="AU1039" s="618" t="s">
        <v>83</v>
      </c>
      <c r="AV1039" s="617" t="s">
        <v>81</v>
      </c>
      <c r="AW1039" s="617" t="s">
        <v>28</v>
      </c>
      <c r="AX1039" s="617" t="s">
        <v>73</v>
      </c>
      <c r="AY1039" s="618" t="s">
        <v>184</v>
      </c>
    </row>
    <row r="1040" spans="2:65" s="617" customFormat="1">
      <c r="B1040" s="616"/>
      <c r="D1040" s="610" t="s">
        <v>203</v>
      </c>
      <c r="E1040" s="618" t="s">
        <v>1</v>
      </c>
      <c r="F1040" s="619" t="s">
        <v>1069</v>
      </c>
      <c r="H1040" s="618" t="s">
        <v>1</v>
      </c>
      <c r="L1040" s="616"/>
      <c r="M1040" s="620"/>
      <c r="T1040" s="621"/>
      <c r="AT1040" s="618" t="s">
        <v>203</v>
      </c>
      <c r="AU1040" s="618" t="s">
        <v>83</v>
      </c>
      <c r="AV1040" s="617" t="s">
        <v>81</v>
      </c>
      <c r="AW1040" s="617" t="s">
        <v>28</v>
      </c>
      <c r="AX1040" s="617" t="s">
        <v>73</v>
      </c>
      <c r="AY1040" s="618" t="s">
        <v>184</v>
      </c>
    </row>
    <row r="1041" spans="2:65" s="609" customFormat="1">
      <c r="B1041" s="608"/>
      <c r="D1041" s="610" t="s">
        <v>203</v>
      </c>
      <c r="E1041" s="611" t="s">
        <v>1</v>
      </c>
      <c r="F1041" s="514" t="s">
        <v>1622</v>
      </c>
      <c r="H1041" s="612">
        <v>131.43799999999999</v>
      </c>
      <c r="L1041" s="608"/>
      <c r="M1041" s="613"/>
      <c r="T1041" s="614"/>
      <c r="AT1041" s="611" t="s">
        <v>203</v>
      </c>
      <c r="AU1041" s="611" t="s">
        <v>83</v>
      </c>
      <c r="AV1041" s="609" t="s">
        <v>83</v>
      </c>
      <c r="AW1041" s="609" t="s">
        <v>28</v>
      </c>
      <c r="AX1041" s="609" t="s">
        <v>73</v>
      </c>
      <c r="AY1041" s="611" t="s">
        <v>184</v>
      </c>
    </row>
    <row r="1042" spans="2:65" s="609" customFormat="1">
      <c r="B1042" s="608"/>
      <c r="D1042" s="610" t="s">
        <v>203</v>
      </c>
      <c r="E1042" s="611" t="s">
        <v>1</v>
      </c>
      <c r="F1042" s="514" t="s">
        <v>1623</v>
      </c>
      <c r="H1042" s="612">
        <v>-34.51</v>
      </c>
      <c r="L1042" s="608"/>
      <c r="M1042" s="613"/>
      <c r="T1042" s="614"/>
      <c r="AT1042" s="611" t="s">
        <v>203</v>
      </c>
      <c r="AU1042" s="611" t="s">
        <v>83</v>
      </c>
      <c r="AV1042" s="609" t="s">
        <v>83</v>
      </c>
      <c r="AW1042" s="609" t="s">
        <v>28</v>
      </c>
      <c r="AX1042" s="609" t="s">
        <v>73</v>
      </c>
      <c r="AY1042" s="611" t="s">
        <v>184</v>
      </c>
    </row>
    <row r="1043" spans="2:65" s="617" customFormat="1">
      <c r="B1043" s="616"/>
      <c r="D1043" s="610" t="s">
        <v>203</v>
      </c>
      <c r="E1043" s="618" t="s">
        <v>1</v>
      </c>
      <c r="F1043" s="619" t="s">
        <v>1076</v>
      </c>
      <c r="H1043" s="618" t="s">
        <v>1</v>
      </c>
      <c r="L1043" s="616"/>
      <c r="M1043" s="620"/>
      <c r="T1043" s="621"/>
      <c r="AT1043" s="618" t="s">
        <v>203</v>
      </c>
      <c r="AU1043" s="618" t="s">
        <v>83</v>
      </c>
      <c r="AV1043" s="617" t="s">
        <v>81</v>
      </c>
      <c r="AW1043" s="617" t="s">
        <v>28</v>
      </c>
      <c r="AX1043" s="617" t="s">
        <v>73</v>
      </c>
      <c r="AY1043" s="618" t="s">
        <v>184</v>
      </c>
    </row>
    <row r="1044" spans="2:65" s="609" customFormat="1">
      <c r="B1044" s="608"/>
      <c r="D1044" s="610" t="s">
        <v>203</v>
      </c>
      <c r="E1044" s="611" t="s">
        <v>1</v>
      </c>
      <c r="F1044" s="514" t="s">
        <v>1624</v>
      </c>
      <c r="H1044" s="612">
        <v>130.77099999999999</v>
      </c>
      <c r="L1044" s="608"/>
      <c r="M1044" s="613"/>
      <c r="T1044" s="614"/>
      <c r="AT1044" s="611" t="s">
        <v>203</v>
      </c>
      <c r="AU1044" s="611" t="s">
        <v>83</v>
      </c>
      <c r="AV1044" s="609" t="s">
        <v>83</v>
      </c>
      <c r="AW1044" s="609" t="s">
        <v>28</v>
      </c>
      <c r="AX1044" s="609" t="s">
        <v>73</v>
      </c>
      <c r="AY1044" s="611" t="s">
        <v>184</v>
      </c>
    </row>
    <row r="1045" spans="2:65" s="617" customFormat="1">
      <c r="B1045" s="616"/>
      <c r="D1045" s="610" t="s">
        <v>203</v>
      </c>
      <c r="E1045" s="618" t="s">
        <v>1</v>
      </c>
      <c r="F1045" s="619" t="s">
        <v>1087</v>
      </c>
      <c r="H1045" s="618" t="s">
        <v>1</v>
      </c>
      <c r="L1045" s="616"/>
      <c r="M1045" s="620"/>
      <c r="T1045" s="621"/>
      <c r="AT1045" s="618" t="s">
        <v>203</v>
      </c>
      <c r="AU1045" s="618" t="s">
        <v>83</v>
      </c>
      <c r="AV1045" s="617" t="s">
        <v>81</v>
      </c>
      <c r="AW1045" s="617" t="s">
        <v>28</v>
      </c>
      <c r="AX1045" s="617" t="s">
        <v>73</v>
      </c>
      <c r="AY1045" s="618" t="s">
        <v>184</v>
      </c>
    </row>
    <row r="1046" spans="2:65" s="609" customFormat="1">
      <c r="B1046" s="608"/>
      <c r="D1046" s="610" t="s">
        <v>203</v>
      </c>
      <c r="E1046" s="611" t="s">
        <v>1</v>
      </c>
      <c r="F1046" s="514" t="s">
        <v>1625</v>
      </c>
      <c r="H1046" s="612">
        <v>38.218000000000004</v>
      </c>
      <c r="L1046" s="608"/>
      <c r="M1046" s="613"/>
      <c r="T1046" s="614"/>
      <c r="AT1046" s="611" t="s">
        <v>203</v>
      </c>
      <c r="AU1046" s="611" t="s">
        <v>83</v>
      </c>
      <c r="AV1046" s="609" t="s">
        <v>83</v>
      </c>
      <c r="AW1046" s="609" t="s">
        <v>28</v>
      </c>
      <c r="AX1046" s="609" t="s">
        <v>73</v>
      </c>
      <c r="AY1046" s="611" t="s">
        <v>184</v>
      </c>
    </row>
    <row r="1047" spans="2:65" s="609" customFormat="1">
      <c r="B1047" s="608"/>
      <c r="D1047" s="610" t="s">
        <v>203</v>
      </c>
      <c r="E1047" s="611" t="s">
        <v>1</v>
      </c>
      <c r="F1047" s="514" t="s">
        <v>1089</v>
      </c>
      <c r="H1047" s="612">
        <v>-5.83</v>
      </c>
      <c r="L1047" s="608"/>
      <c r="M1047" s="613"/>
      <c r="T1047" s="614"/>
      <c r="AT1047" s="611" t="s">
        <v>203</v>
      </c>
      <c r="AU1047" s="611" t="s">
        <v>83</v>
      </c>
      <c r="AV1047" s="609" t="s">
        <v>83</v>
      </c>
      <c r="AW1047" s="609" t="s">
        <v>28</v>
      </c>
      <c r="AX1047" s="609" t="s">
        <v>73</v>
      </c>
      <c r="AY1047" s="611" t="s">
        <v>184</v>
      </c>
    </row>
    <row r="1048" spans="2:65" s="617" customFormat="1">
      <c r="B1048" s="616"/>
      <c r="D1048" s="610" t="s">
        <v>203</v>
      </c>
      <c r="E1048" s="618" t="s">
        <v>1</v>
      </c>
      <c r="F1048" s="619" t="s">
        <v>1091</v>
      </c>
      <c r="H1048" s="618" t="s">
        <v>1</v>
      </c>
      <c r="L1048" s="616"/>
      <c r="M1048" s="620"/>
      <c r="T1048" s="621"/>
      <c r="AT1048" s="618" t="s">
        <v>203</v>
      </c>
      <c r="AU1048" s="618" t="s">
        <v>83</v>
      </c>
      <c r="AV1048" s="617" t="s">
        <v>81</v>
      </c>
      <c r="AW1048" s="617" t="s">
        <v>28</v>
      </c>
      <c r="AX1048" s="617" t="s">
        <v>73</v>
      </c>
      <c r="AY1048" s="618" t="s">
        <v>184</v>
      </c>
    </row>
    <row r="1049" spans="2:65" s="609" customFormat="1">
      <c r="B1049" s="608"/>
      <c r="D1049" s="610" t="s">
        <v>203</v>
      </c>
      <c r="E1049" s="611" t="s">
        <v>1</v>
      </c>
      <c r="F1049" s="514" t="s">
        <v>1625</v>
      </c>
      <c r="H1049" s="612">
        <v>38.218000000000004</v>
      </c>
      <c r="L1049" s="608"/>
      <c r="M1049" s="613"/>
      <c r="T1049" s="614"/>
      <c r="AT1049" s="611" t="s">
        <v>203</v>
      </c>
      <c r="AU1049" s="611" t="s">
        <v>83</v>
      </c>
      <c r="AV1049" s="609" t="s">
        <v>83</v>
      </c>
      <c r="AW1049" s="609" t="s">
        <v>28</v>
      </c>
      <c r="AX1049" s="609" t="s">
        <v>73</v>
      </c>
      <c r="AY1049" s="611" t="s">
        <v>184</v>
      </c>
    </row>
    <row r="1050" spans="2:65" s="609" customFormat="1">
      <c r="B1050" s="608"/>
      <c r="D1050" s="610" t="s">
        <v>203</v>
      </c>
      <c r="E1050" s="611" t="s">
        <v>1</v>
      </c>
      <c r="F1050" s="514" t="s">
        <v>1092</v>
      </c>
      <c r="H1050" s="612">
        <v>-5.0350000000000001</v>
      </c>
      <c r="L1050" s="608"/>
      <c r="M1050" s="613"/>
      <c r="T1050" s="614"/>
      <c r="AT1050" s="611" t="s">
        <v>203</v>
      </c>
      <c r="AU1050" s="611" t="s">
        <v>83</v>
      </c>
      <c r="AV1050" s="609" t="s">
        <v>83</v>
      </c>
      <c r="AW1050" s="609" t="s">
        <v>28</v>
      </c>
      <c r="AX1050" s="609" t="s">
        <v>73</v>
      </c>
      <c r="AY1050" s="611" t="s">
        <v>184</v>
      </c>
    </row>
    <row r="1051" spans="2:65" s="630" customFormat="1">
      <c r="B1051" s="629"/>
      <c r="D1051" s="610" t="s">
        <v>203</v>
      </c>
      <c r="E1051" s="631" t="s">
        <v>1</v>
      </c>
      <c r="F1051" s="632" t="s">
        <v>206</v>
      </c>
      <c r="H1051" s="633">
        <v>293.27</v>
      </c>
      <c r="L1051" s="629"/>
      <c r="M1051" s="634"/>
      <c r="T1051" s="635"/>
      <c r="AT1051" s="631" t="s">
        <v>203</v>
      </c>
      <c r="AU1051" s="631" t="s">
        <v>83</v>
      </c>
      <c r="AV1051" s="630" t="s">
        <v>190</v>
      </c>
      <c r="AW1051" s="630" t="s">
        <v>28</v>
      </c>
      <c r="AX1051" s="630" t="s">
        <v>81</v>
      </c>
      <c r="AY1051" s="631" t="s">
        <v>184</v>
      </c>
    </row>
    <row r="1052" spans="2:65" s="524" customFormat="1" ht="24.15" customHeight="1">
      <c r="B1052" s="523"/>
      <c r="C1052" s="595" t="s">
        <v>1626</v>
      </c>
      <c r="D1052" s="595" t="s">
        <v>186</v>
      </c>
      <c r="E1052" s="596" t="s">
        <v>1627</v>
      </c>
      <c r="F1052" s="636" t="s">
        <v>1628</v>
      </c>
      <c r="G1052" s="615" t="s">
        <v>201</v>
      </c>
      <c r="H1052" s="599">
        <v>154</v>
      </c>
      <c r="I1052" s="90"/>
      <c r="J1052" s="600">
        <f>ROUND(I1052*H1052,2)</f>
        <v>0</v>
      </c>
      <c r="K1052" s="601"/>
      <c r="L1052" s="523"/>
      <c r="M1052" s="602" t="s">
        <v>1</v>
      </c>
      <c r="N1052" s="603" t="s">
        <v>38</v>
      </c>
      <c r="P1052" s="604">
        <f>O1052*H1052</f>
        <v>0</v>
      </c>
      <c r="Q1052" s="604">
        <v>0</v>
      </c>
      <c r="R1052" s="604">
        <f>Q1052*H1052</f>
        <v>0</v>
      </c>
      <c r="S1052" s="604">
        <v>0</v>
      </c>
      <c r="T1052" s="605">
        <f>S1052*H1052</f>
        <v>0</v>
      </c>
      <c r="AR1052" s="606" t="s">
        <v>259</v>
      </c>
      <c r="AT1052" s="606" t="s">
        <v>186</v>
      </c>
      <c r="AU1052" s="606" t="s">
        <v>83</v>
      </c>
      <c r="AY1052" s="516" t="s">
        <v>184</v>
      </c>
      <c r="BE1052" s="607">
        <f>IF(N1052="základní",J1052,0)</f>
        <v>0</v>
      </c>
      <c r="BF1052" s="607">
        <f>IF(N1052="snížená",J1052,0)</f>
        <v>0</v>
      </c>
      <c r="BG1052" s="607">
        <f>IF(N1052="zákl. přenesená",J1052,0)</f>
        <v>0</v>
      </c>
      <c r="BH1052" s="607">
        <f>IF(N1052="sníž. přenesená",J1052,0)</f>
        <v>0</v>
      </c>
      <c r="BI1052" s="607">
        <f>IF(N1052="nulová",J1052,0)</f>
        <v>0</v>
      </c>
      <c r="BJ1052" s="516" t="s">
        <v>81</v>
      </c>
      <c r="BK1052" s="607">
        <f>ROUND(I1052*H1052,2)</f>
        <v>0</v>
      </c>
      <c r="BL1052" s="516" t="s">
        <v>259</v>
      </c>
      <c r="BM1052" s="606" t="s">
        <v>1629</v>
      </c>
    </row>
    <row r="1053" spans="2:65" s="609" customFormat="1">
      <c r="B1053" s="608"/>
      <c r="D1053" s="610" t="s">
        <v>203</v>
      </c>
      <c r="E1053" s="611" t="s">
        <v>1</v>
      </c>
      <c r="F1053" s="514" t="s">
        <v>1630</v>
      </c>
      <c r="H1053" s="612">
        <v>154</v>
      </c>
      <c r="L1053" s="608"/>
      <c r="M1053" s="613"/>
      <c r="T1053" s="614"/>
      <c r="AT1053" s="611" t="s">
        <v>203</v>
      </c>
      <c r="AU1053" s="611" t="s">
        <v>83</v>
      </c>
      <c r="AV1053" s="609" t="s">
        <v>83</v>
      </c>
      <c r="AW1053" s="609" t="s">
        <v>28</v>
      </c>
      <c r="AX1053" s="609" t="s">
        <v>81</v>
      </c>
      <c r="AY1053" s="611" t="s">
        <v>184</v>
      </c>
    </row>
    <row r="1054" spans="2:65" s="524" customFormat="1" ht="37.799999999999997" customHeight="1">
      <c r="B1054" s="523"/>
      <c r="C1054" s="595" t="s">
        <v>1631</v>
      </c>
      <c r="D1054" s="595" t="s">
        <v>186</v>
      </c>
      <c r="E1054" s="596" t="s">
        <v>1632</v>
      </c>
      <c r="F1054" s="636" t="s">
        <v>1633</v>
      </c>
      <c r="G1054" s="615" t="s">
        <v>563</v>
      </c>
      <c r="H1054" s="599">
        <v>1</v>
      </c>
      <c r="I1054" s="90"/>
      <c r="J1054" s="600">
        <f>ROUND(I1054*H1054,2)</f>
        <v>0</v>
      </c>
      <c r="K1054" s="601"/>
      <c r="L1054" s="523"/>
      <c r="M1054" s="602" t="s">
        <v>1</v>
      </c>
      <c r="N1054" s="603" t="s">
        <v>38</v>
      </c>
      <c r="P1054" s="604">
        <f>O1054*H1054</f>
        <v>0</v>
      </c>
      <c r="Q1054" s="604">
        <v>0</v>
      </c>
      <c r="R1054" s="604">
        <f>Q1054*H1054</f>
        <v>0</v>
      </c>
      <c r="S1054" s="604">
        <v>0</v>
      </c>
      <c r="T1054" s="605">
        <f>S1054*H1054</f>
        <v>0</v>
      </c>
      <c r="AR1054" s="606" t="s">
        <v>259</v>
      </c>
      <c r="AT1054" s="606" t="s">
        <v>186</v>
      </c>
      <c r="AU1054" s="606" t="s">
        <v>83</v>
      </c>
      <c r="AY1054" s="516" t="s">
        <v>184</v>
      </c>
      <c r="BE1054" s="607">
        <f>IF(N1054="základní",J1054,0)</f>
        <v>0</v>
      </c>
      <c r="BF1054" s="607">
        <f>IF(N1054="snížená",J1054,0)</f>
        <v>0</v>
      </c>
      <c r="BG1054" s="607">
        <f>IF(N1054="zákl. přenesená",J1054,0)</f>
        <v>0</v>
      </c>
      <c r="BH1054" s="607">
        <f>IF(N1054="sníž. přenesená",J1054,0)</f>
        <v>0</v>
      </c>
      <c r="BI1054" s="607">
        <f>IF(N1054="nulová",J1054,0)</f>
        <v>0</v>
      </c>
      <c r="BJ1054" s="516" t="s">
        <v>81</v>
      </c>
      <c r="BK1054" s="607">
        <f>ROUND(I1054*H1054,2)</f>
        <v>0</v>
      </c>
      <c r="BL1054" s="516" t="s">
        <v>259</v>
      </c>
      <c r="BM1054" s="606" t="s">
        <v>1634</v>
      </c>
    </row>
    <row r="1055" spans="2:65" s="609" customFormat="1">
      <c r="B1055" s="608"/>
      <c r="D1055" s="610" t="s">
        <v>203</v>
      </c>
      <c r="E1055" s="611" t="s">
        <v>1</v>
      </c>
      <c r="F1055" s="514" t="s">
        <v>81</v>
      </c>
      <c r="H1055" s="612">
        <v>1</v>
      </c>
      <c r="L1055" s="608"/>
      <c r="M1055" s="613"/>
      <c r="T1055" s="614"/>
      <c r="AT1055" s="611" t="s">
        <v>203</v>
      </c>
      <c r="AU1055" s="611" t="s">
        <v>83</v>
      </c>
      <c r="AV1055" s="609" t="s">
        <v>83</v>
      </c>
      <c r="AW1055" s="609" t="s">
        <v>28</v>
      </c>
      <c r="AX1055" s="609" t="s">
        <v>81</v>
      </c>
      <c r="AY1055" s="611" t="s">
        <v>184</v>
      </c>
    </row>
    <row r="1056" spans="2:65" s="524" customFormat="1" ht="33" customHeight="1">
      <c r="B1056" s="523"/>
      <c r="C1056" s="595" t="s">
        <v>1635</v>
      </c>
      <c r="D1056" s="595" t="s">
        <v>186</v>
      </c>
      <c r="E1056" s="596" t="s">
        <v>1636</v>
      </c>
      <c r="F1056" s="636" t="s">
        <v>1637</v>
      </c>
      <c r="G1056" s="615" t="s">
        <v>563</v>
      </c>
      <c r="H1056" s="599">
        <v>2</v>
      </c>
      <c r="I1056" s="90"/>
      <c r="J1056" s="600">
        <f>ROUND(I1056*H1056,2)</f>
        <v>0</v>
      </c>
      <c r="K1056" s="601"/>
      <c r="L1056" s="523"/>
      <c r="M1056" s="602" t="s">
        <v>1</v>
      </c>
      <c r="N1056" s="603" t="s">
        <v>38</v>
      </c>
      <c r="P1056" s="604">
        <f>O1056*H1056</f>
        <v>0</v>
      </c>
      <c r="Q1056" s="604">
        <v>0</v>
      </c>
      <c r="R1056" s="604">
        <f>Q1056*H1056</f>
        <v>0</v>
      </c>
      <c r="S1056" s="604">
        <v>0</v>
      </c>
      <c r="T1056" s="605">
        <f>S1056*H1056</f>
        <v>0</v>
      </c>
      <c r="AR1056" s="606" t="s">
        <v>259</v>
      </c>
      <c r="AT1056" s="606" t="s">
        <v>186</v>
      </c>
      <c r="AU1056" s="606" t="s">
        <v>83</v>
      </c>
      <c r="AY1056" s="516" t="s">
        <v>184</v>
      </c>
      <c r="BE1056" s="607">
        <f>IF(N1056="základní",J1056,0)</f>
        <v>0</v>
      </c>
      <c r="BF1056" s="607">
        <f>IF(N1056="snížená",J1056,0)</f>
        <v>0</v>
      </c>
      <c r="BG1056" s="607">
        <f>IF(N1056="zákl. přenesená",J1056,0)</f>
        <v>0</v>
      </c>
      <c r="BH1056" s="607">
        <f>IF(N1056="sníž. přenesená",J1056,0)</f>
        <v>0</v>
      </c>
      <c r="BI1056" s="607">
        <f>IF(N1056="nulová",J1056,0)</f>
        <v>0</v>
      </c>
      <c r="BJ1056" s="516" t="s">
        <v>81</v>
      </c>
      <c r="BK1056" s="607">
        <f>ROUND(I1056*H1056,2)</f>
        <v>0</v>
      </c>
      <c r="BL1056" s="516" t="s">
        <v>259</v>
      </c>
      <c r="BM1056" s="606" t="s">
        <v>1638</v>
      </c>
    </row>
    <row r="1057" spans="2:65" s="609" customFormat="1">
      <c r="B1057" s="608"/>
      <c r="D1057" s="610" t="s">
        <v>203</v>
      </c>
      <c r="E1057" s="611" t="s">
        <v>1</v>
      </c>
      <c r="F1057" s="514" t="s">
        <v>83</v>
      </c>
      <c r="H1057" s="612">
        <v>2</v>
      </c>
      <c r="L1057" s="608"/>
      <c r="M1057" s="613"/>
      <c r="T1057" s="614"/>
      <c r="AT1057" s="611" t="s">
        <v>203</v>
      </c>
      <c r="AU1057" s="611" t="s">
        <v>83</v>
      </c>
      <c r="AV1057" s="609" t="s">
        <v>83</v>
      </c>
      <c r="AW1057" s="609" t="s">
        <v>28</v>
      </c>
      <c r="AX1057" s="609" t="s">
        <v>81</v>
      </c>
      <c r="AY1057" s="611" t="s">
        <v>184</v>
      </c>
    </row>
    <row r="1058" spans="2:65" s="524" customFormat="1" ht="33" customHeight="1">
      <c r="B1058" s="523"/>
      <c r="C1058" s="595" t="s">
        <v>1639</v>
      </c>
      <c r="D1058" s="595" t="s">
        <v>186</v>
      </c>
      <c r="E1058" s="596" t="s">
        <v>1640</v>
      </c>
      <c r="F1058" s="636" t="s">
        <v>1641</v>
      </c>
      <c r="G1058" s="615" t="s">
        <v>563</v>
      </c>
      <c r="H1058" s="599">
        <v>16</v>
      </c>
      <c r="I1058" s="90"/>
      <c r="J1058" s="600">
        <f>ROUND(I1058*H1058,2)</f>
        <v>0</v>
      </c>
      <c r="K1058" s="601"/>
      <c r="L1058" s="523"/>
      <c r="M1058" s="602" t="s">
        <v>1</v>
      </c>
      <c r="N1058" s="603" t="s">
        <v>38</v>
      </c>
      <c r="P1058" s="604">
        <f>O1058*H1058</f>
        <v>0</v>
      </c>
      <c r="Q1058" s="604">
        <v>0</v>
      </c>
      <c r="R1058" s="604">
        <f>Q1058*H1058</f>
        <v>0</v>
      </c>
      <c r="S1058" s="604">
        <v>0</v>
      </c>
      <c r="T1058" s="605">
        <f>S1058*H1058</f>
        <v>0</v>
      </c>
      <c r="AR1058" s="606" t="s">
        <v>259</v>
      </c>
      <c r="AT1058" s="606" t="s">
        <v>186</v>
      </c>
      <c r="AU1058" s="606" t="s">
        <v>83</v>
      </c>
      <c r="AY1058" s="516" t="s">
        <v>184</v>
      </c>
      <c r="BE1058" s="607">
        <f>IF(N1058="základní",J1058,0)</f>
        <v>0</v>
      </c>
      <c r="BF1058" s="607">
        <f>IF(N1058="snížená",J1058,0)</f>
        <v>0</v>
      </c>
      <c r="BG1058" s="607">
        <f>IF(N1058="zákl. přenesená",J1058,0)</f>
        <v>0</v>
      </c>
      <c r="BH1058" s="607">
        <f>IF(N1058="sníž. přenesená",J1058,0)</f>
        <v>0</v>
      </c>
      <c r="BI1058" s="607">
        <f>IF(N1058="nulová",J1058,0)</f>
        <v>0</v>
      </c>
      <c r="BJ1058" s="516" t="s">
        <v>81</v>
      </c>
      <c r="BK1058" s="607">
        <f>ROUND(I1058*H1058,2)</f>
        <v>0</v>
      </c>
      <c r="BL1058" s="516" t="s">
        <v>259</v>
      </c>
      <c r="BM1058" s="606" t="s">
        <v>1642</v>
      </c>
    </row>
    <row r="1059" spans="2:65" s="609" customFormat="1">
      <c r="B1059" s="608"/>
      <c r="D1059" s="610" t="s">
        <v>203</v>
      </c>
      <c r="E1059" s="611" t="s">
        <v>1</v>
      </c>
      <c r="F1059" s="514" t="s">
        <v>1643</v>
      </c>
      <c r="H1059" s="612">
        <v>16</v>
      </c>
      <c r="L1059" s="608"/>
      <c r="M1059" s="613"/>
      <c r="T1059" s="614"/>
      <c r="AT1059" s="611" t="s">
        <v>203</v>
      </c>
      <c r="AU1059" s="611" t="s">
        <v>83</v>
      </c>
      <c r="AV1059" s="609" t="s">
        <v>83</v>
      </c>
      <c r="AW1059" s="609" t="s">
        <v>28</v>
      </c>
      <c r="AX1059" s="609" t="s">
        <v>81</v>
      </c>
      <c r="AY1059" s="611" t="s">
        <v>184</v>
      </c>
    </row>
    <row r="1060" spans="2:65" s="524" customFormat="1" ht="37.799999999999997" customHeight="1">
      <c r="B1060" s="523"/>
      <c r="C1060" s="595" t="s">
        <v>1644</v>
      </c>
      <c r="D1060" s="595" t="s">
        <v>186</v>
      </c>
      <c r="E1060" s="596" t="s">
        <v>1645</v>
      </c>
      <c r="F1060" s="636" t="s">
        <v>1646</v>
      </c>
      <c r="G1060" s="615" t="s">
        <v>563</v>
      </c>
      <c r="H1060" s="599">
        <v>1</v>
      </c>
      <c r="I1060" s="90"/>
      <c r="J1060" s="600">
        <f>ROUND(I1060*H1060,2)</f>
        <v>0</v>
      </c>
      <c r="K1060" s="601"/>
      <c r="L1060" s="523"/>
      <c r="M1060" s="602" t="s">
        <v>1</v>
      </c>
      <c r="N1060" s="603" t="s">
        <v>38</v>
      </c>
      <c r="P1060" s="604">
        <f>O1060*H1060</f>
        <v>0</v>
      </c>
      <c r="Q1060" s="604">
        <v>0</v>
      </c>
      <c r="R1060" s="604">
        <f>Q1060*H1060</f>
        <v>0</v>
      </c>
      <c r="S1060" s="604">
        <v>0</v>
      </c>
      <c r="T1060" s="605">
        <f>S1060*H1060</f>
        <v>0</v>
      </c>
      <c r="AR1060" s="606" t="s">
        <v>259</v>
      </c>
      <c r="AT1060" s="606" t="s">
        <v>186</v>
      </c>
      <c r="AU1060" s="606" t="s">
        <v>83</v>
      </c>
      <c r="AY1060" s="516" t="s">
        <v>184</v>
      </c>
      <c r="BE1060" s="607">
        <f>IF(N1060="základní",J1060,0)</f>
        <v>0</v>
      </c>
      <c r="BF1060" s="607">
        <f>IF(N1060="snížená",J1060,0)</f>
        <v>0</v>
      </c>
      <c r="BG1060" s="607">
        <f>IF(N1060="zákl. přenesená",J1060,0)</f>
        <v>0</v>
      </c>
      <c r="BH1060" s="607">
        <f>IF(N1060="sníž. přenesená",J1060,0)</f>
        <v>0</v>
      </c>
      <c r="BI1060" s="607">
        <f>IF(N1060="nulová",J1060,0)</f>
        <v>0</v>
      </c>
      <c r="BJ1060" s="516" t="s">
        <v>81</v>
      </c>
      <c r="BK1060" s="607">
        <f>ROUND(I1060*H1060,2)</f>
        <v>0</v>
      </c>
      <c r="BL1060" s="516" t="s">
        <v>259</v>
      </c>
      <c r="BM1060" s="606" t="s">
        <v>1647</v>
      </c>
    </row>
    <row r="1061" spans="2:65" s="609" customFormat="1">
      <c r="B1061" s="608"/>
      <c r="D1061" s="610" t="s">
        <v>203</v>
      </c>
      <c r="E1061" s="611" t="s">
        <v>1</v>
      </c>
      <c r="F1061" s="514" t="s">
        <v>81</v>
      </c>
      <c r="H1061" s="612">
        <v>1</v>
      </c>
      <c r="L1061" s="608"/>
      <c r="M1061" s="613"/>
      <c r="T1061" s="614"/>
      <c r="AT1061" s="611" t="s">
        <v>203</v>
      </c>
      <c r="AU1061" s="611" t="s">
        <v>83</v>
      </c>
      <c r="AV1061" s="609" t="s">
        <v>83</v>
      </c>
      <c r="AW1061" s="609" t="s">
        <v>28</v>
      </c>
      <c r="AX1061" s="609" t="s">
        <v>81</v>
      </c>
      <c r="AY1061" s="611" t="s">
        <v>184</v>
      </c>
    </row>
    <row r="1062" spans="2:65" s="524" customFormat="1" ht="37.799999999999997" customHeight="1">
      <c r="B1062" s="523"/>
      <c r="C1062" s="595" t="s">
        <v>1648</v>
      </c>
      <c r="D1062" s="595" t="s">
        <v>186</v>
      </c>
      <c r="E1062" s="596" t="s">
        <v>1649</v>
      </c>
      <c r="F1062" s="636" t="s">
        <v>1650</v>
      </c>
      <c r="G1062" s="615" t="s">
        <v>563</v>
      </c>
      <c r="H1062" s="599">
        <v>1</v>
      </c>
      <c r="I1062" s="90"/>
      <c r="J1062" s="600">
        <f>ROUND(I1062*H1062,2)</f>
        <v>0</v>
      </c>
      <c r="K1062" s="601"/>
      <c r="L1062" s="523"/>
      <c r="M1062" s="602" t="s">
        <v>1</v>
      </c>
      <c r="N1062" s="603" t="s">
        <v>38</v>
      </c>
      <c r="P1062" s="604">
        <f>O1062*H1062</f>
        <v>0</v>
      </c>
      <c r="Q1062" s="604">
        <v>0</v>
      </c>
      <c r="R1062" s="604">
        <f>Q1062*H1062</f>
        <v>0</v>
      </c>
      <c r="S1062" s="604">
        <v>0</v>
      </c>
      <c r="T1062" s="605">
        <f>S1062*H1062</f>
        <v>0</v>
      </c>
      <c r="AR1062" s="606" t="s">
        <v>259</v>
      </c>
      <c r="AT1062" s="606" t="s">
        <v>186</v>
      </c>
      <c r="AU1062" s="606" t="s">
        <v>83</v>
      </c>
      <c r="AY1062" s="516" t="s">
        <v>184</v>
      </c>
      <c r="BE1062" s="607">
        <f>IF(N1062="základní",J1062,0)</f>
        <v>0</v>
      </c>
      <c r="BF1062" s="607">
        <f>IF(N1062="snížená",J1062,0)</f>
        <v>0</v>
      </c>
      <c r="BG1062" s="607">
        <f>IF(N1062="zákl. přenesená",J1062,0)</f>
        <v>0</v>
      </c>
      <c r="BH1062" s="607">
        <f>IF(N1062="sníž. přenesená",J1062,0)</f>
        <v>0</v>
      </c>
      <c r="BI1062" s="607">
        <f>IF(N1062="nulová",J1062,0)</f>
        <v>0</v>
      </c>
      <c r="BJ1062" s="516" t="s">
        <v>81</v>
      </c>
      <c r="BK1062" s="607">
        <f>ROUND(I1062*H1062,2)</f>
        <v>0</v>
      </c>
      <c r="BL1062" s="516" t="s">
        <v>259</v>
      </c>
      <c r="BM1062" s="606" t="s">
        <v>1651</v>
      </c>
    </row>
    <row r="1063" spans="2:65" s="609" customFormat="1">
      <c r="B1063" s="608"/>
      <c r="D1063" s="610" t="s">
        <v>203</v>
      </c>
      <c r="E1063" s="611" t="s">
        <v>1</v>
      </c>
      <c r="F1063" s="514" t="s">
        <v>81</v>
      </c>
      <c r="H1063" s="612">
        <v>1</v>
      </c>
      <c r="L1063" s="608"/>
      <c r="M1063" s="613"/>
      <c r="T1063" s="614"/>
      <c r="AT1063" s="611" t="s">
        <v>203</v>
      </c>
      <c r="AU1063" s="611" t="s">
        <v>83</v>
      </c>
      <c r="AV1063" s="609" t="s">
        <v>83</v>
      </c>
      <c r="AW1063" s="609" t="s">
        <v>28</v>
      </c>
      <c r="AX1063" s="609" t="s">
        <v>81</v>
      </c>
      <c r="AY1063" s="611" t="s">
        <v>184</v>
      </c>
    </row>
    <row r="1064" spans="2:65" s="524" customFormat="1" ht="37.799999999999997" customHeight="1">
      <c r="B1064" s="523"/>
      <c r="C1064" s="595" t="s">
        <v>1652</v>
      </c>
      <c r="D1064" s="595" t="s">
        <v>186</v>
      </c>
      <c r="E1064" s="596" t="s">
        <v>1653</v>
      </c>
      <c r="F1064" s="636" t="s">
        <v>1654</v>
      </c>
      <c r="G1064" s="615" t="s">
        <v>563</v>
      </c>
      <c r="H1064" s="599">
        <v>3</v>
      </c>
      <c r="I1064" s="90"/>
      <c r="J1064" s="600">
        <f>ROUND(I1064*H1064,2)</f>
        <v>0</v>
      </c>
      <c r="K1064" s="601"/>
      <c r="L1064" s="523"/>
      <c r="M1064" s="602" t="s">
        <v>1</v>
      </c>
      <c r="N1064" s="603" t="s">
        <v>38</v>
      </c>
      <c r="P1064" s="604">
        <f>O1064*H1064</f>
        <v>0</v>
      </c>
      <c r="Q1064" s="604">
        <v>0</v>
      </c>
      <c r="R1064" s="604">
        <f>Q1064*H1064</f>
        <v>0</v>
      </c>
      <c r="S1064" s="604">
        <v>0</v>
      </c>
      <c r="T1064" s="605">
        <f>S1064*H1064</f>
        <v>0</v>
      </c>
      <c r="AR1064" s="606" t="s">
        <v>259</v>
      </c>
      <c r="AT1064" s="606" t="s">
        <v>186</v>
      </c>
      <c r="AU1064" s="606" t="s">
        <v>83</v>
      </c>
      <c r="AY1064" s="516" t="s">
        <v>184</v>
      </c>
      <c r="BE1064" s="607">
        <f>IF(N1064="základní",J1064,0)</f>
        <v>0</v>
      </c>
      <c r="BF1064" s="607">
        <f>IF(N1064="snížená",J1064,0)</f>
        <v>0</v>
      </c>
      <c r="BG1064" s="607">
        <f>IF(N1064="zákl. přenesená",J1064,0)</f>
        <v>0</v>
      </c>
      <c r="BH1064" s="607">
        <f>IF(N1064="sníž. přenesená",J1064,0)</f>
        <v>0</v>
      </c>
      <c r="BI1064" s="607">
        <f>IF(N1064="nulová",J1064,0)</f>
        <v>0</v>
      </c>
      <c r="BJ1064" s="516" t="s">
        <v>81</v>
      </c>
      <c r="BK1064" s="607">
        <f>ROUND(I1064*H1064,2)</f>
        <v>0</v>
      </c>
      <c r="BL1064" s="516" t="s">
        <v>259</v>
      </c>
      <c r="BM1064" s="606" t="s">
        <v>1655</v>
      </c>
    </row>
    <row r="1065" spans="2:65" s="609" customFormat="1">
      <c r="B1065" s="608"/>
      <c r="D1065" s="610" t="s">
        <v>203</v>
      </c>
      <c r="E1065" s="611" t="s">
        <v>1</v>
      </c>
      <c r="F1065" s="514" t="s">
        <v>195</v>
      </c>
      <c r="H1065" s="612">
        <v>3</v>
      </c>
      <c r="L1065" s="608"/>
      <c r="M1065" s="613"/>
      <c r="T1065" s="614"/>
      <c r="AT1065" s="611" t="s">
        <v>203</v>
      </c>
      <c r="AU1065" s="611" t="s">
        <v>83</v>
      </c>
      <c r="AV1065" s="609" t="s">
        <v>83</v>
      </c>
      <c r="AW1065" s="609" t="s">
        <v>28</v>
      </c>
      <c r="AX1065" s="609" t="s">
        <v>81</v>
      </c>
      <c r="AY1065" s="611" t="s">
        <v>184</v>
      </c>
    </row>
    <row r="1066" spans="2:65" s="524" customFormat="1" ht="37.799999999999997" customHeight="1">
      <c r="B1066" s="523"/>
      <c r="C1066" s="595" t="s">
        <v>1656</v>
      </c>
      <c r="D1066" s="595" t="s">
        <v>186</v>
      </c>
      <c r="E1066" s="596" t="s">
        <v>1657</v>
      </c>
      <c r="F1066" s="636" t="s">
        <v>1658</v>
      </c>
      <c r="G1066" s="615" t="s">
        <v>563</v>
      </c>
      <c r="H1066" s="599">
        <v>2</v>
      </c>
      <c r="I1066" s="90"/>
      <c r="J1066" s="600">
        <f>ROUND(I1066*H1066,2)</f>
        <v>0</v>
      </c>
      <c r="K1066" s="601"/>
      <c r="L1066" s="523"/>
      <c r="M1066" s="602" t="s">
        <v>1</v>
      </c>
      <c r="N1066" s="603" t="s">
        <v>38</v>
      </c>
      <c r="P1066" s="604">
        <f>O1066*H1066</f>
        <v>0</v>
      </c>
      <c r="Q1066" s="604">
        <v>0</v>
      </c>
      <c r="R1066" s="604">
        <f>Q1066*H1066</f>
        <v>0</v>
      </c>
      <c r="S1066" s="604">
        <v>0</v>
      </c>
      <c r="T1066" s="605">
        <f>S1066*H1066</f>
        <v>0</v>
      </c>
      <c r="AR1066" s="606" t="s">
        <v>259</v>
      </c>
      <c r="AT1066" s="606" t="s">
        <v>186</v>
      </c>
      <c r="AU1066" s="606" t="s">
        <v>83</v>
      </c>
      <c r="AY1066" s="516" t="s">
        <v>184</v>
      </c>
      <c r="BE1066" s="607">
        <f>IF(N1066="základní",J1066,0)</f>
        <v>0</v>
      </c>
      <c r="BF1066" s="607">
        <f>IF(N1066="snížená",J1066,0)</f>
        <v>0</v>
      </c>
      <c r="BG1066" s="607">
        <f>IF(N1066="zákl. přenesená",J1066,0)</f>
        <v>0</v>
      </c>
      <c r="BH1066" s="607">
        <f>IF(N1066="sníž. přenesená",J1066,0)</f>
        <v>0</v>
      </c>
      <c r="BI1066" s="607">
        <f>IF(N1066="nulová",J1066,0)</f>
        <v>0</v>
      </c>
      <c r="BJ1066" s="516" t="s">
        <v>81</v>
      </c>
      <c r="BK1066" s="607">
        <f>ROUND(I1066*H1066,2)</f>
        <v>0</v>
      </c>
      <c r="BL1066" s="516" t="s">
        <v>259</v>
      </c>
      <c r="BM1066" s="606" t="s">
        <v>1659</v>
      </c>
    </row>
    <row r="1067" spans="2:65" s="609" customFormat="1">
      <c r="B1067" s="608"/>
      <c r="D1067" s="610" t="s">
        <v>203</v>
      </c>
      <c r="E1067" s="611" t="s">
        <v>1</v>
      </c>
      <c r="F1067" s="514" t="s">
        <v>83</v>
      </c>
      <c r="H1067" s="612">
        <v>2</v>
      </c>
      <c r="L1067" s="608"/>
      <c r="M1067" s="613"/>
      <c r="T1067" s="614"/>
      <c r="AT1067" s="611" t="s">
        <v>203</v>
      </c>
      <c r="AU1067" s="611" t="s">
        <v>83</v>
      </c>
      <c r="AV1067" s="609" t="s">
        <v>83</v>
      </c>
      <c r="AW1067" s="609" t="s">
        <v>28</v>
      </c>
      <c r="AX1067" s="609" t="s">
        <v>81</v>
      </c>
      <c r="AY1067" s="611" t="s">
        <v>184</v>
      </c>
    </row>
    <row r="1068" spans="2:65" s="524" customFormat="1" ht="37.799999999999997" customHeight="1">
      <c r="B1068" s="523"/>
      <c r="C1068" s="595" t="s">
        <v>1660</v>
      </c>
      <c r="D1068" s="595" t="s">
        <v>186</v>
      </c>
      <c r="E1068" s="596" t="s">
        <v>1661</v>
      </c>
      <c r="F1068" s="636" t="s">
        <v>1662</v>
      </c>
      <c r="G1068" s="615" t="s">
        <v>563</v>
      </c>
      <c r="H1068" s="599">
        <v>2</v>
      </c>
      <c r="I1068" s="90"/>
      <c r="J1068" s="600">
        <f>ROUND(I1068*H1068,2)</f>
        <v>0</v>
      </c>
      <c r="K1068" s="601"/>
      <c r="L1068" s="523"/>
      <c r="M1068" s="602" t="s">
        <v>1</v>
      </c>
      <c r="N1068" s="603" t="s">
        <v>38</v>
      </c>
      <c r="P1068" s="604">
        <f>O1068*H1068</f>
        <v>0</v>
      </c>
      <c r="Q1068" s="604">
        <v>0</v>
      </c>
      <c r="R1068" s="604">
        <f>Q1068*H1068</f>
        <v>0</v>
      </c>
      <c r="S1068" s="604">
        <v>0</v>
      </c>
      <c r="T1068" s="605">
        <f>S1068*H1068</f>
        <v>0</v>
      </c>
      <c r="AR1068" s="606" t="s">
        <v>259</v>
      </c>
      <c r="AT1068" s="606" t="s">
        <v>186</v>
      </c>
      <c r="AU1068" s="606" t="s">
        <v>83</v>
      </c>
      <c r="AY1068" s="516" t="s">
        <v>184</v>
      </c>
      <c r="BE1068" s="607">
        <f>IF(N1068="základní",J1068,0)</f>
        <v>0</v>
      </c>
      <c r="BF1068" s="607">
        <f>IF(N1068="snížená",J1068,0)</f>
        <v>0</v>
      </c>
      <c r="BG1068" s="607">
        <f>IF(N1068="zákl. přenesená",J1068,0)</f>
        <v>0</v>
      </c>
      <c r="BH1068" s="607">
        <f>IF(N1068="sníž. přenesená",J1068,0)</f>
        <v>0</v>
      </c>
      <c r="BI1068" s="607">
        <f>IF(N1068="nulová",J1068,0)</f>
        <v>0</v>
      </c>
      <c r="BJ1068" s="516" t="s">
        <v>81</v>
      </c>
      <c r="BK1068" s="607">
        <f>ROUND(I1068*H1068,2)</f>
        <v>0</v>
      </c>
      <c r="BL1068" s="516" t="s">
        <v>259</v>
      </c>
      <c r="BM1068" s="606" t="s">
        <v>1663</v>
      </c>
    </row>
    <row r="1069" spans="2:65" s="609" customFormat="1">
      <c r="B1069" s="608"/>
      <c r="D1069" s="610" t="s">
        <v>203</v>
      </c>
      <c r="E1069" s="611" t="s">
        <v>1</v>
      </c>
      <c r="F1069" s="514" t="s">
        <v>83</v>
      </c>
      <c r="H1069" s="612">
        <v>2</v>
      </c>
      <c r="L1069" s="608"/>
      <c r="M1069" s="613"/>
      <c r="T1069" s="614"/>
      <c r="AT1069" s="611" t="s">
        <v>203</v>
      </c>
      <c r="AU1069" s="611" t="s">
        <v>83</v>
      </c>
      <c r="AV1069" s="609" t="s">
        <v>83</v>
      </c>
      <c r="AW1069" s="609" t="s">
        <v>28</v>
      </c>
      <c r="AX1069" s="609" t="s">
        <v>81</v>
      </c>
      <c r="AY1069" s="611" t="s">
        <v>184</v>
      </c>
    </row>
    <row r="1070" spans="2:65" s="524" customFormat="1" ht="37.799999999999997" customHeight="1">
      <c r="B1070" s="523"/>
      <c r="C1070" s="595" t="s">
        <v>1664</v>
      </c>
      <c r="D1070" s="595" t="s">
        <v>186</v>
      </c>
      <c r="E1070" s="596" t="s">
        <v>1665</v>
      </c>
      <c r="F1070" s="636" t="s">
        <v>1666</v>
      </c>
      <c r="G1070" s="615" t="s">
        <v>563</v>
      </c>
      <c r="H1070" s="599">
        <v>2</v>
      </c>
      <c r="I1070" s="90"/>
      <c r="J1070" s="600">
        <f>ROUND(I1070*H1070,2)</f>
        <v>0</v>
      </c>
      <c r="K1070" s="601"/>
      <c r="L1070" s="523"/>
      <c r="M1070" s="602" t="s">
        <v>1</v>
      </c>
      <c r="N1070" s="603" t="s">
        <v>38</v>
      </c>
      <c r="P1070" s="604">
        <f>O1070*H1070</f>
        <v>0</v>
      </c>
      <c r="Q1070" s="604">
        <v>0</v>
      </c>
      <c r="R1070" s="604">
        <f>Q1070*H1070</f>
        <v>0</v>
      </c>
      <c r="S1070" s="604">
        <v>0</v>
      </c>
      <c r="T1070" s="605">
        <f>S1070*H1070</f>
        <v>0</v>
      </c>
      <c r="AR1070" s="606" t="s">
        <v>259</v>
      </c>
      <c r="AT1070" s="606" t="s">
        <v>186</v>
      </c>
      <c r="AU1070" s="606" t="s">
        <v>83</v>
      </c>
      <c r="AY1070" s="516" t="s">
        <v>184</v>
      </c>
      <c r="BE1070" s="607">
        <f>IF(N1070="základní",J1070,0)</f>
        <v>0</v>
      </c>
      <c r="BF1070" s="607">
        <f>IF(N1070="snížená",J1070,0)</f>
        <v>0</v>
      </c>
      <c r="BG1070" s="607">
        <f>IF(N1070="zákl. přenesená",J1070,0)</f>
        <v>0</v>
      </c>
      <c r="BH1070" s="607">
        <f>IF(N1070="sníž. přenesená",J1070,0)</f>
        <v>0</v>
      </c>
      <c r="BI1070" s="607">
        <f>IF(N1070="nulová",J1070,0)</f>
        <v>0</v>
      </c>
      <c r="BJ1070" s="516" t="s">
        <v>81</v>
      </c>
      <c r="BK1070" s="607">
        <f>ROUND(I1070*H1070,2)</f>
        <v>0</v>
      </c>
      <c r="BL1070" s="516" t="s">
        <v>259</v>
      </c>
      <c r="BM1070" s="606" t="s">
        <v>1667</v>
      </c>
    </row>
    <row r="1071" spans="2:65" s="609" customFormat="1">
      <c r="B1071" s="608"/>
      <c r="D1071" s="610" t="s">
        <v>203</v>
      </c>
      <c r="E1071" s="611" t="s">
        <v>1</v>
      </c>
      <c r="F1071" s="514" t="s">
        <v>83</v>
      </c>
      <c r="H1071" s="612">
        <v>2</v>
      </c>
      <c r="L1071" s="608"/>
      <c r="M1071" s="613"/>
      <c r="T1071" s="614"/>
      <c r="AT1071" s="611" t="s">
        <v>203</v>
      </c>
      <c r="AU1071" s="611" t="s">
        <v>83</v>
      </c>
      <c r="AV1071" s="609" t="s">
        <v>83</v>
      </c>
      <c r="AW1071" s="609" t="s">
        <v>28</v>
      </c>
      <c r="AX1071" s="609" t="s">
        <v>81</v>
      </c>
      <c r="AY1071" s="611" t="s">
        <v>184</v>
      </c>
    </row>
    <row r="1072" spans="2:65" s="524" customFormat="1" ht="33" customHeight="1">
      <c r="B1072" s="523"/>
      <c r="C1072" s="595" t="s">
        <v>1668</v>
      </c>
      <c r="D1072" s="595" t="s">
        <v>186</v>
      </c>
      <c r="E1072" s="596" t="s">
        <v>1669</v>
      </c>
      <c r="F1072" s="636" t="s">
        <v>1670</v>
      </c>
      <c r="G1072" s="615" t="s">
        <v>563</v>
      </c>
      <c r="H1072" s="599">
        <v>2</v>
      </c>
      <c r="I1072" s="90"/>
      <c r="J1072" s="600">
        <f>ROUND(I1072*H1072,2)</f>
        <v>0</v>
      </c>
      <c r="K1072" s="601"/>
      <c r="L1072" s="523"/>
      <c r="M1072" s="602" t="s">
        <v>1</v>
      </c>
      <c r="N1072" s="603" t="s">
        <v>38</v>
      </c>
      <c r="P1072" s="604">
        <f>O1072*H1072</f>
        <v>0</v>
      </c>
      <c r="Q1072" s="604">
        <v>0</v>
      </c>
      <c r="R1072" s="604">
        <f>Q1072*H1072</f>
        <v>0</v>
      </c>
      <c r="S1072" s="604">
        <v>0</v>
      </c>
      <c r="T1072" s="605">
        <f>S1072*H1072</f>
        <v>0</v>
      </c>
      <c r="AR1072" s="606" t="s">
        <v>259</v>
      </c>
      <c r="AT1072" s="606" t="s">
        <v>186</v>
      </c>
      <c r="AU1072" s="606" t="s">
        <v>83</v>
      </c>
      <c r="AY1072" s="516" t="s">
        <v>184</v>
      </c>
      <c r="BE1072" s="607">
        <f>IF(N1072="základní",J1072,0)</f>
        <v>0</v>
      </c>
      <c r="BF1072" s="607">
        <f>IF(N1072="snížená",J1072,0)</f>
        <v>0</v>
      </c>
      <c r="BG1072" s="607">
        <f>IF(N1072="zákl. přenesená",J1072,0)</f>
        <v>0</v>
      </c>
      <c r="BH1072" s="607">
        <f>IF(N1072="sníž. přenesená",J1072,0)</f>
        <v>0</v>
      </c>
      <c r="BI1072" s="607">
        <f>IF(N1072="nulová",J1072,0)</f>
        <v>0</v>
      </c>
      <c r="BJ1072" s="516" t="s">
        <v>81</v>
      </c>
      <c r="BK1072" s="607">
        <f>ROUND(I1072*H1072,2)</f>
        <v>0</v>
      </c>
      <c r="BL1072" s="516" t="s">
        <v>259</v>
      </c>
      <c r="BM1072" s="606" t="s">
        <v>1671</v>
      </c>
    </row>
    <row r="1073" spans="2:65" s="609" customFormat="1">
      <c r="B1073" s="608"/>
      <c r="D1073" s="610" t="s">
        <v>203</v>
      </c>
      <c r="E1073" s="611" t="s">
        <v>1</v>
      </c>
      <c r="F1073" s="514" t="s">
        <v>83</v>
      </c>
      <c r="H1073" s="612">
        <v>2</v>
      </c>
      <c r="L1073" s="608"/>
      <c r="M1073" s="613"/>
      <c r="T1073" s="614"/>
      <c r="AT1073" s="611" t="s">
        <v>203</v>
      </c>
      <c r="AU1073" s="611" t="s">
        <v>83</v>
      </c>
      <c r="AV1073" s="609" t="s">
        <v>83</v>
      </c>
      <c r="AW1073" s="609" t="s">
        <v>28</v>
      </c>
      <c r="AX1073" s="609" t="s">
        <v>81</v>
      </c>
      <c r="AY1073" s="611" t="s">
        <v>184</v>
      </c>
    </row>
    <row r="1074" spans="2:65" s="524" customFormat="1" ht="37.799999999999997" customHeight="1">
      <c r="B1074" s="523"/>
      <c r="C1074" s="595" t="s">
        <v>1672</v>
      </c>
      <c r="D1074" s="595" t="s">
        <v>186</v>
      </c>
      <c r="E1074" s="596" t="s">
        <v>1673</v>
      </c>
      <c r="F1074" s="597" t="s">
        <v>4805</v>
      </c>
      <c r="G1074" s="615" t="s">
        <v>563</v>
      </c>
      <c r="H1074" s="599">
        <v>1</v>
      </c>
      <c r="I1074" s="90"/>
      <c r="J1074" s="600">
        <f>ROUND(I1074*H1074,2)</f>
        <v>0</v>
      </c>
      <c r="K1074" s="601"/>
      <c r="L1074" s="523"/>
      <c r="M1074" s="602" t="s">
        <v>1</v>
      </c>
      <c r="N1074" s="603" t="s">
        <v>38</v>
      </c>
      <c r="P1074" s="604">
        <f>O1074*H1074</f>
        <v>0</v>
      </c>
      <c r="Q1074" s="604">
        <v>0</v>
      </c>
      <c r="R1074" s="604">
        <f>Q1074*H1074</f>
        <v>0</v>
      </c>
      <c r="S1074" s="604">
        <v>0</v>
      </c>
      <c r="T1074" s="605">
        <f>S1074*H1074</f>
        <v>0</v>
      </c>
      <c r="AR1074" s="606" t="s">
        <v>259</v>
      </c>
      <c r="AT1074" s="606" t="s">
        <v>186</v>
      </c>
      <c r="AU1074" s="606" t="s">
        <v>83</v>
      </c>
      <c r="AY1074" s="516" t="s">
        <v>184</v>
      </c>
      <c r="BE1074" s="607">
        <f>IF(N1074="základní",J1074,0)</f>
        <v>0</v>
      </c>
      <c r="BF1074" s="607">
        <f>IF(N1074="snížená",J1074,0)</f>
        <v>0</v>
      </c>
      <c r="BG1074" s="607">
        <f>IF(N1074="zákl. přenesená",J1074,0)</f>
        <v>0</v>
      </c>
      <c r="BH1074" s="607">
        <f>IF(N1074="sníž. přenesená",J1074,0)</f>
        <v>0</v>
      </c>
      <c r="BI1074" s="607">
        <f>IF(N1074="nulová",J1074,0)</f>
        <v>0</v>
      </c>
      <c r="BJ1074" s="516" t="s">
        <v>81</v>
      </c>
      <c r="BK1074" s="607">
        <f>ROUND(I1074*H1074,2)</f>
        <v>0</v>
      </c>
      <c r="BL1074" s="516" t="s">
        <v>259</v>
      </c>
      <c r="BM1074" s="606" t="s">
        <v>1674</v>
      </c>
    </row>
    <row r="1075" spans="2:65" s="609" customFormat="1">
      <c r="B1075" s="608"/>
      <c r="D1075" s="610" t="s">
        <v>203</v>
      </c>
      <c r="E1075" s="611" t="s">
        <v>1</v>
      </c>
      <c r="F1075" s="647" t="s">
        <v>81</v>
      </c>
      <c r="H1075" s="612">
        <v>1</v>
      </c>
      <c r="L1075" s="608"/>
      <c r="M1075" s="613"/>
      <c r="T1075" s="614"/>
      <c r="AT1075" s="611" t="s">
        <v>203</v>
      </c>
      <c r="AU1075" s="611" t="s">
        <v>83</v>
      </c>
      <c r="AV1075" s="609" t="s">
        <v>83</v>
      </c>
      <c r="AW1075" s="609" t="s">
        <v>28</v>
      </c>
      <c r="AX1075" s="609" t="s">
        <v>81</v>
      </c>
      <c r="AY1075" s="611" t="s">
        <v>184</v>
      </c>
    </row>
    <row r="1076" spans="2:65" s="524" customFormat="1" ht="37.799999999999997" customHeight="1">
      <c r="B1076" s="523"/>
      <c r="C1076" s="595" t="s">
        <v>1675</v>
      </c>
      <c r="D1076" s="595" t="s">
        <v>186</v>
      </c>
      <c r="E1076" s="596" t="s">
        <v>1676</v>
      </c>
      <c r="F1076" s="597" t="s">
        <v>4806</v>
      </c>
      <c r="G1076" s="615" t="s">
        <v>563</v>
      </c>
      <c r="H1076" s="599">
        <v>1</v>
      </c>
      <c r="I1076" s="90"/>
      <c r="J1076" s="600">
        <f>ROUND(I1076*H1076,2)</f>
        <v>0</v>
      </c>
      <c r="K1076" s="601"/>
      <c r="L1076" s="523"/>
      <c r="M1076" s="602" t="s">
        <v>1</v>
      </c>
      <c r="N1076" s="603" t="s">
        <v>38</v>
      </c>
      <c r="P1076" s="604">
        <f>O1076*H1076</f>
        <v>0</v>
      </c>
      <c r="Q1076" s="604">
        <v>0</v>
      </c>
      <c r="R1076" s="604">
        <f>Q1076*H1076</f>
        <v>0</v>
      </c>
      <c r="S1076" s="604">
        <v>0</v>
      </c>
      <c r="T1076" s="605">
        <f>S1076*H1076</f>
        <v>0</v>
      </c>
      <c r="AR1076" s="606" t="s">
        <v>259</v>
      </c>
      <c r="AT1076" s="606" t="s">
        <v>186</v>
      </c>
      <c r="AU1076" s="606" t="s">
        <v>83</v>
      </c>
      <c r="AY1076" s="516" t="s">
        <v>184</v>
      </c>
      <c r="BE1076" s="607">
        <f>IF(N1076="základní",J1076,0)</f>
        <v>0</v>
      </c>
      <c r="BF1076" s="607">
        <f>IF(N1076="snížená",J1076,0)</f>
        <v>0</v>
      </c>
      <c r="BG1076" s="607">
        <f>IF(N1076="zákl. přenesená",J1076,0)</f>
        <v>0</v>
      </c>
      <c r="BH1076" s="607">
        <f>IF(N1076="sníž. přenesená",J1076,0)</f>
        <v>0</v>
      </c>
      <c r="BI1076" s="607">
        <f>IF(N1076="nulová",J1076,0)</f>
        <v>0</v>
      </c>
      <c r="BJ1076" s="516" t="s">
        <v>81</v>
      </c>
      <c r="BK1076" s="607">
        <f>ROUND(I1076*H1076,2)</f>
        <v>0</v>
      </c>
      <c r="BL1076" s="516" t="s">
        <v>259</v>
      </c>
      <c r="BM1076" s="606" t="s">
        <v>1677</v>
      </c>
    </row>
    <row r="1077" spans="2:65" s="609" customFormat="1">
      <c r="B1077" s="608"/>
      <c r="D1077" s="610" t="s">
        <v>203</v>
      </c>
      <c r="E1077" s="611" t="s">
        <v>1</v>
      </c>
      <c r="F1077" s="647" t="s">
        <v>81</v>
      </c>
      <c r="H1077" s="612">
        <v>1</v>
      </c>
      <c r="L1077" s="608"/>
      <c r="M1077" s="613"/>
      <c r="T1077" s="614"/>
      <c r="AT1077" s="611" t="s">
        <v>203</v>
      </c>
      <c r="AU1077" s="611" t="s">
        <v>83</v>
      </c>
      <c r="AV1077" s="609" t="s">
        <v>83</v>
      </c>
      <c r="AW1077" s="609" t="s">
        <v>28</v>
      </c>
      <c r="AX1077" s="609" t="s">
        <v>81</v>
      </c>
      <c r="AY1077" s="611" t="s">
        <v>184</v>
      </c>
    </row>
    <row r="1078" spans="2:65" s="524" customFormat="1" ht="37.799999999999997" customHeight="1">
      <c r="B1078" s="523"/>
      <c r="C1078" s="595" t="s">
        <v>1678</v>
      </c>
      <c r="D1078" s="595" t="s">
        <v>186</v>
      </c>
      <c r="E1078" s="596" t="s">
        <v>1679</v>
      </c>
      <c r="F1078" s="597" t="s">
        <v>4807</v>
      </c>
      <c r="G1078" s="615" t="s">
        <v>563</v>
      </c>
      <c r="H1078" s="599">
        <v>3</v>
      </c>
      <c r="I1078" s="90"/>
      <c r="J1078" s="600">
        <f>ROUND(I1078*H1078,2)</f>
        <v>0</v>
      </c>
      <c r="K1078" s="601"/>
      <c r="L1078" s="523"/>
      <c r="M1078" s="602" t="s">
        <v>1</v>
      </c>
      <c r="N1078" s="603" t="s">
        <v>38</v>
      </c>
      <c r="P1078" s="604">
        <f>O1078*H1078</f>
        <v>0</v>
      </c>
      <c r="Q1078" s="604">
        <v>0</v>
      </c>
      <c r="R1078" s="604">
        <f>Q1078*H1078</f>
        <v>0</v>
      </c>
      <c r="S1078" s="604">
        <v>0</v>
      </c>
      <c r="T1078" s="605">
        <f>S1078*H1078</f>
        <v>0</v>
      </c>
      <c r="AR1078" s="606" t="s">
        <v>259</v>
      </c>
      <c r="AT1078" s="606" t="s">
        <v>186</v>
      </c>
      <c r="AU1078" s="606" t="s">
        <v>83</v>
      </c>
      <c r="AY1078" s="516" t="s">
        <v>184</v>
      </c>
      <c r="BE1078" s="607">
        <f>IF(N1078="základní",J1078,0)</f>
        <v>0</v>
      </c>
      <c r="BF1078" s="607">
        <f>IF(N1078="snížená",J1078,0)</f>
        <v>0</v>
      </c>
      <c r="BG1078" s="607">
        <f>IF(N1078="zákl. přenesená",J1078,0)</f>
        <v>0</v>
      </c>
      <c r="BH1078" s="607">
        <f>IF(N1078="sníž. přenesená",J1078,0)</f>
        <v>0</v>
      </c>
      <c r="BI1078" s="607">
        <f>IF(N1078="nulová",J1078,0)</f>
        <v>0</v>
      </c>
      <c r="BJ1078" s="516" t="s">
        <v>81</v>
      </c>
      <c r="BK1078" s="607">
        <f>ROUND(I1078*H1078,2)</f>
        <v>0</v>
      </c>
      <c r="BL1078" s="516" t="s">
        <v>259</v>
      </c>
      <c r="BM1078" s="606" t="s">
        <v>1680</v>
      </c>
    </row>
    <row r="1079" spans="2:65" s="609" customFormat="1">
      <c r="B1079" s="608"/>
      <c r="D1079" s="610" t="s">
        <v>203</v>
      </c>
      <c r="E1079" s="611" t="s">
        <v>1</v>
      </c>
      <c r="F1079" s="647" t="s">
        <v>195</v>
      </c>
      <c r="H1079" s="612">
        <v>3</v>
      </c>
      <c r="L1079" s="608"/>
      <c r="M1079" s="613"/>
      <c r="T1079" s="614"/>
      <c r="AT1079" s="611" t="s">
        <v>203</v>
      </c>
      <c r="AU1079" s="611" t="s">
        <v>83</v>
      </c>
      <c r="AV1079" s="609" t="s">
        <v>83</v>
      </c>
      <c r="AW1079" s="609" t="s">
        <v>28</v>
      </c>
      <c r="AX1079" s="609" t="s">
        <v>81</v>
      </c>
      <c r="AY1079" s="611" t="s">
        <v>184</v>
      </c>
    </row>
    <row r="1080" spans="2:65" s="524" customFormat="1" ht="37.799999999999997" customHeight="1">
      <c r="B1080" s="523"/>
      <c r="C1080" s="595" t="s">
        <v>1681</v>
      </c>
      <c r="D1080" s="595" t="s">
        <v>186</v>
      </c>
      <c r="E1080" s="596" t="s">
        <v>1682</v>
      </c>
      <c r="F1080" s="597" t="s">
        <v>4808</v>
      </c>
      <c r="G1080" s="615" t="s">
        <v>563</v>
      </c>
      <c r="H1080" s="599">
        <v>11</v>
      </c>
      <c r="I1080" s="90"/>
      <c r="J1080" s="600">
        <f>ROUND(I1080*H1080,2)</f>
        <v>0</v>
      </c>
      <c r="K1080" s="601"/>
      <c r="L1080" s="523"/>
      <c r="M1080" s="602" t="s">
        <v>1</v>
      </c>
      <c r="N1080" s="603" t="s">
        <v>38</v>
      </c>
      <c r="P1080" s="604">
        <f>O1080*H1080</f>
        <v>0</v>
      </c>
      <c r="Q1080" s="604">
        <v>0</v>
      </c>
      <c r="R1080" s="604">
        <f>Q1080*H1080</f>
        <v>0</v>
      </c>
      <c r="S1080" s="604">
        <v>0</v>
      </c>
      <c r="T1080" s="605">
        <f>S1080*H1080</f>
        <v>0</v>
      </c>
      <c r="AR1080" s="606" t="s">
        <v>259</v>
      </c>
      <c r="AT1080" s="606" t="s">
        <v>186</v>
      </c>
      <c r="AU1080" s="606" t="s">
        <v>83</v>
      </c>
      <c r="AY1080" s="516" t="s">
        <v>184</v>
      </c>
      <c r="BE1080" s="607">
        <f>IF(N1080="základní",J1080,0)</f>
        <v>0</v>
      </c>
      <c r="BF1080" s="607">
        <f>IF(N1080="snížená",J1080,0)</f>
        <v>0</v>
      </c>
      <c r="BG1080" s="607">
        <f>IF(N1080="zákl. přenesená",J1080,0)</f>
        <v>0</v>
      </c>
      <c r="BH1080" s="607">
        <f>IF(N1080="sníž. přenesená",J1080,0)</f>
        <v>0</v>
      </c>
      <c r="BI1080" s="607">
        <f>IF(N1080="nulová",J1080,0)</f>
        <v>0</v>
      </c>
      <c r="BJ1080" s="516" t="s">
        <v>81</v>
      </c>
      <c r="BK1080" s="607">
        <f>ROUND(I1080*H1080,2)</f>
        <v>0</v>
      </c>
      <c r="BL1080" s="516" t="s">
        <v>259</v>
      </c>
      <c r="BM1080" s="606" t="s">
        <v>1683</v>
      </c>
    </row>
    <row r="1081" spans="2:65" s="609" customFormat="1">
      <c r="B1081" s="608"/>
      <c r="D1081" s="610" t="s">
        <v>203</v>
      </c>
      <c r="E1081" s="611" t="s">
        <v>1</v>
      </c>
      <c r="F1081" s="647">
        <v>11</v>
      </c>
      <c r="H1081" s="612">
        <v>6</v>
      </c>
      <c r="L1081" s="608"/>
      <c r="M1081" s="613"/>
      <c r="T1081" s="614"/>
      <c r="AT1081" s="611" t="s">
        <v>203</v>
      </c>
      <c r="AU1081" s="611" t="s">
        <v>83</v>
      </c>
      <c r="AV1081" s="609" t="s">
        <v>83</v>
      </c>
      <c r="AW1081" s="609" t="s">
        <v>28</v>
      </c>
      <c r="AX1081" s="609" t="s">
        <v>81</v>
      </c>
      <c r="AY1081" s="611" t="s">
        <v>184</v>
      </c>
    </row>
    <row r="1082" spans="2:65" s="524" customFormat="1" ht="37.799999999999997" customHeight="1">
      <c r="B1082" s="523"/>
      <c r="C1082" s="595" t="s">
        <v>1684</v>
      </c>
      <c r="D1082" s="595" t="s">
        <v>186</v>
      </c>
      <c r="E1082" s="596" t="s">
        <v>1685</v>
      </c>
      <c r="F1082" s="597" t="s">
        <v>4809</v>
      </c>
      <c r="G1082" s="615" t="s">
        <v>563</v>
      </c>
      <c r="H1082" s="599">
        <v>1</v>
      </c>
      <c r="I1082" s="90"/>
      <c r="J1082" s="600">
        <f>ROUND(I1082*H1082,2)</f>
        <v>0</v>
      </c>
      <c r="K1082" s="601"/>
      <c r="L1082" s="523"/>
      <c r="M1082" s="602" t="s">
        <v>1</v>
      </c>
      <c r="N1082" s="603" t="s">
        <v>38</v>
      </c>
      <c r="P1082" s="604">
        <f>O1082*H1082</f>
        <v>0</v>
      </c>
      <c r="Q1082" s="604">
        <v>0</v>
      </c>
      <c r="R1082" s="604">
        <f>Q1082*H1082</f>
        <v>0</v>
      </c>
      <c r="S1082" s="604">
        <v>0</v>
      </c>
      <c r="T1082" s="605">
        <f>S1082*H1082</f>
        <v>0</v>
      </c>
      <c r="AR1082" s="606" t="s">
        <v>259</v>
      </c>
      <c r="AT1082" s="606" t="s">
        <v>186</v>
      </c>
      <c r="AU1082" s="606" t="s">
        <v>83</v>
      </c>
      <c r="AY1082" s="516" t="s">
        <v>184</v>
      </c>
      <c r="BE1082" s="607">
        <f>IF(N1082="základní",J1082,0)</f>
        <v>0</v>
      </c>
      <c r="BF1082" s="607">
        <f>IF(N1082="snížená",J1082,0)</f>
        <v>0</v>
      </c>
      <c r="BG1082" s="607">
        <f>IF(N1082="zákl. přenesená",J1082,0)</f>
        <v>0</v>
      </c>
      <c r="BH1082" s="607">
        <f>IF(N1082="sníž. přenesená",J1082,0)</f>
        <v>0</v>
      </c>
      <c r="BI1082" s="607">
        <f>IF(N1082="nulová",J1082,0)</f>
        <v>0</v>
      </c>
      <c r="BJ1082" s="516" t="s">
        <v>81</v>
      </c>
      <c r="BK1082" s="607">
        <f>ROUND(I1082*H1082,2)</f>
        <v>0</v>
      </c>
      <c r="BL1082" s="516" t="s">
        <v>259</v>
      </c>
      <c r="BM1082" s="606" t="s">
        <v>1686</v>
      </c>
    </row>
    <row r="1083" spans="2:65" s="609" customFormat="1">
      <c r="B1083" s="608"/>
      <c r="D1083" s="610" t="s">
        <v>203</v>
      </c>
      <c r="E1083" s="611" t="s">
        <v>1</v>
      </c>
      <c r="F1083" s="647" t="s">
        <v>81</v>
      </c>
      <c r="H1083" s="612">
        <v>1</v>
      </c>
      <c r="L1083" s="608"/>
      <c r="M1083" s="613"/>
      <c r="T1083" s="614"/>
      <c r="AT1083" s="611" t="s">
        <v>203</v>
      </c>
      <c r="AU1083" s="611" t="s">
        <v>83</v>
      </c>
      <c r="AV1083" s="609" t="s">
        <v>83</v>
      </c>
      <c r="AW1083" s="609" t="s">
        <v>28</v>
      </c>
      <c r="AX1083" s="609" t="s">
        <v>81</v>
      </c>
      <c r="AY1083" s="611" t="s">
        <v>184</v>
      </c>
    </row>
    <row r="1084" spans="2:65" s="524" customFormat="1" ht="24.15" customHeight="1">
      <c r="B1084" s="523"/>
      <c r="C1084" s="595" t="s">
        <v>1687</v>
      </c>
      <c r="D1084" s="595" t="s">
        <v>186</v>
      </c>
      <c r="E1084" s="596" t="s">
        <v>1688</v>
      </c>
      <c r="F1084" s="597" t="s">
        <v>4837</v>
      </c>
      <c r="G1084" s="615" t="s">
        <v>563</v>
      </c>
      <c r="H1084" s="599">
        <v>3</v>
      </c>
      <c r="I1084" s="90"/>
      <c r="J1084" s="600">
        <f>ROUND(I1084*H1084,2)</f>
        <v>0</v>
      </c>
      <c r="K1084" s="601"/>
      <c r="L1084" s="523"/>
      <c r="M1084" s="602" t="s">
        <v>1</v>
      </c>
      <c r="N1084" s="603" t="s">
        <v>38</v>
      </c>
      <c r="P1084" s="604">
        <f>O1084*H1084</f>
        <v>0</v>
      </c>
      <c r="Q1084" s="604">
        <v>0</v>
      </c>
      <c r="R1084" s="604">
        <f>Q1084*H1084</f>
        <v>0</v>
      </c>
      <c r="S1084" s="604">
        <v>0</v>
      </c>
      <c r="T1084" s="605">
        <f>S1084*H1084</f>
        <v>0</v>
      </c>
      <c r="AR1084" s="606" t="s">
        <v>259</v>
      </c>
      <c r="AT1084" s="606" t="s">
        <v>186</v>
      </c>
      <c r="AU1084" s="606" t="s">
        <v>83</v>
      </c>
      <c r="AY1084" s="516" t="s">
        <v>184</v>
      </c>
      <c r="BE1084" s="607">
        <f>IF(N1084="základní",J1084,0)</f>
        <v>0</v>
      </c>
      <c r="BF1084" s="607">
        <f>IF(N1084="snížená",J1084,0)</f>
        <v>0</v>
      </c>
      <c r="BG1084" s="607">
        <f>IF(N1084="zákl. přenesená",J1084,0)</f>
        <v>0</v>
      </c>
      <c r="BH1084" s="607">
        <f>IF(N1084="sníž. přenesená",J1084,0)</f>
        <v>0</v>
      </c>
      <c r="BI1084" s="607">
        <f>IF(N1084="nulová",J1084,0)</f>
        <v>0</v>
      </c>
      <c r="BJ1084" s="516" t="s">
        <v>81</v>
      </c>
      <c r="BK1084" s="607">
        <f>ROUND(I1084*H1084,2)</f>
        <v>0</v>
      </c>
      <c r="BL1084" s="516" t="s">
        <v>259</v>
      </c>
      <c r="BM1084" s="606" t="s">
        <v>1689</v>
      </c>
    </row>
    <row r="1085" spans="2:65" s="609" customFormat="1">
      <c r="B1085" s="608"/>
      <c r="D1085" s="610" t="s">
        <v>203</v>
      </c>
      <c r="E1085" s="611" t="s">
        <v>1</v>
      </c>
      <c r="F1085" s="647" t="s">
        <v>195</v>
      </c>
      <c r="H1085" s="612">
        <v>3</v>
      </c>
      <c r="L1085" s="608"/>
      <c r="M1085" s="613"/>
      <c r="T1085" s="614"/>
      <c r="AT1085" s="611" t="s">
        <v>203</v>
      </c>
      <c r="AU1085" s="611" t="s">
        <v>83</v>
      </c>
      <c r="AV1085" s="609" t="s">
        <v>83</v>
      </c>
      <c r="AW1085" s="609" t="s">
        <v>28</v>
      </c>
      <c r="AX1085" s="609" t="s">
        <v>81</v>
      </c>
      <c r="AY1085" s="611" t="s">
        <v>184</v>
      </c>
    </row>
    <row r="1086" spans="2:65" s="524" customFormat="1" ht="37.799999999999997" customHeight="1">
      <c r="B1086" s="523"/>
      <c r="C1086" s="595" t="s">
        <v>1690</v>
      </c>
      <c r="D1086" s="595" t="s">
        <v>186</v>
      </c>
      <c r="E1086" s="596" t="s">
        <v>1691</v>
      </c>
      <c r="F1086" s="597" t="s">
        <v>4810</v>
      </c>
      <c r="G1086" s="615" t="s">
        <v>563</v>
      </c>
      <c r="H1086" s="599">
        <v>2</v>
      </c>
      <c r="I1086" s="90"/>
      <c r="J1086" s="600">
        <f>ROUND(I1086*H1086,2)</f>
        <v>0</v>
      </c>
      <c r="K1086" s="601"/>
      <c r="L1086" s="523"/>
      <c r="M1086" s="602" t="s">
        <v>1</v>
      </c>
      <c r="N1086" s="603" t="s">
        <v>38</v>
      </c>
      <c r="P1086" s="604">
        <f>O1086*H1086</f>
        <v>0</v>
      </c>
      <c r="Q1086" s="604">
        <v>0</v>
      </c>
      <c r="R1086" s="604">
        <f>Q1086*H1086</f>
        <v>0</v>
      </c>
      <c r="S1086" s="604">
        <v>0</v>
      </c>
      <c r="T1086" s="605">
        <f>S1086*H1086</f>
        <v>0</v>
      </c>
      <c r="AR1086" s="606" t="s">
        <v>259</v>
      </c>
      <c r="AT1086" s="606" t="s">
        <v>186</v>
      </c>
      <c r="AU1086" s="606" t="s">
        <v>83</v>
      </c>
      <c r="AY1086" s="516" t="s">
        <v>184</v>
      </c>
      <c r="BE1086" s="607">
        <f>IF(N1086="základní",J1086,0)</f>
        <v>0</v>
      </c>
      <c r="BF1086" s="607">
        <f>IF(N1086="snížená",J1086,0)</f>
        <v>0</v>
      </c>
      <c r="BG1086" s="607">
        <f>IF(N1086="zákl. přenesená",J1086,0)</f>
        <v>0</v>
      </c>
      <c r="BH1086" s="607">
        <f>IF(N1086="sníž. přenesená",J1086,0)</f>
        <v>0</v>
      </c>
      <c r="BI1086" s="607">
        <f>IF(N1086="nulová",J1086,0)</f>
        <v>0</v>
      </c>
      <c r="BJ1086" s="516" t="s">
        <v>81</v>
      </c>
      <c r="BK1086" s="607">
        <f>ROUND(I1086*H1086,2)</f>
        <v>0</v>
      </c>
      <c r="BL1086" s="516" t="s">
        <v>259</v>
      </c>
      <c r="BM1086" s="606" t="s">
        <v>1692</v>
      </c>
    </row>
    <row r="1087" spans="2:65" s="609" customFormat="1">
      <c r="B1087" s="608"/>
      <c r="D1087" s="610" t="s">
        <v>203</v>
      </c>
      <c r="E1087" s="611" t="s">
        <v>1</v>
      </c>
      <c r="F1087" s="647" t="s">
        <v>83</v>
      </c>
      <c r="H1087" s="612">
        <v>2</v>
      </c>
      <c r="L1087" s="608"/>
      <c r="M1087" s="613"/>
      <c r="T1087" s="614"/>
      <c r="AT1087" s="611" t="s">
        <v>203</v>
      </c>
      <c r="AU1087" s="611" t="s">
        <v>83</v>
      </c>
      <c r="AV1087" s="609" t="s">
        <v>83</v>
      </c>
      <c r="AW1087" s="609" t="s">
        <v>28</v>
      </c>
      <c r="AX1087" s="609" t="s">
        <v>81</v>
      </c>
      <c r="AY1087" s="611" t="s">
        <v>184</v>
      </c>
    </row>
    <row r="1088" spans="2:65" s="524" customFormat="1" ht="24.15" customHeight="1">
      <c r="B1088" s="523"/>
      <c r="C1088" s="595" t="s">
        <v>1693</v>
      </c>
      <c r="D1088" s="595" t="s">
        <v>186</v>
      </c>
      <c r="E1088" s="596" t="s">
        <v>1694</v>
      </c>
      <c r="F1088" s="597" t="s">
        <v>4811</v>
      </c>
      <c r="G1088" s="615" t="s">
        <v>563</v>
      </c>
      <c r="H1088" s="599">
        <v>1</v>
      </c>
      <c r="I1088" s="90"/>
      <c r="J1088" s="600">
        <f>ROUND(I1088*H1088,2)</f>
        <v>0</v>
      </c>
      <c r="K1088" s="601"/>
      <c r="L1088" s="523"/>
      <c r="M1088" s="602" t="s">
        <v>1</v>
      </c>
      <c r="N1088" s="603" t="s">
        <v>38</v>
      </c>
      <c r="P1088" s="604">
        <f>O1088*H1088</f>
        <v>0</v>
      </c>
      <c r="Q1088" s="604">
        <v>0</v>
      </c>
      <c r="R1088" s="604">
        <f>Q1088*H1088</f>
        <v>0</v>
      </c>
      <c r="S1088" s="604">
        <v>0</v>
      </c>
      <c r="T1088" s="605">
        <f>S1088*H1088</f>
        <v>0</v>
      </c>
      <c r="AR1088" s="606" t="s">
        <v>259</v>
      </c>
      <c r="AT1088" s="606" t="s">
        <v>186</v>
      </c>
      <c r="AU1088" s="606" t="s">
        <v>83</v>
      </c>
      <c r="AY1088" s="516" t="s">
        <v>184</v>
      </c>
      <c r="BE1088" s="607">
        <f>IF(N1088="základní",J1088,0)</f>
        <v>0</v>
      </c>
      <c r="BF1088" s="607">
        <f>IF(N1088="snížená",J1088,0)</f>
        <v>0</v>
      </c>
      <c r="BG1088" s="607">
        <f>IF(N1088="zákl. přenesená",J1088,0)</f>
        <v>0</v>
      </c>
      <c r="BH1088" s="607">
        <f>IF(N1088="sníž. přenesená",J1088,0)</f>
        <v>0</v>
      </c>
      <c r="BI1088" s="607">
        <f>IF(N1088="nulová",J1088,0)</f>
        <v>0</v>
      </c>
      <c r="BJ1088" s="516" t="s">
        <v>81</v>
      </c>
      <c r="BK1088" s="607">
        <f>ROUND(I1088*H1088,2)</f>
        <v>0</v>
      </c>
      <c r="BL1088" s="516" t="s">
        <v>259</v>
      </c>
      <c r="BM1088" s="606" t="s">
        <v>1695</v>
      </c>
    </row>
    <row r="1089" spans="2:65" s="609" customFormat="1">
      <c r="B1089" s="608"/>
      <c r="D1089" s="610" t="s">
        <v>203</v>
      </c>
      <c r="E1089" s="611" t="s">
        <v>1</v>
      </c>
      <c r="F1089" s="647" t="s">
        <v>81</v>
      </c>
      <c r="H1089" s="612">
        <v>1</v>
      </c>
      <c r="L1089" s="608"/>
      <c r="M1089" s="613"/>
      <c r="T1089" s="614"/>
      <c r="AT1089" s="611" t="s">
        <v>203</v>
      </c>
      <c r="AU1089" s="611" t="s">
        <v>83</v>
      </c>
      <c r="AV1089" s="609" t="s">
        <v>83</v>
      </c>
      <c r="AW1089" s="609" t="s">
        <v>28</v>
      </c>
      <c r="AX1089" s="609" t="s">
        <v>81</v>
      </c>
      <c r="AY1089" s="611" t="s">
        <v>184</v>
      </c>
    </row>
    <row r="1090" spans="2:65" s="524" customFormat="1" ht="24.15" customHeight="1">
      <c r="B1090" s="523"/>
      <c r="C1090" s="595" t="s">
        <v>1696</v>
      </c>
      <c r="D1090" s="595" t="s">
        <v>186</v>
      </c>
      <c r="E1090" s="596" t="s">
        <v>1697</v>
      </c>
      <c r="F1090" s="597" t="s">
        <v>1698</v>
      </c>
      <c r="G1090" s="615" t="s">
        <v>563</v>
      </c>
      <c r="H1090" s="599">
        <v>1</v>
      </c>
      <c r="I1090" s="90"/>
      <c r="J1090" s="600">
        <f>ROUND(I1090*H1090,2)</f>
        <v>0</v>
      </c>
      <c r="K1090" s="601"/>
      <c r="L1090" s="523"/>
      <c r="M1090" s="602" t="s">
        <v>1</v>
      </c>
      <c r="N1090" s="603" t="s">
        <v>38</v>
      </c>
      <c r="P1090" s="604">
        <f>O1090*H1090</f>
        <v>0</v>
      </c>
      <c r="Q1090" s="604">
        <v>0</v>
      </c>
      <c r="R1090" s="604">
        <f>Q1090*H1090</f>
        <v>0</v>
      </c>
      <c r="S1090" s="604">
        <v>0</v>
      </c>
      <c r="T1090" s="605">
        <f>S1090*H1090</f>
        <v>0</v>
      </c>
      <c r="AR1090" s="606" t="s">
        <v>259</v>
      </c>
      <c r="AT1090" s="606" t="s">
        <v>186</v>
      </c>
      <c r="AU1090" s="606" t="s">
        <v>83</v>
      </c>
      <c r="AY1090" s="516" t="s">
        <v>184</v>
      </c>
      <c r="BE1090" s="607">
        <f>IF(N1090="základní",J1090,0)</f>
        <v>0</v>
      </c>
      <c r="BF1090" s="607">
        <f>IF(N1090="snížená",J1090,0)</f>
        <v>0</v>
      </c>
      <c r="BG1090" s="607">
        <f>IF(N1090="zákl. přenesená",J1090,0)</f>
        <v>0</v>
      </c>
      <c r="BH1090" s="607">
        <f>IF(N1090="sníž. přenesená",J1090,0)</f>
        <v>0</v>
      </c>
      <c r="BI1090" s="607">
        <f>IF(N1090="nulová",J1090,0)</f>
        <v>0</v>
      </c>
      <c r="BJ1090" s="516" t="s">
        <v>81</v>
      </c>
      <c r="BK1090" s="607">
        <f>ROUND(I1090*H1090,2)</f>
        <v>0</v>
      </c>
      <c r="BL1090" s="516" t="s">
        <v>259</v>
      </c>
      <c r="BM1090" s="606" t="s">
        <v>1699</v>
      </c>
    </row>
    <row r="1091" spans="2:65" s="609" customFormat="1">
      <c r="B1091" s="608"/>
      <c r="D1091" s="610" t="s">
        <v>203</v>
      </c>
      <c r="E1091" s="611" t="s">
        <v>1</v>
      </c>
      <c r="F1091" s="647" t="s">
        <v>81</v>
      </c>
      <c r="H1091" s="612">
        <v>1</v>
      </c>
      <c r="L1091" s="608"/>
      <c r="M1091" s="613"/>
      <c r="T1091" s="614"/>
      <c r="AT1091" s="611" t="s">
        <v>203</v>
      </c>
      <c r="AU1091" s="611" t="s">
        <v>83</v>
      </c>
      <c r="AV1091" s="609" t="s">
        <v>83</v>
      </c>
      <c r="AW1091" s="609" t="s">
        <v>28</v>
      </c>
      <c r="AX1091" s="609" t="s">
        <v>81</v>
      </c>
      <c r="AY1091" s="611" t="s">
        <v>184</v>
      </c>
    </row>
    <row r="1092" spans="2:65" s="524" customFormat="1" ht="37.799999999999997" customHeight="1">
      <c r="B1092" s="523"/>
      <c r="C1092" s="595" t="s">
        <v>1700</v>
      </c>
      <c r="D1092" s="595" t="s">
        <v>186</v>
      </c>
      <c r="E1092" s="596" t="s">
        <v>1701</v>
      </c>
      <c r="F1092" s="597" t="s">
        <v>4812</v>
      </c>
      <c r="G1092" s="615" t="s">
        <v>563</v>
      </c>
      <c r="H1092" s="599">
        <v>2</v>
      </c>
      <c r="I1092" s="90"/>
      <c r="J1092" s="600">
        <f>ROUND(I1092*H1092,2)</f>
        <v>0</v>
      </c>
      <c r="K1092" s="601"/>
      <c r="L1092" s="523"/>
      <c r="M1092" s="602" t="s">
        <v>1</v>
      </c>
      <c r="N1092" s="603" t="s">
        <v>38</v>
      </c>
      <c r="P1092" s="604">
        <f>O1092*H1092</f>
        <v>0</v>
      </c>
      <c r="Q1092" s="604">
        <v>0</v>
      </c>
      <c r="R1092" s="604">
        <f>Q1092*H1092</f>
        <v>0</v>
      </c>
      <c r="S1092" s="604">
        <v>0</v>
      </c>
      <c r="T1092" s="605">
        <f>S1092*H1092</f>
        <v>0</v>
      </c>
      <c r="AR1092" s="606" t="s">
        <v>259</v>
      </c>
      <c r="AT1092" s="606" t="s">
        <v>186</v>
      </c>
      <c r="AU1092" s="606" t="s">
        <v>83</v>
      </c>
      <c r="AY1092" s="516" t="s">
        <v>184</v>
      </c>
      <c r="BE1092" s="607">
        <f>IF(N1092="základní",J1092,0)</f>
        <v>0</v>
      </c>
      <c r="BF1092" s="607">
        <f>IF(N1092="snížená",J1092,0)</f>
        <v>0</v>
      </c>
      <c r="BG1092" s="607">
        <f>IF(N1092="zákl. přenesená",J1092,0)</f>
        <v>0</v>
      </c>
      <c r="BH1092" s="607">
        <f>IF(N1092="sníž. přenesená",J1092,0)</f>
        <v>0</v>
      </c>
      <c r="BI1092" s="607">
        <f>IF(N1092="nulová",J1092,0)</f>
        <v>0</v>
      </c>
      <c r="BJ1092" s="516" t="s">
        <v>81</v>
      </c>
      <c r="BK1092" s="607">
        <f>ROUND(I1092*H1092,2)</f>
        <v>0</v>
      </c>
      <c r="BL1092" s="516" t="s">
        <v>259</v>
      </c>
      <c r="BM1092" s="606" t="s">
        <v>1702</v>
      </c>
    </row>
    <row r="1093" spans="2:65" s="609" customFormat="1">
      <c r="B1093" s="608"/>
      <c r="D1093" s="610" t="s">
        <v>203</v>
      </c>
      <c r="E1093" s="611" t="s">
        <v>1</v>
      </c>
      <c r="F1093" s="647" t="s">
        <v>83</v>
      </c>
      <c r="H1093" s="612">
        <v>2</v>
      </c>
      <c r="L1093" s="608"/>
      <c r="M1093" s="613"/>
      <c r="T1093" s="614"/>
      <c r="AT1093" s="611" t="s">
        <v>203</v>
      </c>
      <c r="AU1093" s="611" t="s">
        <v>83</v>
      </c>
      <c r="AV1093" s="609" t="s">
        <v>83</v>
      </c>
      <c r="AW1093" s="609" t="s">
        <v>28</v>
      </c>
      <c r="AX1093" s="609" t="s">
        <v>81</v>
      </c>
      <c r="AY1093" s="611" t="s">
        <v>184</v>
      </c>
    </row>
    <row r="1094" spans="2:65" s="524" customFormat="1" ht="37.799999999999997" customHeight="1">
      <c r="B1094" s="523"/>
      <c r="C1094" s="595" t="s">
        <v>1703</v>
      </c>
      <c r="D1094" s="595" t="s">
        <v>186</v>
      </c>
      <c r="E1094" s="596" t="s">
        <v>1704</v>
      </c>
      <c r="F1094" s="597" t="s">
        <v>4813</v>
      </c>
      <c r="G1094" s="615" t="s">
        <v>563</v>
      </c>
      <c r="H1094" s="599">
        <v>1</v>
      </c>
      <c r="I1094" s="90"/>
      <c r="J1094" s="600">
        <f>ROUND(I1094*H1094,2)</f>
        <v>0</v>
      </c>
      <c r="K1094" s="601"/>
      <c r="L1094" s="523"/>
      <c r="M1094" s="602" t="s">
        <v>1</v>
      </c>
      <c r="N1094" s="603" t="s">
        <v>38</v>
      </c>
      <c r="P1094" s="604">
        <f>O1094*H1094</f>
        <v>0</v>
      </c>
      <c r="Q1094" s="604">
        <v>0</v>
      </c>
      <c r="R1094" s="604">
        <f>Q1094*H1094</f>
        <v>0</v>
      </c>
      <c r="S1094" s="604">
        <v>0</v>
      </c>
      <c r="T1094" s="605">
        <f>S1094*H1094</f>
        <v>0</v>
      </c>
      <c r="AR1094" s="606" t="s">
        <v>259</v>
      </c>
      <c r="AT1094" s="606" t="s">
        <v>186</v>
      </c>
      <c r="AU1094" s="606" t="s">
        <v>83</v>
      </c>
      <c r="AY1094" s="516" t="s">
        <v>184</v>
      </c>
      <c r="BE1094" s="607">
        <f>IF(N1094="základní",J1094,0)</f>
        <v>0</v>
      </c>
      <c r="BF1094" s="607">
        <f>IF(N1094="snížená",J1094,0)</f>
        <v>0</v>
      </c>
      <c r="BG1094" s="607">
        <f>IF(N1094="zákl. přenesená",J1094,0)</f>
        <v>0</v>
      </c>
      <c r="BH1094" s="607">
        <f>IF(N1094="sníž. přenesená",J1094,0)</f>
        <v>0</v>
      </c>
      <c r="BI1094" s="607">
        <f>IF(N1094="nulová",J1094,0)</f>
        <v>0</v>
      </c>
      <c r="BJ1094" s="516" t="s">
        <v>81</v>
      </c>
      <c r="BK1094" s="607">
        <f>ROUND(I1094*H1094,2)</f>
        <v>0</v>
      </c>
      <c r="BL1094" s="516" t="s">
        <v>259</v>
      </c>
      <c r="BM1094" s="606" t="s">
        <v>1705</v>
      </c>
    </row>
    <row r="1095" spans="2:65" s="609" customFormat="1">
      <c r="B1095" s="608"/>
      <c r="D1095" s="610" t="s">
        <v>203</v>
      </c>
      <c r="E1095" s="611" t="s">
        <v>1</v>
      </c>
      <c r="F1095" s="647" t="s">
        <v>81</v>
      </c>
      <c r="H1095" s="612">
        <v>1</v>
      </c>
      <c r="L1095" s="608"/>
      <c r="M1095" s="613"/>
      <c r="T1095" s="614"/>
      <c r="AT1095" s="611" t="s">
        <v>203</v>
      </c>
      <c r="AU1095" s="611" t="s">
        <v>83</v>
      </c>
      <c r="AV1095" s="609" t="s">
        <v>83</v>
      </c>
      <c r="AW1095" s="609" t="s">
        <v>28</v>
      </c>
      <c r="AX1095" s="609" t="s">
        <v>81</v>
      </c>
      <c r="AY1095" s="611" t="s">
        <v>184</v>
      </c>
    </row>
    <row r="1096" spans="2:65" s="524" customFormat="1" ht="37.799999999999997" customHeight="1">
      <c r="B1096" s="523"/>
      <c r="C1096" s="595" t="s">
        <v>1706</v>
      </c>
      <c r="D1096" s="595" t="s">
        <v>186</v>
      </c>
      <c r="E1096" s="596" t="s">
        <v>1707</v>
      </c>
      <c r="F1096" s="597" t="s">
        <v>4814</v>
      </c>
      <c r="G1096" s="615" t="s">
        <v>563</v>
      </c>
      <c r="H1096" s="599">
        <v>4</v>
      </c>
      <c r="I1096" s="90"/>
      <c r="J1096" s="600">
        <f>ROUND(I1096*H1096,2)</f>
        <v>0</v>
      </c>
      <c r="K1096" s="601"/>
      <c r="L1096" s="523"/>
      <c r="M1096" s="602" t="s">
        <v>1</v>
      </c>
      <c r="N1096" s="603" t="s">
        <v>38</v>
      </c>
      <c r="P1096" s="604">
        <f>O1096*H1096</f>
        <v>0</v>
      </c>
      <c r="Q1096" s="604">
        <v>0</v>
      </c>
      <c r="R1096" s="604">
        <f>Q1096*H1096</f>
        <v>0</v>
      </c>
      <c r="S1096" s="604">
        <v>0</v>
      </c>
      <c r="T1096" s="605">
        <f>S1096*H1096</f>
        <v>0</v>
      </c>
      <c r="AR1096" s="606" t="s">
        <v>259</v>
      </c>
      <c r="AT1096" s="606" t="s">
        <v>186</v>
      </c>
      <c r="AU1096" s="606" t="s">
        <v>83</v>
      </c>
      <c r="AY1096" s="516" t="s">
        <v>184</v>
      </c>
      <c r="BE1096" s="607">
        <f>IF(N1096="základní",J1096,0)</f>
        <v>0</v>
      </c>
      <c r="BF1096" s="607">
        <f>IF(N1096="snížená",J1096,0)</f>
        <v>0</v>
      </c>
      <c r="BG1096" s="607">
        <f>IF(N1096="zákl. přenesená",J1096,0)</f>
        <v>0</v>
      </c>
      <c r="BH1096" s="607">
        <f>IF(N1096="sníž. přenesená",J1096,0)</f>
        <v>0</v>
      </c>
      <c r="BI1096" s="607">
        <f>IF(N1096="nulová",J1096,0)</f>
        <v>0</v>
      </c>
      <c r="BJ1096" s="516" t="s">
        <v>81</v>
      </c>
      <c r="BK1096" s="607">
        <f>ROUND(I1096*H1096,2)</f>
        <v>0</v>
      </c>
      <c r="BL1096" s="516" t="s">
        <v>259</v>
      </c>
      <c r="BM1096" s="606" t="s">
        <v>1708</v>
      </c>
    </row>
    <row r="1097" spans="2:65" s="609" customFormat="1">
      <c r="B1097" s="608"/>
      <c r="D1097" s="610" t="s">
        <v>203</v>
      </c>
      <c r="E1097" s="611" t="s">
        <v>1</v>
      </c>
      <c r="F1097" s="647">
        <v>4</v>
      </c>
      <c r="H1097" s="612">
        <v>3</v>
      </c>
      <c r="L1097" s="608"/>
      <c r="M1097" s="613"/>
      <c r="T1097" s="614"/>
      <c r="AT1097" s="611" t="s">
        <v>203</v>
      </c>
      <c r="AU1097" s="611" t="s">
        <v>83</v>
      </c>
      <c r="AV1097" s="609" t="s">
        <v>83</v>
      </c>
      <c r="AW1097" s="609" t="s">
        <v>28</v>
      </c>
      <c r="AX1097" s="609" t="s">
        <v>81</v>
      </c>
      <c r="AY1097" s="611" t="s">
        <v>184</v>
      </c>
    </row>
    <row r="1098" spans="2:65" s="524" customFormat="1" ht="24.15" customHeight="1">
      <c r="B1098" s="523"/>
      <c r="C1098" s="595" t="s">
        <v>1709</v>
      </c>
      <c r="D1098" s="595" t="s">
        <v>186</v>
      </c>
      <c r="E1098" s="596" t="s">
        <v>1710</v>
      </c>
      <c r="F1098" s="597" t="s">
        <v>4838</v>
      </c>
      <c r="G1098" s="615" t="s">
        <v>563</v>
      </c>
      <c r="H1098" s="599">
        <v>9</v>
      </c>
      <c r="I1098" s="90"/>
      <c r="J1098" s="600">
        <f>ROUND(I1098*H1098,2)</f>
        <v>0</v>
      </c>
      <c r="K1098" s="601"/>
      <c r="L1098" s="523"/>
      <c r="M1098" s="602" t="s">
        <v>1</v>
      </c>
      <c r="N1098" s="603" t="s">
        <v>38</v>
      </c>
      <c r="P1098" s="604">
        <f>O1098*H1098</f>
        <v>0</v>
      </c>
      <c r="Q1098" s="604">
        <v>0</v>
      </c>
      <c r="R1098" s="604">
        <f>Q1098*H1098</f>
        <v>0</v>
      </c>
      <c r="S1098" s="604">
        <v>0</v>
      </c>
      <c r="T1098" s="605">
        <f>S1098*H1098</f>
        <v>0</v>
      </c>
      <c r="AR1098" s="606" t="s">
        <v>259</v>
      </c>
      <c r="AT1098" s="606" t="s">
        <v>186</v>
      </c>
      <c r="AU1098" s="606" t="s">
        <v>83</v>
      </c>
      <c r="AY1098" s="516" t="s">
        <v>184</v>
      </c>
      <c r="BE1098" s="607">
        <f>IF(N1098="základní",J1098,0)</f>
        <v>0</v>
      </c>
      <c r="BF1098" s="607">
        <f>IF(N1098="snížená",J1098,0)</f>
        <v>0</v>
      </c>
      <c r="BG1098" s="607">
        <f>IF(N1098="zákl. přenesená",J1098,0)</f>
        <v>0</v>
      </c>
      <c r="BH1098" s="607">
        <f>IF(N1098="sníž. přenesená",J1098,0)</f>
        <v>0</v>
      </c>
      <c r="BI1098" s="607">
        <f>IF(N1098="nulová",J1098,0)</f>
        <v>0</v>
      </c>
      <c r="BJ1098" s="516" t="s">
        <v>81</v>
      </c>
      <c r="BK1098" s="607">
        <f>ROUND(I1098*H1098,2)</f>
        <v>0</v>
      </c>
      <c r="BL1098" s="516" t="s">
        <v>259</v>
      </c>
      <c r="BM1098" s="606" t="s">
        <v>1711</v>
      </c>
    </row>
    <row r="1099" spans="2:65" s="609" customFormat="1">
      <c r="B1099" s="608"/>
      <c r="D1099" s="610" t="s">
        <v>203</v>
      </c>
      <c r="E1099" s="611" t="s">
        <v>1</v>
      </c>
      <c r="F1099" s="647" t="s">
        <v>231</v>
      </c>
      <c r="H1099" s="612">
        <v>9</v>
      </c>
      <c r="L1099" s="608"/>
      <c r="M1099" s="613"/>
      <c r="T1099" s="614"/>
      <c r="AT1099" s="611" t="s">
        <v>203</v>
      </c>
      <c r="AU1099" s="611" t="s">
        <v>83</v>
      </c>
      <c r="AV1099" s="609" t="s">
        <v>83</v>
      </c>
      <c r="AW1099" s="609" t="s">
        <v>28</v>
      </c>
      <c r="AX1099" s="609" t="s">
        <v>81</v>
      </c>
      <c r="AY1099" s="611" t="s">
        <v>184</v>
      </c>
    </row>
    <row r="1100" spans="2:65" s="524" customFormat="1" ht="24.15" customHeight="1">
      <c r="B1100" s="523"/>
      <c r="C1100" s="595" t="s">
        <v>1712</v>
      </c>
      <c r="D1100" s="595" t="s">
        <v>186</v>
      </c>
      <c r="E1100" s="596" t="s">
        <v>1713</v>
      </c>
      <c r="F1100" s="597" t="s">
        <v>4844</v>
      </c>
      <c r="G1100" s="615" t="s">
        <v>563</v>
      </c>
      <c r="H1100" s="599">
        <v>1</v>
      </c>
      <c r="I1100" s="90"/>
      <c r="J1100" s="600">
        <f>ROUND(I1100*H1100,2)</f>
        <v>0</v>
      </c>
      <c r="K1100" s="601"/>
      <c r="L1100" s="523"/>
      <c r="M1100" s="602" t="s">
        <v>1</v>
      </c>
      <c r="N1100" s="603" t="s">
        <v>38</v>
      </c>
      <c r="P1100" s="604">
        <f>O1100*H1100</f>
        <v>0</v>
      </c>
      <c r="Q1100" s="604">
        <v>0</v>
      </c>
      <c r="R1100" s="604">
        <f>Q1100*H1100</f>
        <v>0</v>
      </c>
      <c r="S1100" s="604">
        <v>0</v>
      </c>
      <c r="T1100" s="605">
        <f>S1100*H1100</f>
        <v>0</v>
      </c>
      <c r="AR1100" s="606" t="s">
        <v>259</v>
      </c>
      <c r="AT1100" s="606" t="s">
        <v>186</v>
      </c>
      <c r="AU1100" s="606" t="s">
        <v>83</v>
      </c>
      <c r="AY1100" s="516" t="s">
        <v>184</v>
      </c>
      <c r="BE1100" s="607">
        <f>IF(N1100="základní",J1100,0)</f>
        <v>0</v>
      </c>
      <c r="BF1100" s="607">
        <f>IF(N1100="snížená",J1100,0)</f>
        <v>0</v>
      </c>
      <c r="BG1100" s="607">
        <f>IF(N1100="zákl. přenesená",J1100,0)</f>
        <v>0</v>
      </c>
      <c r="BH1100" s="607">
        <f>IF(N1100="sníž. přenesená",J1100,0)</f>
        <v>0</v>
      </c>
      <c r="BI1100" s="607">
        <f>IF(N1100="nulová",J1100,0)</f>
        <v>0</v>
      </c>
      <c r="BJ1100" s="516" t="s">
        <v>81</v>
      </c>
      <c r="BK1100" s="607">
        <f>ROUND(I1100*H1100,2)</f>
        <v>0</v>
      </c>
      <c r="BL1100" s="516" t="s">
        <v>259</v>
      </c>
      <c r="BM1100" s="606" t="s">
        <v>1714</v>
      </c>
    </row>
    <row r="1101" spans="2:65" s="609" customFormat="1">
      <c r="B1101" s="608"/>
      <c r="D1101" s="610" t="s">
        <v>203</v>
      </c>
      <c r="E1101" s="611" t="s">
        <v>1</v>
      </c>
      <c r="F1101" s="647" t="s">
        <v>81</v>
      </c>
      <c r="H1101" s="612">
        <v>1</v>
      </c>
      <c r="L1101" s="608"/>
      <c r="M1101" s="613"/>
      <c r="T1101" s="614"/>
      <c r="AT1101" s="611" t="s">
        <v>203</v>
      </c>
      <c r="AU1101" s="611" t="s">
        <v>83</v>
      </c>
      <c r="AV1101" s="609" t="s">
        <v>83</v>
      </c>
      <c r="AW1101" s="609" t="s">
        <v>28</v>
      </c>
      <c r="AX1101" s="609" t="s">
        <v>81</v>
      </c>
      <c r="AY1101" s="611" t="s">
        <v>184</v>
      </c>
    </row>
    <row r="1102" spans="2:65" s="524" customFormat="1" ht="24.15" customHeight="1">
      <c r="B1102" s="523"/>
      <c r="C1102" s="595" t="s">
        <v>1715</v>
      </c>
      <c r="D1102" s="595" t="s">
        <v>186</v>
      </c>
      <c r="E1102" s="596" t="s">
        <v>1716</v>
      </c>
      <c r="F1102" s="597" t="s">
        <v>4815</v>
      </c>
      <c r="G1102" s="615" t="s">
        <v>563</v>
      </c>
      <c r="H1102" s="599">
        <v>2</v>
      </c>
      <c r="I1102" s="90"/>
      <c r="J1102" s="600">
        <f>ROUND(I1102*H1102,2)</f>
        <v>0</v>
      </c>
      <c r="K1102" s="601"/>
      <c r="L1102" s="523"/>
      <c r="M1102" s="602" t="s">
        <v>1</v>
      </c>
      <c r="N1102" s="603" t="s">
        <v>38</v>
      </c>
      <c r="P1102" s="604">
        <f>O1102*H1102</f>
        <v>0</v>
      </c>
      <c r="Q1102" s="604">
        <v>0</v>
      </c>
      <c r="R1102" s="604">
        <f>Q1102*H1102</f>
        <v>0</v>
      </c>
      <c r="S1102" s="604">
        <v>0</v>
      </c>
      <c r="T1102" s="605">
        <f>S1102*H1102</f>
        <v>0</v>
      </c>
      <c r="AR1102" s="606" t="s">
        <v>259</v>
      </c>
      <c r="AT1102" s="606" t="s">
        <v>186</v>
      </c>
      <c r="AU1102" s="606" t="s">
        <v>83</v>
      </c>
      <c r="AY1102" s="516" t="s">
        <v>184</v>
      </c>
      <c r="BE1102" s="607">
        <f>IF(N1102="základní",J1102,0)</f>
        <v>0</v>
      </c>
      <c r="BF1102" s="607">
        <f>IF(N1102="snížená",J1102,0)</f>
        <v>0</v>
      </c>
      <c r="BG1102" s="607">
        <f>IF(N1102="zákl. přenesená",J1102,0)</f>
        <v>0</v>
      </c>
      <c r="BH1102" s="607">
        <f>IF(N1102="sníž. přenesená",J1102,0)</f>
        <v>0</v>
      </c>
      <c r="BI1102" s="607">
        <f>IF(N1102="nulová",J1102,0)</f>
        <v>0</v>
      </c>
      <c r="BJ1102" s="516" t="s">
        <v>81</v>
      </c>
      <c r="BK1102" s="607">
        <f>ROUND(I1102*H1102,2)</f>
        <v>0</v>
      </c>
      <c r="BL1102" s="516" t="s">
        <v>259</v>
      </c>
      <c r="BM1102" s="606" t="s">
        <v>1717</v>
      </c>
    </row>
    <row r="1103" spans="2:65" s="609" customFormat="1">
      <c r="B1103" s="608"/>
      <c r="D1103" s="610" t="s">
        <v>203</v>
      </c>
      <c r="E1103" s="611" t="s">
        <v>1</v>
      </c>
      <c r="F1103" s="647" t="s">
        <v>83</v>
      </c>
      <c r="H1103" s="612">
        <v>2</v>
      </c>
      <c r="L1103" s="608"/>
      <c r="M1103" s="613"/>
      <c r="T1103" s="614"/>
      <c r="AT1103" s="611" t="s">
        <v>203</v>
      </c>
      <c r="AU1103" s="611" t="s">
        <v>83</v>
      </c>
      <c r="AV1103" s="609" t="s">
        <v>83</v>
      </c>
      <c r="AW1103" s="609" t="s">
        <v>28</v>
      </c>
      <c r="AX1103" s="609" t="s">
        <v>81</v>
      </c>
      <c r="AY1103" s="611" t="s">
        <v>184</v>
      </c>
    </row>
    <row r="1104" spans="2:65" s="524" customFormat="1" ht="24.15" customHeight="1">
      <c r="B1104" s="523"/>
      <c r="C1104" s="595" t="s">
        <v>1718</v>
      </c>
      <c r="D1104" s="595" t="s">
        <v>186</v>
      </c>
      <c r="E1104" s="596" t="s">
        <v>1719</v>
      </c>
      <c r="F1104" s="597" t="s">
        <v>4845</v>
      </c>
      <c r="G1104" s="615" t="s">
        <v>563</v>
      </c>
      <c r="H1104" s="599">
        <v>1</v>
      </c>
      <c r="I1104" s="90"/>
      <c r="J1104" s="600">
        <f>ROUND(I1104*H1104,2)</f>
        <v>0</v>
      </c>
      <c r="K1104" s="601"/>
      <c r="L1104" s="523"/>
      <c r="M1104" s="602" t="s">
        <v>1</v>
      </c>
      <c r="N1104" s="603" t="s">
        <v>38</v>
      </c>
      <c r="P1104" s="604">
        <f>O1104*H1104</f>
        <v>0</v>
      </c>
      <c r="Q1104" s="604">
        <v>0</v>
      </c>
      <c r="R1104" s="604">
        <f>Q1104*H1104</f>
        <v>0</v>
      </c>
      <c r="S1104" s="604">
        <v>0</v>
      </c>
      <c r="T1104" s="605">
        <f>S1104*H1104</f>
        <v>0</v>
      </c>
      <c r="AR1104" s="606" t="s">
        <v>259</v>
      </c>
      <c r="AT1104" s="606" t="s">
        <v>186</v>
      </c>
      <c r="AU1104" s="606" t="s">
        <v>83</v>
      </c>
      <c r="AY1104" s="516" t="s">
        <v>184</v>
      </c>
      <c r="BE1104" s="607">
        <f>IF(N1104="základní",J1104,0)</f>
        <v>0</v>
      </c>
      <c r="BF1104" s="607">
        <f>IF(N1104="snížená",J1104,0)</f>
        <v>0</v>
      </c>
      <c r="BG1104" s="607">
        <f>IF(N1104="zákl. přenesená",J1104,0)</f>
        <v>0</v>
      </c>
      <c r="BH1104" s="607">
        <f>IF(N1104="sníž. přenesená",J1104,0)</f>
        <v>0</v>
      </c>
      <c r="BI1104" s="607">
        <f>IF(N1104="nulová",J1104,0)</f>
        <v>0</v>
      </c>
      <c r="BJ1104" s="516" t="s">
        <v>81</v>
      </c>
      <c r="BK1104" s="607">
        <f>ROUND(I1104*H1104,2)</f>
        <v>0</v>
      </c>
      <c r="BL1104" s="516" t="s">
        <v>259</v>
      </c>
      <c r="BM1104" s="606" t="s">
        <v>1720</v>
      </c>
    </row>
    <row r="1105" spans="2:65" s="609" customFormat="1">
      <c r="B1105" s="608"/>
      <c r="D1105" s="610" t="s">
        <v>203</v>
      </c>
      <c r="E1105" s="611" t="s">
        <v>1</v>
      </c>
      <c r="F1105" s="514">
        <v>1</v>
      </c>
      <c r="H1105" s="612">
        <v>2</v>
      </c>
      <c r="L1105" s="608"/>
      <c r="M1105" s="613"/>
      <c r="T1105" s="614"/>
      <c r="AT1105" s="611" t="s">
        <v>203</v>
      </c>
      <c r="AU1105" s="611" t="s">
        <v>83</v>
      </c>
      <c r="AV1105" s="609" t="s">
        <v>83</v>
      </c>
      <c r="AW1105" s="609" t="s">
        <v>28</v>
      </c>
      <c r="AX1105" s="609" t="s">
        <v>81</v>
      </c>
      <c r="AY1105" s="611" t="s">
        <v>184</v>
      </c>
    </row>
    <row r="1106" spans="2:65" s="524" customFormat="1" ht="24.15" customHeight="1">
      <c r="B1106" s="523"/>
      <c r="C1106" s="595" t="s">
        <v>1721</v>
      </c>
      <c r="D1106" s="595" t="s">
        <v>186</v>
      </c>
      <c r="E1106" s="596" t="s">
        <v>1722</v>
      </c>
      <c r="F1106" s="636" t="s">
        <v>1723</v>
      </c>
      <c r="G1106" s="615" t="s">
        <v>425</v>
      </c>
      <c r="H1106" s="120"/>
      <c r="I1106" s="90"/>
      <c r="J1106" s="600">
        <f>ROUND(I1106*H1106,2)</f>
        <v>0</v>
      </c>
      <c r="K1106" s="601"/>
      <c r="L1106" s="523"/>
      <c r="M1106" s="602" t="s">
        <v>1</v>
      </c>
      <c r="N1106" s="603" t="s">
        <v>38</v>
      </c>
      <c r="P1106" s="604">
        <f>O1106*H1106</f>
        <v>0</v>
      </c>
      <c r="Q1106" s="604">
        <v>0</v>
      </c>
      <c r="R1106" s="604">
        <f>Q1106*H1106</f>
        <v>0</v>
      </c>
      <c r="S1106" s="604">
        <v>0</v>
      </c>
      <c r="T1106" s="605">
        <f>S1106*H1106</f>
        <v>0</v>
      </c>
      <c r="AR1106" s="606" t="s">
        <v>259</v>
      </c>
      <c r="AT1106" s="606" t="s">
        <v>186</v>
      </c>
      <c r="AU1106" s="606" t="s">
        <v>83</v>
      </c>
      <c r="AY1106" s="516" t="s">
        <v>184</v>
      </c>
      <c r="BE1106" s="607">
        <f>IF(N1106="základní",J1106,0)</f>
        <v>0</v>
      </c>
      <c r="BF1106" s="607">
        <f>IF(N1106="snížená",J1106,0)</f>
        <v>0</v>
      </c>
      <c r="BG1106" s="607">
        <f>IF(N1106="zákl. přenesená",J1106,0)</f>
        <v>0</v>
      </c>
      <c r="BH1106" s="607">
        <f>IF(N1106="sníž. přenesená",J1106,0)</f>
        <v>0</v>
      </c>
      <c r="BI1106" s="607">
        <f>IF(N1106="nulová",J1106,0)</f>
        <v>0</v>
      </c>
      <c r="BJ1106" s="516" t="s">
        <v>81</v>
      </c>
      <c r="BK1106" s="607">
        <f>ROUND(I1106*H1106,2)</f>
        <v>0</v>
      </c>
      <c r="BL1106" s="516" t="s">
        <v>259</v>
      </c>
      <c r="BM1106" s="606" t="s">
        <v>1724</v>
      </c>
    </row>
    <row r="1107" spans="2:65" s="584" customFormat="1" ht="22.8" customHeight="1">
      <c r="B1107" s="583"/>
      <c r="D1107" s="585" t="s">
        <v>72</v>
      </c>
      <c r="E1107" s="593" t="s">
        <v>401</v>
      </c>
      <c r="F1107" s="593" t="s">
        <v>402</v>
      </c>
      <c r="J1107" s="594">
        <f>BK1107</f>
        <v>0</v>
      </c>
      <c r="L1107" s="583"/>
      <c r="M1107" s="588"/>
      <c r="P1107" s="589">
        <f>SUM(P1108:P1110)</f>
        <v>0</v>
      </c>
      <c r="R1107" s="589">
        <f>SUM(R1108:R1110)</f>
        <v>0</v>
      </c>
      <c r="T1107" s="590">
        <f>SUM(T1108:T1110)</f>
        <v>0</v>
      </c>
      <c r="AR1107" s="585" t="s">
        <v>83</v>
      </c>
      <c r="AT1107" s="591" t="s">
        <v>72</v>
      </c>
      <c r="AU1107" s="591" t="s">
        <v>81</v>
      </c>
      <c r="AY1107" s="585" t="s">
        <v>184</v>
      </c>
      <c r="BK1107" s="592">
        <f>SUM(BK1108:BK1110)</f>
        <v>0</v>
      </c>
    </row>
    <row r="1108" spans="2:65" s="524" customFormat="1" ht="16.5" customHeight="1">
      <c r="B1108" s="523"/>
      <c r="C1108" s="595" t="s">
        <v>1725</v>
      </c>
      <c r="D1108" s="595" t="s">
        <v>186</v>
      </c>
      <c r="E1108" s="596" t="s">
        <v>1726</v>
      </c>
      <c r="F1108" s="636" t="s">
        <v>1727</v>
      </c>
      <c r="G1108" s="615" t="s">
        <v>201</v>
      </c>
      <c r="H1108" s="599">
        <v>94.167000000000002</v>
      </c>
      <c r="I1108" s="90"/>
      <c r="J1108" s="600">
        <f>ROUND(I1108*H1108,2)</f>
        <v>0</v>
      </c>
      <c r="K1108" s="601"/>
      <c r="L1108" s="523"/>
      <c r="M1108" s="602" t="s">
        <v>1</v>
      </c>
      <c r="N1108" s="603" t="s">
        <v>38</v>
      </c>
      <c r="P1108" s="604">
        <f>O1108*H1108</f>
        <v>0</v>
      </c>
      <c r="Q1108" s="604">
        <v>0</v>
      </c>
      <c r="R1108" s="604">
        <f>Q1108*H1108</f>
        <v>0</v>
      </c>
      <c r="S1108" s="604">
        <v>0</v>
      </c>
      <c r="T1108" s="605">
        <f>S1108*H1108</f>
        <v>0</v>
      </c>
      <c r="AR1108" s="606" t="s">
        <v>259</v>
      </c>
      <c r="AT1108" s="606" t="s">
        <v>186</v>
      </c>
      <c r="AU1108" s="606" t="s">
        <v>83</v>
      </c>
      <c r="AY1108" s="516" t="s">
        <v>184</v>
      </c>
      <c r="BE1108" s="607">
        <f>IF(N1108="základní",J1108,0)</f>
        <v>0</v>
      </c>
      <c r="BF1108" s="607">
        <f>IF(N1108="snížená",J1108,0)</f>
        <v>0</v>
      </c>
      <c r="BG1108" s="607">
        <f>IF(N1108="zákl. přenesená",J1108,0)</f>
        <v>0</v>
      </c>
      <c r="BH1108" s="607">
        <f>IF(N1108="sníž. přenesená",J1108,0)</f>
        <v>0</v>
      </c>
      <c r="BI1108" s="607">
        <f>IF(N1108="nulová",J1108,0)</f>
        <v>0</v>
      </c>
      <c r="BJ1108" s="516" t="s">
        <v>81</v>
      </c>
      <c r="BK1108" s="607">
        <f>ROUND(I1108*H1108,2)</f>
        <v>0</v>
      </c>
      <c r="BL1108" s="516" t="s">
        <v>259</v>
      </c>
      <c r="BM1108" s="606" t="s">
        <v>1728</v>
      </c>
    </row>
    <row r="1109" spans="2:65" s="609" customFormat="1" ht="20.399999999999999">
      <c r="B1109" s="608"/>
      <c r="D1109" s="610" t="s">
        <v>203</v>
      </c>
      <c r="E1109" s="611" t="s">
        <v>1</v>
      </c>
      <c r="F1109" s="514" t="s">
        <v>1729</v>
      </c>
      <c r="H1109" s="612">
        <v>94.167000000000002</v>
      </c>
      <c r="L1109" s="608"/>
      <c r="M1109" s="613"/>
      <c r="T1109" s="614"/>
      <c r="AT1109" s="611" t="s">
        <v>203</v>
      </c>
      <c r="AU1109" s="611" t="s">
        <v>83</v>
      </c>
      <c r="AV1109" s="609" t="s">
        <v>83</v>
      </c>
      <c r="AW1109" s="609" t="s">
        <v>28</v>
      </c>
      <c r="AX1109" s="609" t="s">
        <v>81</v>
      </c>
      <c r="AY1109" s="611" t="s">
        <v>184</v>
      </c>
    </row>
    <row r="1110" spans="2:65" s="524" customFormat="1" ht="24.15" customHeight="1">
      <c r="B1110" s="523"/>
      <c r="C1110" s="595" t="s">
        <v>1730</v>
      </c>
      <c r="D1110" s="595" t="s">
        <v>186</v>
      </c>
      <c r="E1110" s="596" t="s">
        <v>1731</v>
      </c>
      <c r="F1110" s="636" t="s">
        <v>1732</v>
      </c>
      <c r="G1110" s="615" t="s">
        <v>425</v>
      </c>
      <c r="H1110" s="120"/>
      <c r="I1110" s="90"/>
      <c r="J1110" s="600">
        <f>ROUND(I1110*H1110,2)</f>
        <v>0</v>
      </c>
      <c r="K1110" s="601"/>
      <c r="L1110" s="523"/>
      <c r="M1110" s="602" t="s">
        <v>1</v>
      </c>
      <c r="N1110" s="603" t="s">
        <v>38</v>
      </c>
      <c r="P1110" s="604">
        <f>O1110*H1110</f>
        <v>0</v>
      </c>
      <c r="Q1110" s="604">
        <v>0</v>
      </c>
      <c r="R1110" s="604">
        <f>Q1110*H1110</f>
        <v>0</v>
      </c>
      <c r="S1110" s="604">
        <v>0</v>
      </c>
      <c r="T1110" s="605">
        <f>S1110*H1110</f>
        <v>0</v>
      </c>
      <c r="AR1110" s="606" t="s">
        <v>259</v>
      </c>
      <c r="AT1110" s="606" t="s">
        <v>186</v>
      </c>
      <c r="AU1110" s="606" t="s">
        <v>83</v>
      </c>
      <c r="AY1110" s="516" t="s">
        <v>184</v>
      </c>
      <c r="BE1110" s="607">
        <f>IF(N1110="základní",J1110,0)</f>
        <v>0</v>
      </c>
      <c r="BF1110" s="607">
        <f>IF(N1110="snížená",J1110,0)</f>
        <v>0</v>
      </c>
      <c r="BG1110" s="607">
        <f>IF(N1110="zákl. přenesená",J1110,0)</f>
        <v>0</v>
      </c>
      <c r="BH1110" s="607">
        <f>IF(N1110="sníž. přenesená",J1110,0)</f>
        <v>0</v>
      </c>
      <c r="BI1110" s="607">
        <f>IF(N1110="nulová",J1110,0)</f>
        <v>0</v>
      </c>
      <c r="BJ1110" s="516" t="s">
        <v>81</v>
      </c>
      <c r="BK1110" s="607">
        <f>ROUND(I1110*H1110,2)</f>
        <v>0</v>
      </c>
      <c r="BL1110" s="516" t="s">
        <v>259</v>
      </c>
      <c r="BM1110" s="606" t="s">
        <v>1733</v>
      </c>
    </row>
    <row r="1111" spans="2:65" s="584" customFormat="1" ht="22.8" customHeight="1">
      <c r="B1111" s="583"/>
      <c r="D1111" s="585" t="s">
        <v>72</v>
      </c>
      <c r="E1111" s="593" t="s">
        <v>1734</v>
      </c>
      <c r="F1111" s="593" t="s">
        <v>1735</v>
      </c>
      <c r="J1111" s="594">
        <f>BK1111</f>
        <v>0</v>
      </c>
      <c r="L1111" s="583"/>
      <c r="M1111" s="588"/>
      <c r="P1111" s="589">
        <f>SUM(P1112:P1154)</f>
        <v>0</v>
      </c>
      <c r="R1111" s="589">
        <f>SUM(R1112:R1154)</f>
        <v>8.5405351200000013</v>
      </c>
      <c r="T1111" s="590">
        <f>SUM(T1112:T1154)</f>
        <v>0</v>
      </c>
      <c r="AR1111" s="585" t="s">
        <v>83</v>
      </c>
      <c r="AT1111" s="591" t="s">
        <v>72</v>
      </c>
      <c r="AU1111" s="591" t="s">
        <v>81</v>
      </c>
      <c r="AY1111" s="585" t="s">
        <v>184</v>
      </c>
      <c r="BK1111" s="592">
        <f>SUM(BK1112:BK1154)</f>
        <v>0</v>
      </c>
    </row>
    <row r="1112" spans="2:65" s="524" customFormat="1" ht="16.5" customHeight="1">
      <c r="B1112" s="523"/>
      <c r="C1112" s="595" t="s">
        <v>1736</v>
      </c>
      <c r="D1112" s="595" t="s">
        <v>186</v>
      </c>
      <c r="E1112" s="596" t="s">
        <v>1737</v>
      </c>
      <c r="F1112" s="636" t="s">
        <v>1738</v>
      </c>
      <c r="G1112" s="615" t="s">
        <v>201</v>
      </c>
      <c r="H1112" s="599">
        <v>125.4</v>
      </c>
      <c r="I1112" s="90"/>
      <c r="J1112" s="600">
        <f>ROUND(I1112*H1112,2)</f>
        <v>0</v>
      </c>
      <c r="K1112" s="601"/>
      <c r="L1112" s="523"/>
      <c r="M1112" s="602" t="s">
        <v>1</v>
      </c>
      <c r="N1112" s="603" t="s">
        <v>38</v>
      </c>
      <c r="P1112" s="604">
        <f>O1112*H1112</f>
        <v>0</v>
      </c>
      <c r="Q1112" s="604">
        <v>2.9999999999999997E-4</v>
      </c>
      <c r="R1112" s="604">
        <f>Q1112*H1112</f>
        <v>3.7620000000000001E-2</v>
      </c>
      <c r="S1112" s="604">
        <v>0</v>
      </c>
      <c r="T1112" s="605">
        <f>S1112*H1112</f>
        <v>0</v>
      </c>
      <c r="AR1112" s="606" t="s">
        <v>259</v>
      </c>
      <c r="AT1112" s="606" t="s">
        <v>186</v>
      </c>
      <c r="AU1112" s="606" t="s">
        <v>83</v>
      </c>
      <c r="AY1112" s="516" t="s">
        <v>184</v>
      </c>
      <c r="BE1112" s="607">
        <f>IF(N1112="základní",J1112,0)</f>
        <v>0</v>
      </c>
      <c r="BF1112" s="607">
        <f>IF(N1112="snížená",J1112,0)</f>
        <v>0</v>
      </c>
      <c r="BG1112" s="607">
        <f>IF(N1112="zákl. přenesená",J1112,0)</f>
        <v>0</v>
      </c>
      <c r="BH1112" s="607">
        <f>IF(N1112="sníž. přenesená",J1112,0)</f>
        <v>0</v>
      </c>
      <c r="BI1112" s="607">
        <f>IF(N1112="nulová",J1112,0)</f>
        <v>0</v>
      </c>
      <c r="BJ1112" s="516" t="s">
        <v>81</v>
      </c>
      <c r="BK1112" s="607">
        <f>ROUND(I1112*H1112,2)</f>
        <v>0</v>
      </c>
      <c r="BL1112" s="516" t="s">
        <v>259</v>
      </c>
      <c r="BM1112" s="606" t="s">
        <v>1739</v>
      </c>
    </row>
    <row r="1113" spans="2:65" s="609" customFormat="1">
      <c r="B1113" s="608"/>
      <c r="D1113" s="610" t="s">
        <v>203</v>
      </c>
      <c r="E1113" s="611" t="s">
        <v>1</v>
      </c>
      <c r="F1113" s="514" t="s">
        <v>1261</v>
      </c>
      <c r="H1113" s="612">
        <v>70.3</v>
      </c>
      <c r="L1113" s="608"/>
      <c r="M1113" s="613"/>
      <c r="T1113" s="614"/>
      <c r="AT1113" s="611" t="s">
        <v>203</v>
      </c>
      <c r="AU1113" s="611" t="s">
        <v>83</v>
      </c>
      <c r="AV1113" s="609" t="s">
        <v>83</v>
      </c>
      <c r="AW1113" s="609" t="s">
        <v>28</v>
      </c>
      <c r="AX1113" s="609" t="s">
        <v>73</v>
      </c>
      <c r="AY1113" s="611" t="s">
        <v>184</v>
      </c>
    </row>
    <row r="1114" spans="2:65" s="609" customFormat="1">
      <c r="B1114" s="608"/>
      <c r="D1114" s="610" t="s">
        <v>203</v>
      </c>
      <c r="E1114" s="611" t="s">
        <v>1</v>
      </c>
      <c r="F1114" s="514" t="s">
        <v>1263</v>
      </c>
      <c r="H1114" s="612">
        <v>8.6</v>
      </c>
      <c r="L1114" s="608"/>
      <c r="M1114" s="613"/>
      <c r="T1114" s="614"/>
      <c r="AT1114" s="611" t="s">
        <v>203</v>
      </c>
      <c r="AU1114" s="611" t="s">
        <v>83</v>
      </c>
      <c r="AV1114" s="609" t="s">
        <v>83</v>
      </c>
      <c r="AW1114" s="609" t="s">
        <v>28</v>
      </c>
      <c r="AX1114" s="609" t="s">
        <v>73</v>
      </c>
      <c r="AY1114" s="611" t="s">
        <v>184</v>
      </c>
    </row>
    <row r="1115" spans="2:65" s="609" customFormat="1">
      <c r="B1115" s="608"/>
      <c r="D1115" s="610" t="s">
        <v>203</v>
      </c>
      <c r="E1115" s="611" t="s">
        <v>1</v>
      </c>
      <c r="F1115" s="514" t="s">
        <v>1266</v>
      </c>
      <c r="H1115" s="612">
        <v>46.5</v>
      </c>
      <c r="L1115" s="608"/>
      <c r="M1115" s="613"/>
      <c r="T1115" s="614"/>
      <c r="AT1115" s="611" t="s">
        <v>203</v>
      </c>
      <c r="AU1115" s="611" t="s">
        <v>83</v>
      </c>
      <c r="AV1115" s="609" t="s">
        <v>83</v>
      </c>
      <c r="AW1115" s="609" t="s">
        <v>28</v>
      </c>
      <c r="AX1115" s="609" t="s">
        <v>73</v>
      </c>
      <c r="AY1115" s="611" t="s">
        <v>184</v>
      </c>
    </row>
    <row r="1116" spans="2:65" s="630" customFormat="1">
      <c r="B1116" s="629"/>
      <c r="D1116" s="610" t="s">
        <v>203</v>
      </c>
      <c r="E1116" s="631" t="s">
        <v>1</v>
      </c>
      <c r="F1116" s="632" t="s">
        <v>206</v>
      </c>
      <c r="H1116" s="633">
        <v>125.4</v>
      </c>
      <c r="L1116" s="629"/>
      <c r="M1116" s="634"/>
      <c r="T1116" s="635"/>
      <c r="AT1116" s="631" t="s">
        <v>203</v>
      </c>
      <c r="AU1116" s="631" t="s">
        <v>83</v>
      </c>
      <c r="AV1116" s="630" t="s">
        <v>190</v>
      </c>
      <c r="AW1116" s="630" t="s">
        <v>28</v>
      </c>
      <c r="AX1116" s="630" t="s">
        <v>81</v>
      </c>
      <c r="AY1116" s="631" t="s">
        <v>184</v>
      </c>
    </row>
    <row r="1117" spans="2:65" s="524" customFormat="1" ht="24.15" customHeight="1">
      <c r="B1117" s="523"/>
      <c r="C1117" s="595" t="s">
        <v>1740</v>
      </c>
      <c r="D1117" s="595" t="s">
        <v>186</v>
      </c>
      <c r="E1117" s="596" t="s">
        <v>1741</v>
      </c>
      <c r="F1117" s="636" t="s">
        <v>1742</v>
      </c>
      <c r="G1117" s="615" t="s">
        <v>201</v>
      </c>
      <c r="H1117" s="599">
        <v>116.8</v>
      </c>
      <c r="I1117" s="90"/>
      <c r="J1117" s="600">
        <f>ROUND(I1117*H1117,2)</f>
        <v>0</v>
      </c>
      <c r="K1117" s="601"/>
      <c r="L1117" s="523"/>
      <c r="M1117" s="602" t="s">
        <v>1</v>
      </c>
      <c r="N1117" s="603" t="s">
        <v>38</v>
      </c>
      <c r="P1117" s="604">
        <f>O1117*H1117</f>
        <v>0</v>
      </c>
      <c r="Q1117" s="604">
        <v>1.2E-2</v>
      </c>
      <c r="R1117" s="604">
        <f>Q1117*H1117</f>
        <v>1.4016</v>
      </c>
      <c r="S1117" s="604">
        <v>0</v>
      </c>
      <c r="T1117" s="605">
        <f>S1117*H1117</f>
        <v>0</v>
      </c>
      <c r="AR1117" s="606" t="s">
        <v>259</v>
      </c>
      <c r="AT1117" s="606" t="s">
        <v>186</v>
      </c>
      <c r="AU1117" s="606" t="s">
        <v>83</v>
      </c>
      <c r="AY1117" s="516" t="s">
        <v>184</v>
      </c>
      <c r="BE1117" s="607">
        <f>IF(N1117="základní",J1117,0)</f>
        <v>0</v>
      </c>
      <c r="BF1117" s="607">
        <f>IF(N1117="snížená",J1117,0)</f>
        <v>0</v>
      </c>
      <c r="BG1117" s="607">
        <f>IF(N1117="zákl. přenesená",J1117,0)</f>
        <v>0</v>
      </c>
      <c r="BH1117" s="607">
        <f>IF(N1117="sníž. přenesená",J1117,0)</f>
        <v>0</v>
      </c>
      <c r="BI1117" s="607">
        <f>IF(N1117="nulová",J1117,0)</f>
        <v>0</v>
      </c>
      <c r="BJ1117" s="516" t="s">
        <v>81</v>
      </c>
      <c r="BK1117" s="607">
        <f>ROUND(I1117*H1117,2)</f>
        <v>0</v>
      </c>
      <c r="BL1117" s="516" t="s">
        <v>259</v>
      </c>
      <c r="BM1117" s="606" t="s">
        <v>1743</v>
      </c>
    </row>
    <row r="1118" spans="2:65" s="609" customFormat="1">
      <c r="B1118" s="608"/>
      <c r="D1118" s="610" t="s">
        <v>203</v>
      </c>
      <c r="E1118" s="611" t="s">
        <v>1</v>
      </c>
      <c r="F1118" s="514" t="s">
        <v>1261</v>
      </c>
      <c r="H1118" s="612">
        <v>70.3</v>
      </c>
      <c r="L1118" s="608"/>
      <c r="M1118" s="613"/>
      <c r="T1118" s="614"/>
      <c r="AT1118" s="611" t="s">
        <v>203</v>
      </c>
      <c r="AU1118" s="611" t="s">
        <v>83</v>
      </c>
      <c r="AV1118" s="609" t="s">
        <v>83</v>
      </c>
      <c r="AW1118" s="609" t="s">
        <v>28</v>
      </c>
      <c r="AX1118" s="609" t="s">
        <v>73</v>
      </c>
      <c r="AY1118" s="611" t="s">
        <v>184</v>
      </c>
    </row>
    <row r="1119" spans="2:65" s="609" customFormat="1">
      <c r="B1119" s="608"/>
      <c r="D1119" s="610" t="s">
        <v>203</v>
      </c>
      <c r="E1119" s="611" t="s">
        <v>1</v>
      </c>
      <c r="F1119" s="514" t="s">
        <v>1266</v>
      </c>
      <c r="H1119" s="612">
        <v>46.5</v>
      </c>
      <c r="L1119" s="608"/>
      <c r="M1119" s="613"/>
      <c r="T1119" s="614"/>
      <c r="AT1119" s="611" t="s">
        <v>203</v>
      </c>
      <c r="AU1119" s="611" t="s">
        <v>83</v>
      </c>
      <c r="AV1119" s="609" t="s">
        <v>83</v>
      </c>
      <c r="AW1119" s="609" t="s">
        <v>28</v>
      </c>
      <c r="AX1119" s="609" t="s">
        <v>73</v>
      </c>
      <c r="AY1119" s="611" t="s">
        <v>184</v>
      </c>
    </row>
    <row r="1120" spans="2:65" s="630" customFormat="1">
      <c r="B1120" s="629"/>
      <c r="D1120" s="610" t="s">
        <v>203</v>
      </c>
      <c r="E1120" s="631" t="s">
        <v>1</v>
      </c>
      <c r="F1120" s="632" t="s">
        <v>206</v>
      </c>
      <c r="H1120" s="633">
        <v>116.8</v>
      </c>
      <c r="L1120" s="629"/>
      <c r="M1120" s="634"/>
      <c r="T1120" s="635"/>
      <c r="AT1120" s="631" t="s">
        <v>203</v>
      </c>
      <c r="AU1120" s="631" t="s">
        <v>83</v>
      </c>
      <c r="AV1120" s="630" t="s">
        <v>190</v>
      </c>
      <c r="AW1120" s="630" t="s">
        <v>28</v>
      </c>
      <c r="AX1120" s="630" t="s">
        <v>81</v>
      </c>
      <c r="AY1120" s="631" t="s">
        <v>184</v>
      </c>
    </row>
    <row r="1121" spans="2:65" s="524" customFormat="1" ht="24.15" customHeight="1">
      <c r="B1121" s="523"/>
      <c r="C1121" s="595" t="s">
        <v>1744</v>
      </c>
      <c r="D1121" s="595" t="s">
        <v>186</v>
      </c>
      <c r="E1121" s="596" t="s">
        <v>1745</v>
      </c>
      <c r="F1121" s="636" t="s">
        <v>1746</v>
      </c>
      <c r="G1121" s="615" t="s">
        <v>201</v>
      </c>
      <c r="H1121" s="599">
        <v>115.9</v>
      </c>
      <c r="I1121" s="90"/>
      <c r="J1121" s="600">
        <f>ROUND(I1121*H1121,2)</f>
        <v>0</v>
      </c>
      <c r="K1121" s="601"/>
      <c r="L1121" s="523"/>
      <c r="M1121" s="602" t="s">
        <v>1</v>
      </c>
      <c r="N1121" s="603" t="s">
        <v>38</v>
      </c>
      <c r="P1121" s="604">
        <f>O1121*H1121</f>
        <v>0</v>
      </c>
      <c r="Q1121" s="604">
        <v>2.0400000000000001E-2</v>
      </c>
      <c r="R1121" s="604">
        <f>Q1121*H1121</f>
        <v>2.3643600000000005</v>
      </c>
      <c r="S1121" s="604">
        <v>0</v>
      </c>
      <c r="T1121" s="605">
        <f>S1121*H1121</f>
        <v>0</v>
      </c>
      <c r="AR1121" s="606" t="s">
        <v>259</v>
      </c>
      <c r="AT1121" s="606" t="s">
        <v>186</v>
      </c>
      <c r="AU1121" s="606" t="s">
        <v>83</v>
      </c>
      <c r="AY1121" s="516" t="s">
        <v>184</v>
      </c>
      <c r="BE1121" s="607">
        <f>IF(N1121="základní",J1121,0)</f>
        <v>0</v>
      </c>
      <c r="BF1121" s="607">
        <f>IF(N1121="snížená",J1121,0)</f>
        <v>0</v>
      </c>
      <c r="BG1121" s="607">
        <f>IF(N1121="zákl. přenesená",J1121,0)</f>
        <v>0</v>
      </c>
      <c r="BH1121" s="607">
        <f>IF(N1121="sníž. přenesená",J1121,0)</f>
        <v>0</v>
      </c>
      <c r="BI1121" s="607">
        <f>IF(N1121="nulová",J1121,0)</f>
        <v>0</v>
      </c>
      <c r="BJ1121" s="516" t="s">
        <v>81</v>
      </c>
      <c r="BK1121" s="607">
        <f>ROUND(I1121*H1121,2)</f>
        <v>0</v>
      </c>
      <c r="BL1121" s="516" t="s">
        <v>259</v>
      </c>
      <c r="BM1121" s="606" t="s">
        <v>1747</v>
      </c>
    </row>
    <row r="1122" spans="2:65" s="609" customFormat="1">
      <c r="B1122" s="608"/>
      <c r="D1122" s="610" t="s">
        <v>203</v>
      </c>
      <c r="E1122" s="611" t="s">
        <v>1</v>
      </c>
      <c r="F1122" s="514" t="s">
        <v>1263</v>
      </c>
      <c r="H1122" s="612">
        <v>8.6</v>
      </c>
      <c r="L1122" s="608"/>
      <c r="M1122" s="613"/>
      <c r="T1122" s="614"/>
      <c r="AT1122" s="611" t="s">
        <v>203</v>
      </c>
      <c r="AU1122" s="611" t="s">
        <v>83</v>
      </c>
      <c r="AV1122" s="609" t="s">
        <v>83</v>
      </c>
      <c r="AW1122" s="609" t="s">
        <v>28</v>
      </c>
      <c r="AX1122" s="609" t="s">
        <v>73</v>
      </c>
      <c r="AY1122" s="611" t="s">
        <v>184</v>
      </c>
    </row>
    <row r="1123" spans="2:65" s="609" customFormat="1">
      <c r="B1123" s="608"/>
      <c r="D1123" s="610" t="s">
        <v>203</v>
      </c>
      <c r="E1123" s="611" t="s">
        <v>1</v>
      </c>
      <c r="F1123" s="514" t="s">
        <v>1264</v>
      </c>
      <c r="H1123" s="612">
        <v>59.4</v>
      </c>
      <c r="L1123" s="608"/>
      <c r="M1123" s="613"/>
      <c r="T1123" s="614"/>
      <c r="AT1123" s="611" t="s">
        <v>203</v>
      </c>
      <c r="AU1123" s="611" t="s">
        <v>83</v>
      </c>
      <c r="AV1123" s="609" t="s">
        <v>83</v>
      </c>
      <c r="AW1123" s="609" t="s">
        <v>28</v>
      </c>
      <c r="AX1123" s="609" t="s">
        <v>73</v>
      </c>
      <c r="AY1123" s="611" t="s">
        <v>184</v>
      </c>
    </row>
    <row r="1124" spans="2:65" s="609" customFormat="1">
      <c r="B1124" s="608"/>
      <c r="D1124" s="610" t="s">
        <v>203</v>
      </c>
      <c r="E1124" s="611" t="s">
        <v>1</v>
      </c>
      <c r="F1124" s="514" t="s">
        <v>1267</v>
      </c>
      <c r="H1124" s="612">
        <v>6.3</v>
      </c>
      <c r="L1124" s="608"/>
      <c r="M1124" s="613"/>
      <c r="T1124" s="614"/>
      <c r="AT1124" s="611" t="s">
        <v>203</v>
      </c>
      <c r="AU1124" s="611" t="s">
        <v>83</v>
      </c>
      <c r="AV1124" s="609" t="s">
        <v>83</v>
      </c>
      <c r="AW1124" s="609" t="s">
        <v>28</v>
      </c>
      <c r="AX1124" s="609" t="s">
        <v>73</v>
      </c>
      <c r="AY1124" s="611" t="s">
        <v>184</v>
      </c>
    </row>
    <row r="1125" spans="2:65" s="609" customFormat="1">
      <c r="B1125" s="608"/>
      <c r="D1125" s="610" t="s">
        <v>203</v>
      </c>
      <c r="E1125" s="611" t="s">
        <v>1</v>
      </c>
      <c r="F1125" s="514" t="s">
        <v>1268</v>
      </c>
      <c r="H1125" s="612">
        <v>31.4</v>
      </c>
      <c r="L1125" s="608"/>
      <c r="M1125" s="613"/>
      <c r="T1125" s="614"/>
      <c r="AT1125" s="611" t="s">
        <v>203</v>
      </c>
      <c r="AU1125" s="611" t="s">
        <v>83</v>
      </c>
      <c r="AV1125" s="609" t="s">
        <v>83</v>
      </c>
      <c r="AW1125" s="609" t="s">
        <v>28</v>
      </c>
      <c r="AX1125" s="609" t="s">
        <v>73</v>
      </c>
      <c r="AY1125" s="611" t="s">
        <v>184</v>
      </c>
    </row>
    <row r="1126" spans="2:65" s="609" customFormat="1">
      <c r="B1126" s="608"/>
      <c r="D1126" s="610" t="s">
        <v>203</v>
      </c>
      <c r="E1126" s="611" t="s">
        <v>1</v>
      </c>
      <c r="F1126" s="514" t="s">
        <v>1269</v>
      </c>
      <c r="H1126" s="612">
        <v>10.199999999999999</v>
      </c>
      <c r="L1126" s="608"/>
      <c r="M1126" s="613"/>
      <c r="T1126" s="614"/>
      <c r="AT1126" s="611" t="s">
        <v>203</v>
      </c>
      <c r="AU1126" s="611" t="s">
        <v>83</v>
      </c>
      <c r="AV1126" s="609" t="s">
        <v>83</v>
      </c>
      <c r="AW1126" s="609" t="s">
        <v>28</v>
      </c>
      <c r="AX1126" s="609" t="s">
        <v>73</v>
      </c>
      <c r="AY1126" s="611" t="s">
        <v>184</v>
      </c>
    </row>
    <row r="1127" spans="2:65" s="630" customFormat="1">
      <c r="B1127" s="629"/>
      <c r="D1127" s="610" t="s">
        <v>203</v>
      </c>
      <c r="E1127" s="631" t="s">
        <v>1</v>
      </c>
      <c r="F1127" s="632" t="s">
        <v>206</v>
      </c>
      <c r="H1127" s="633">
        <v>115.9</v>
      </c>
      <c r="L1127" s="629"/>
      <c r="M1127" s="634"/>
      <c r="T1127" s="635"/>
      <c r="AT1127" s="631" t="s">
        <v>203</v>
      </c>
      <c r="AU1127" s="631" t="s">
        <v>83</v>
      </c>
      <c r="AV1127" s="630" t="s">
        <v>190</v>
      </c>
      <c r="AW1127" s="630" t="s">
        <v>28</v>
      </c>
      <c r="AX1127" s="630" t="s">
        <v>81</v>
      </c>
      <c r="AY1127" s="631" t="s">
        <v>184</v>
      </c>
    </row>
    <row r="1128" spans="2:65" s="524" customFormat="1" ht="33" customHeight="1">
      <c r="B1128" s="523"/>
      <c r="C1128" s="595" t="s">
        <v>1748</v>
      </c>
      <c r="D1128" s="595" t="s">
        <v>186</v>
      </c>
      <c r="E1128" s="596" t="s">
        <v>1749</v>
      </c>
      <c r="F1128" s="636" t="s">
        <v>1750</v>
      </c>
      <c r="G1128" s="615" t="s">
        <v>223</v>
      </c>
      <c r="H1128" s="599">
        <v>70.08</v>
      </c>
      <c r="I1128" s="90"/>
      <c r="J1128" s="600">
        <f>ROUND(I1128*H1128,2)</f>
        <v>0</v>
      </c>
      <c r="K1128" s="601"/>
      <c r="L1128" s="523"/>
      <c r="M1128" s="602" t="s">
        <v>1</v>
      </c>
      <c r="N1128" s="603" t="s">
        <v>38</v>
      </c>
      <c r="P1128" s="604">
        <f>O1128*H1128</f>
        <v>0</v>
      </c>
      <c r="Q1128" s="604">
        <v>5.8E-4</v>
      </c>
      <c r="R1128" s="604">
        <f>Q1128*H1128</f>
        <v>4.0646399999999999E-2</v>
      </c>
      <c r="S1128" s="604">
        <v>0</v>
      </c>
      <c r="T1128" s="605">
        <f>S1128*H1128</f>
        <v>0</v>
      </c>
      <c r="AR1128" s="606" t="s">
        <v>259</v>
      </c>
      <c r="AT1128" s="606" t="s">
        <v>186</v>
      </c>
      <c r="AU1128" s="606" t="s">
        <v>83</v>
      </c>
      <c r="AY1128" s="516" t="s">
        <v>184</v>
      </c>
      <c r="BE1128" s="607">
        <f>IF(N1128="základní",J1128,0)</f>
        <v>0</v>
      </c>
      <c r="BF1128" s="607">
        <f>IF(N1128="snížená",J1128,0)</f>
        <v>0</v>
      </c>
      <c r="BG1128" s="607">
        <f>IF(N1128="zákl. přenesená",J1128,0)</f>
        <v>0</v>
      </c>
      <c r="BH1128" s="607">
        <f>IF(N1128="sníž. přenesená",J1128,0)</f>
        <v>0</v>
      </c>
      <c r="BI1128" s="607">
        <f>IF(N1128="nulová",J1128,0)</f>
        <v>0</v>
      </c>
      <c r="BJ1128" s="516" t="s">
        <v>81</v>
      </c>
      <c r="BK1128" s="607">
        <f>ROUND(I1128*H1128,2)</f>
        <v>0</v>
      </c>
      <c r="BL1128" s="516" t="s">
        <v>259</v>
      </c>
      <c r="BM1128" s="606" t="s">
        <v>1751</v>
      </c>
    </row>
    <row r="1129" spans="2:65" s="617" customFormat="1">
      <c r="B1129" s="616"/>
      <c r="D1129" s="610" t="s">
        <v>203</v>
      </c>
      <c r="E1129" s="618" t="s">
        <v>1</v>
      </c>
      <c r="F1129" s="619" t="s">
        <v>804</v>
      </c>
      <c r="H1129" s="618" t="s">
        <v>1</v>
      </c>
      <c r="L1129" s="616"/>
      <c r="M1129" s="620"/>
      <c r="T1129" s="621"/>
      <c r="AT1129" s="618" t="s">
        <v>203</v>
      </c>
      <c r="AU1129" s="618" t="s">
        <v>83</v>
      </c>
      <c r="AV1129" s="617" t="s">
        <v>81</v>
      </c>
      <c r="AW1129" s="617" t="s">
        <v>28</v>
      </c>
      <c r="AX1129" s="617" t="s">
        <v>73</v>
      </c>
      <c r="AY1129" s="618" t="s">
        <v>184</v>
      </c>
    </row>
    <row r="1130" spans="2:65" s="609" customFormat="1">
      <c r="B1130" s="608"/>
      <c r="D1130" s="610" t="s">
        <v>203</v>
      </c>
      <c r="E1130" s="611" t="s">
        <v>1</v>
      </c>
      <c r="F1130" s="514" t="s">
        <v>1752</v>
      </c>
      <c r="H1130" s="612">
        <v>8.33</v>
      </c>
      <c r="L1130" s="608"/>
      <c r="M1130" s="613"/>
      <c r="T1130" s="614"/>
      <c r="AT1130" s="611" t="s">
        <v>203</v>
      </c>
      <c r="AU1130" s="611" t="s">
        <v>83</v>
      </c>
      <c r="AV1130" s="609" t="s">
        <v>83</v>
      </c>
      <c r="AW1130" s="609" t="s">
        <v>28</v>
      </c>
      <c r="AX1130" s="609" t="s">
        <v>73</v>
      </c>
      <c r="AY1130" s="611" t="s">
        <v>184</v>
      </c>
    </row>
    <row r="1131" spans="2:65" s="609" customFormat="1">
      <c r="B1131" s="608"/>
      <c r="D1131" s="610" t="s">
        <v>203</v>
      </c>
      <c r="E1131" s="611" t="s">
        <v>1</v>
      </c>
      <c r="F1131" s="514" t="s">
        <v>1753</v>
      </c>
      <c r="H1131" s="612">
        <v>7.3650000000000002</v>
      </c>
      <c r="L1131" s="608"/>
      <c r="M1131" s="613"/>
      <c r="T1131" s="614"/>
      <c r="AT1131" s="611" t="s">
        <v>203</v>
      </c>
      <c r="AU1131" s="611" t="s">
        <v>83</v>
      </c>
      <c r="AV1131" s="609" t="s">
        <v>83</v>
      </c>
      <c r="AW1131" s="609" t="s">
        <v>28</v>
      </c>
      <c r="AX1131" s="609" t="s">
        <v>73</v>
      </c>
      <c r="AY1131" s="611" t="s">
        <v>184</v>
      </c>
    </row>
    <row r="1132" spans="2:65" s="609" customFormat="1">
      <c r="B1132" s="608"/>
      <c r="D1132" s="610" t="s">
        <v>203</v>
      </c>
      <c r="E1132" s="611" t="s">
        <v>1</v>
      </c>
      <c r="F1132" s="514" t="s">
        <v>1754</v>
      </c>
      <c r="H1132" s="612">
        <v>5.4050000000000002</v>
      </c>
      <c r="L1132" s="608"/>
      <c r="M1132" s="613"/>
      <c r="T1132" s="614"/>
      <c r="AT1132" s="611" t="s">
        <v>203</v>
      </c>
      <c r="AU1132" s="611" t="s">
        <v>83</v>
      </c>
      <c r="AV1132" s="609" t="s">
        <v>83</v>
      </c>
      <c r="AW1132" s="609" t="s">
        <v>28</v>
      </c>
      <c r="AX1132" s="609" t="s">
        <v>73</v>
      </c>
      <c r="AY1132" s="611" t="s">
        <v>184</v>
      </c>
    </row>
    <row r="1133" spans="2:65" s="617" customFormat="1">
      <c r="B1133" s="616"/>
      <c r="D1133" s="610" t="s">
        <v>203</v>
      </c>
      <c r="E1133" s="618" t="s">
        <v>1</v>
      </c>
      <c r="F1133" s="619" t="s">
        <v>816</v>
      </c>
      <c r="H1133" s="618" t="s">
        <v>1</v>
      </c>
      <c r="L1133" s="616"/>
      <c r="M1133" s="620"/>
      <c r="T1133" s="621"/>
      <c r="AT1133" s="618" t="s">
        <v>203</v>
      </c>
      <c r="AU1133" s="618" t="s">
        <v>83</v>
      </c>
      <c r="AV1133" s="617" t="s">
        <v>81</v>
      </c>
      <c r="AW1133" s="617" t="s">
        <v>28</v>
      </c>
      <c r="AX1133" s="617" t="s">
        <v>73</v>
      </c>
      <c r="AY1133" s="618" t="s">
        <v>184</v>
      </c>
    </row>
    <row r="1134" spans="2:65" s="609" customFormat="1">
      <c r="B1134" s="608"/>
      <c r="D1134" s="610" t="s">
        <v>203</v>
      </c>
      <c r="E1134" s="611" t="s">
        <v>1</v>
      </c>
      <c r="F1134" s="514" t="s">
        <v>1755</v>
      </c>
      <c r="H1134" s="612">
        <v>16.88</v>
      </c>
      <c r="L1134" s="608"/>
      <c r="M1134" s="613"/>
      <c r="T1134" s="614"/>
      <c r="AT1134" s="611" t="s">
        <v>203</v>
      </c>
      <c r="AU1134" s="611" t="s">
        <v>83</v>
      </c>
      <c r="AV1134" s="609" t="s">
        <v>83</v>
      </c>
      <c r="AW1134" s="609" t="s">
        <v>28</v>
      </c>
      <c r="AX1134" s="609" t="s">
        <v>73</v>
      </c>
      <c r="AY1134" s="611" t="s">
        <v>184</v>
      </c>
    </row>
    <row r="1135" spans="2:65" s="609" customFormat="1">
      <c r="B1135" s="608"/>
      <c r="D1135" s="610" t="s">
        <v>203</v>
      </c>
      <c r="E1135" s="611" t="s">
        <v>1</v>
      </c>
      <c r="F1135" s="514" t="s">
        <v>1756</v>
      </c>
      <c r="H1135" s="612">
        <v>12.1</v>
      </c>
      <c r="L1135" s="608"/>
      <c r="M1135" s="613"/>
      <c r="T1135" s="614"/>
      <c r="AT1135" s="611" t="s">
        <v>203</v>
      </c>
      <c r="AU1135" s="611" t="s">
        <v>83</v>
      </c>
      <c r="AV1135" s="609" t="s">
        <v>83</v>
      </c>
      <c r="AW1135" s="609" t="s">
        <v>28</v>
      </c>
      <c r="AX1135" s="609" t="s">
        <v>73</v>
      </c>
      <c r="AY1135" s="611" t="s">
        <v>184</v>
      </c>
    </row>
    <row r="1136" spans="2:65" s="609" customFormat="1">
      <c r="B1136" s="608"/>
      <c r="D1136" s="610" t="s">
        <v>203</v>
      </c>
      <c r="E1136" s="611" t="s">
        <v>1</v>
      </c>
      <c r="F1136" s="514" t="s">
        <v>1757</v>
      </c>
      <c r="H1136" s="612">
        <v>9.86</v>
      </c>
      <c r="L1136" s="608"/>
      <c r="M1136" s="613"/>
      <c r="T1136" s="614"/>
      <c r="AT1136" s="611" t="s">
        <v>203</v>
      </c>
      <c r="AU1136" s="611" t="s">
        <v>83</v>
      </c>
      <c r="AV1136" s="609" t="s">
        <v>83</v>
      </c>
      <c r="AW1136" s="609" t="s">
        <v>28</v>
      </c>
      <c r="AX1136" s="609" t="s">
        <v>73</v>
      </c>
      <c r="AY1136" s="611" t="s">
        <v>184</v>
      </c>
    </row>
    <row r="1137" spans="2:65" s="609" customFormat="1">
      <c r="B1137" s="608"/>
      <c r="D1137" s="610" t="s">
        <v>203</v>
      </c>
      <c r="E1137" s="611" t="s">
        <v>1</v>
      </c>
      <c r="F1137" s="514" t="s">
        <v>1758</v>
      </c>
      <c r="H1137" s="612">
        <v>10.14</v>
      </c>
      <c r="L1137" s="608"/>
      <c r="M1137" s="613"/>
      <c r="T1137" s="614"/>
      <c r="AT1137" s="611" t="s">
        <v>203</v>
      </c>
      <c r="AU1137" s="611" t="s">
        <v>83</v>
      </c>
      <c r="AV1137" s="609" t="s">
        <v>83</v>
      </c>
      <c r="AW1137" s="609" t="s">
        <v>28</v>
      </c>
      <c r="AX1137" s="609" t="s">
        <v>73</v>
      </c>
      <c r="AY1137" s="611" t="s">
        <v>184</v>
      </c>
    </row>
    <row r="1138" spans="2:65" s="630" customFormat="1">
      <c r="B1138" s="629"/>
      <c r="D1138" s="610" t="s">
        <v>203</v>
      </c>
      <c r="E1138" s="631" t="s">
        <v>1</v>
      </c>
      <c r="F1138" s="632" t="s">
        <v>206</v>
      </c>
      <c r="H1138" s="633">
        <v>70.08</v>
      </c>
      <c r="L1138" s="629"/>
      <c r="M1138" s="634"/>
      <c r="T1138" s="635"/>
      <c r="AT1138" s="631" t="s">
        <v>203</v>
      </c>
      <c r="AU1138" s="631" t="s">
        <v>83</v>
      </c>
      <c r="AV1138" s="630" t="s">
        <v>190</v>
      </c>
      <c r="AW1138" s="630" t="s">
        <v>28</v>
      </c>
      <c r="AX1138" s="630" t="s">
        <v>81</v>
      </c>
      <c r="AY1138" s="631" t="s">
        <v>184</v>
      </c>
    </row>
    <row r="1139" spans="2:65" s="524" customFormat="1" ht="33" customHeight="1">
      <c r="B1139" s="523"/>
      <c r="C1139" s="637" t="s">
        <v>1759</v>
      </c>
      <c r="D1139" s="637" t="s">
        <v>480</v>
      </c>
      <c r="E1139" s="638" t="s">
        <v>1760</v>
      </c>
      <c r="F1139" s="639" t="s">
        <v>1761</v>
      </c>
      <c r="G1139" s="640" t="s">
        <v>223</v>
      </c>
      <c r="H1139" s="641">
        <v>77.087999999999994</v>
      </c>
      <c r="I1139" s="131"/>
      <c r="J1139" s="642">
        <f>ROUND(I1139*H1139,2)</f>
        <v>0</v>
      </c>
      <c r="K1139" s="643"/>
      <c r="L1139" s="644"/>
      <c r="M1139" s="645" t="s">
        <v>1</v>
      </c>
      <c r="N1139" s="646" t="s">
        <v>38</v>
      </c>
      <c r="P1139" s="604">
        <f>O1139*H1139</f>
        <v>0</v>
      </c>
      <c r="Q1139" s="604">
        <v>2.64E-3</v>
      </c>
      <c r="R1139" s="604">
        <f>Q1139*H1139</f>
        <v>0.20351231999999997</v>
      </c>
      <c r="S1139" s="604">
        <v>0</v>
      </c>
      <c r="T1139" s="605">
        <f>S1139*H1139</f>
        <v>0</v>
      </c>
      <c r="AR1139" s="606" t="s">
        <v>338</v>
      </c>
      <c r="AT1139" s="606" t="s">
        <v>480</v>
      </c>
      <c r="AU1139" s="606" t="s">
        <v>83</v>
      </c>
      <c r="AY1139" s="516" t="s">
        <v>184</v>
      </c>
      <c r="BE1139" s="607">
        <f>IF(N1139="základní",J1139,0)</f>
        <v>0</v>
      </c>
      <c r="BF1139" s="607">
        <f>IF(N1139="snížená",J1139,0)</f>
        <v>0</v>
      </c>
      <c r="BG1139" s="607">
        <f>IF(N1139="zákl. přenesená",J1139,0)</f>
        <v>0</v>
      </c>
      <c r="BH1139" s="607">
        <f>IF(N1139="sníž. přenesená",J1139,0)</f>
        <v>0</v>
      </c>
      <c r="BI1139" s="607">
        <f>IF(N1139="nulová",J1139,0)</f>
        <v>0</v>
      </c>
      <c r="BJ1139" s="516" t="s">
        <v>81</v>
      </c>
      <c r="BK1139" s="607">
        <f>ROUND(I1139*H1139,2)</f>
        <v>0</v>
      </c>
      <c r="BL1139" s="516" t="s">
        <v>259</v>
      </c>
      <c r="BM1139" s="606" t="s">
        <v>1762</v>
      </c>
    </row>
    <row r="1140" spans="2:65" s="609" customFormat="1">
      <c r="B1140" s="608"/>
      <c r="D1140" s="610" t="s">
        <v>203</v>
      </c>
      <c r="F1140" s="514" t="s">
        <v>1763</v>
      </c>
      <c r="H1140" s="612">
        <v>77.087999999999994</v>
      </c>
      <c r="L1140" s="608"/>
      <c r="M1140" s="613"/>
      <c r="T1140" s="614"/>
      <c r="AT1140" s="611" t="s">
        <v>203</v>
      </c>
      <c r="AU1140" s="611" t="s">
        <v>83</v>
      </c>
      <c r="AV1140" s="609" t="s">
        <v>83</v>
      </c>
      <c r="AW1140" s="609" t="s">
        <v>4</v>
      </c>
      <c r="AX1140" s="609" t="s">
        <v>81</v>
      </c>
      <c r="AY1140" s="611" t="s">
        <v>184</v>
      </c>
    </row>
    <row r="1141" spans="2:65" s="524" customFormat="1" ht="33" customHeight="1">
      <c r="B1141" s="523"/>
      <c r="C1141" s="595" t="s">
        <v>1764</v>
      </c>
      <c r="D1141" s="595" t="s">
        <v>186</v>
      </c>
      <c r="E1141" s="596" t="s">
        <v>1765</v>
      </c>
      <c r="F1141" s="636" t="s">
        <v>1766</v>
      </c>
      <c r="G1141" s="615" t="s">
        <v>201</v>
      </c>
      <c r="H1141" s="599">
        <v>125.4</v>
      </c>
      <c r="I1141" s="90"/>
      <c r="J1141" s="600">
        <f>ROUND(I1141*H1141,2)</f>
        <v>0</v>
      </c>
      <c r="K1141" s="601"/>
      <c r="L1141" s="523"/>
      <c r="M1141" s="602" t="s">
        <v>1</v>
      </c>
      <c r="N1141" s="603" t="s">
        <v>38</v>
      </c>
      <c r="P1141" s="604">
        <f>O1141*H1141</f>
        <v>0</v>
      </c>
      <c r="Q1141" s="604">
        <v>9.0299999999999998E-3</v>
      </c>
      <c r="R1141" s="604">
        <f>Q1141*H1141</f>
        <v>1.1323620000000001</v>
      </c>
      <c r="S1141" s="604">
        <v>0</v>
      </c>
      <c r="T1141" s="605">
        <f>S1141*H1141</f>
        <v>0</v>
      </c>
      <c r="AR1141" s="606" t="s">
        <v>259</v>
      </c>
      <c r="AT1141" s="606" t="s">
        <v>186</v>
      </c>
      <c r="AU1141" s="606" t="s">
        <v>83</v>
      </c>
      <c r="AY1141" s="516" t="s">
        <v>184</v>
      </c>
      <c r="BE1141" s="607">
        <f>IF(N1141="základní",J1141,0)</f>
        <v>0</v>
      </c>
      <c r="BF1141" s="607">
        <f>IF(N1141="snížená",J1141,0)</f>
        <v>0</v>
      </c>
      <c r="BG1141" s="607">
        <f>IF(N1141="zákl. přenesená",J1141,0)</f>
        <v>0</v>
      </c>
      <c r="BH1141" s="607">
        <f>IF(N1141="sníž. přenesená",J1141,0)</f>
        <v>0</v>
      </c>
      <c r="BI1141" s="607">
        <f>IF(N1141="nulová",J1141,0)</f>
        <v>0</v>
      </c>
      <c r="BJ1141" s="516" t="s">
        <v>81</v>
      </c>
      <c r="BK1141" s="607">
        <f>ROUND(I1141*H1141,2)</f>
        <v>0</v>
      </c>
      <c r="BL1141" s="516" t="s">
        <v>259</v>
      </c>
      <c r="BM1141" s="606" t="s">
        <v>1767</v>
      </c>
    </row>
    <row r="1142" spans="2:65" s="609" customFormat="1">
      <c r="B1142" s="608"/>
      <c r="D1142" s="610" t="s">
        <v>203</v>
      </c>
      <c r="E1142" s="611" t="s">
        <v>1</v>
      </c>
      <c r="F1142" s="514" t="s">
        <v>1261</v>
      </c>
      <c r="H1142" s="612">
        <v>70.3</v>
      </c>
      <c r="L1142" s="608"/>
      <c r="M1142" s="613"/>
      <c r="T1142" s="614"/>
      <c r="AT1142" s="611" t="s">
        <v>203</v>
      </c>
      <c r="AU1142" s="611" t="s">
        <v>83</v>
      </c>
      <c r="AV1142" s="609" t="s">
        <v>83</v>
      </c>
      <c r="AW1142" s="609" t="s">
        <v>28</v>
      </c>
      <c r="AX1142" s="609" t="s">
        <v>73</v>
      </c>
      <c r="AY1142" s="611" t="s">
        <v>184</v>
      </c>
    </row>
    <row r="1143" spans="2:65" s="609" customFormat="1">
      <c r="B1143" s="608"/>
      <c r="D1143" s="610" t="s">
        <v>203</v>
      </c>
      <c r="E1143" s="611" t="s">
        <v>1</v>
      </c>
      <c r="F1143" s="514" t="s">
        <v>1263</v>
      </c>
      <c r="H1143" s="612">
        <v>8.6</v>
      </c>
      <c r="L1143" s="608"/>
      <c r="M1143" s="613"/>
      <c r="T1143" s="614"/>
      <c r="AT1143" s="611" t="s">
        <v>203</v>
      </c>
      <c r="AU1143" s="611" t="s">
        <v>83</v>
      </c>
      <c r="AV1143" s="609" t="s">
        <v>83</v>
      </c>
      <c r="AW1143" s="609" t="s">
        <v>28</v>
      </c>
      <c r="AX1143" s="609" t="s">
        <v>73</v>
      </c>
      <c r="AY1143" s="611" t="s">
        <v>184</v>
      </c>
    </row>
    <row r="1144" spans="2:65" s="609" customFormat="1">
      <c r="B1144" s="608"/>
      <c r="D1144" s="610" t="s">
        <v>203</v>
      </c>
      <c r="E1144" s="611" t="s">
        <v>1</v>
      </c>
      <c r="F1144" s="514" t="s">
        <v>1266</v>
      </c>
      <c r="H1144" s="612">
        <v>46.5</v>
      </c>
      <c r="L1144" s="608"/>
      <c r="M1144" s="613"/>
      <c r="T1144" s="614"/>
      <c r="AT1144" s="611" t="s">
        <v>203</v>
      </c>
      <c r="AU1144" s="611" t="s">
        <v>83</v>
      </c>
      <c r="AV1144" s="609" t="s">
        <v>83</v>
      </c>
      <c r="AW1144" s="609" t="s">
        <v>28</v>
      </c>
      <c r="AX1144" s="609" t="s">
        <v>73</v>
      </c>
      <c r="AY1144" s="611" t="s">
        <v>184</v>
      </c>
    </row>
    <row r="1145" spans="2:65" s="630" customFormat="1">
      <c r="B1145" s="629"/>
      <c r="D1145" s="610" t="s">
        <v>203</v>
      </c>
      <c r="E1145" s="631" t="s">
        <v>1</v>
      </c>
      <c r="F1145" s="632" t="s">
        <v>206</v>
      </c>
      <c r="H1145" s="633">
        <v>125.4</v>
      </c>
      <c r="L1145" s="629"/>
      <c r="M1145" s="634"/>
      <c r="T1145" s="635"/>
      <c r="AT1145" s="631" t="s">
        <v>203</v>
      </c>
      <c r="AU1145" s="631" t="s">
        <v>83</v>
      </c>
      <c r="AV1145" s="630" t="s">
        <v>190</v>
      </c>
      <c r="AW1145" s="630" t="s">
        <v>28</v>
      </c>
      <c r="AX1145" s="630" t="s">
        <v>81</v>
      </c>
      <c r="AY1145" s="631" t="s">
        <v>184</v>
      </c>
    </row>
    <row r="1146" spans="2:65" s="524" customFormat="1" ht="24.15" customHeight="1">
      <c r="B1146" s="523"/>
      <c r="C1146" s="637" t="s">
        <v>1768</v>
      </c>
      <c r="D1146" s="637" t="s">
        <v>480</v>
      </c>
      <c r="E1146" s="638" t="s">
        <v>1769</v>
      </c>
      <c r="F1146" s="639" t="s">
        <v>1770</v>
      </c>
      <c r="G1146" s="640" t="s">
        <v>201</v>
      </c>
      <c r="H1146" s="641">
        <v>144.21</v>
      </c>
      <c r="I1146" s="131"/>
      <c r="J1146" s="642">
        <f>ROUND(I1146*H1146,2)</f>
        <v>0</v>
      </c>
      <c r="K1146" s="643"/>
      <c r="L1146" s="644"/>
      <c r="M1146" s="645" t="s">
        <v>1</v>
      </c>
      <c r="N1146" s="646" t="s">
        <v>38</v>
      </c>
      <c r="P1146" s="604">
        <f>O1146*H1146</f>
        <v>0</v>
      </c>
      <c r="Q1146" s="604">
        <v>2.1999999999999999E-2</v>
      </c>
      <c r="R1146" s="604">
        <f>Q1146*H1146</f>
        <v>3.1726199999999998</v>
      </c>
      <c r="S1146" s="604">
        <v>0</v>
      </c>
      <c r="T1146" s="605">
        <f>S1146*H1146</f>
        <v>0</v>
      </c>
      <c r="AR1146" s="606" t="s">
        <v>338</v>
      </c>
      <c r="AT1146" s="606" t="s">
        <v>480</v>
      </c>
      <c r="AU1146" s="606" t="s">
        <v>83</v>
      </c>
      <c r="AY1146" s="516" t="s">
        <v>184</v>
      </c>
      <c r="BE1146" s="607">
        <f>IF(N1146="základní",J1146,0)</f>
        <v>0</v>
      </c>
      <c r="BF1146" s="607">
        <f>IF(N1146="snížená",J1146,0)</f>
        <v>0</v>
      </c>
      <c r="BG1146" s="607">
        <f>IF(N1146="zákl. přenesená",J1146,0)</f>
        <v>0</v>
      </c>
      <c r="BH1146" s="607">
        <f>IF(N1146="sníž. přenesená",J1146,0)</f>
        <v>0</v>
      </c>
      <c r="BI1146" s="607">
        <f>IF(N1146="nulová",J1146,0)</f>
        <v>0</v>
      </c>
      <c r="BJ1146" s="516" t="s">
        <v>81</v>
      </c>
      <c r="BK1146" s="607">
        <f>ROUND(I1146*H1146,2)</f>
        <v>0</v>
      </c>
      <c r="BL1146" s="516" t="s">
        <v>259</v>
      </c>
      <c r="BM1146" s="606" t="s">
        <v>1771</v>
      </c>
    </row>
    <row r="1147" spans="2:65" s="609" customFormat="1">
      <c r="B1147" s="608"/>
      <c r="D1147" s="610" t="s">
        <v>203</v>
      </c>
      <c r="F1147" s="514" t="s">
        <v>1772</v>
      </c>
      <c r="H1147" s="612">
        <v>144.21</v>
      </c>
      <c r="L1147" s="608"/>
      <c r="M1147" s="613"/>
      <c r="T1147" s="614"/>
      <c r="AT1147" s="611" t="s">
        <v>203</v>
      </c>
      <c r="AU1147" s="611" t="s">
        <v>83</v>
      </c>
      <c r="AV1147" s="609" t="s">
        <v>83</v>
      </c>
      <c r="AW1147" s="609" t="s">
        <v>4</v>
      </c>
      <c r="AX1147" s="609" t="s">
        <v>81</v>
      </c>
      <c r="AY1147" s="611" t="s">
        <v>184</v>
      </c>
    </row>
    <row r="1148" spans="2:65" s="524" customFormat="1" ht="24.15" customHeight="1">
      <c r="B1148" s="523"/>
      <c r="C1148" s="595" t="s">
        <v>1773</v>
      </c>
      <c r="D1148" s="595" t="s">
        <v>186</v>
      </c>
      <c r="E1148" s="596" t="s">
        <v>1774</v>
      </c>
      <c r="F1148" s="636" t="s">
        <v>1775</v>
      </c>
      <c r="G1148" s="615" t="s">
        <v>201</v>
      </c>
      <c r="H1148" s="599">
        <v>116.8</v>
      </c>
      <c r="I1148" s="90"/>
      <c r="J1148" s="600">
        <f>ROUND(I1148*H1148,2)</f>
        <v>0</v>
      </c>
      <c r="K1148" s="601"/>
      <c r="L1148" s="523"/>
      <c r="M1148" s="602" t="s">
        <v>1</v>
      </c>
      <c r="N1148" s="603" t="s">
        <v>38</v>
      </c>
      <c r="P1148" s="604">
        <f>O1148*H1148</f>
        <v>0</v>
      </c>
      <c r="Q1148" s="604">
        <v>1.5E-3</v>
      </c>
      <c r="R1148" s="604">
        <f>Q1148*H1148</f>
        <v>0.17519999999999999</v>
      </c>
      <c r="S1148" s="604">
        <v>0</v>
      </c>
      <c r="T1148" s="605">
        <f>S1148*H1148</f>
        <v>0</v>
      </c>
      <c r="AR1148" s="606" t="s">
        <v>259</v>
      </c>
      <c r="AT1148" s="606" t="s">
        <v>186</v>
      </c>
      <c r="AU1148" s="606" t="s">
        <v>83</v>
      </c>
      <c r="AY1148" s="516" t="s">
        <v>184</v>
      </c>
      <c r="BE1148" s="607">
        <f>IF(N1148="základní",J1148,0)</f>
        <v>0</v>
      </c>
      <c r="BF1148" s="607">
        <f>IF(N1148="snížená",J1148,0)</f>
        <v>0</v>
      </c>
      <c r="BG1148" s="607">
        <f>IF(N1148="zákl. přenesená",J1148,0)</f>
        <v>0</v>
      </c>
      <c r="BH1148" s="607">
        <f>IF(N1148="sníž. přenesená",J1148,0)</f>
        <v>0</v>
      </c>
      <c r="BI1148" s="607">
        <f>IF(N1148="nulová",J1148,0)</f>
        <v>0</v>
      </c>
      <c r="BJ1148" s="516" t="s">
        <v>81</v>
      </c>
      <c r="BK1148" s="607">
        <f>ROUND(I1148*H1148,2)</f>
        <v>0</v>
      </c>
      <c r="BL1148" s="516" t="s">
        <v>259</v>
      </c>
      <c r="BM1148" s="606" t="s">
        <v>1776</v>
      </c>
    </row>
    <row r="1149" spans="2:65" s="609" customFormat="1">
      <c r="B1149" s="608"/>
      <c r="D1149" s="610" t="s">
        <v>203</v>
      </c>
      <c r="E1149" s="611" t="s">
        <v>1</v>
      </c>
      <c r="F1149" s="514" t="s">
        <v>1261</v>
      </c>
      <c r="H1149" s="612">
        <v>70.3</v>
      </c>
      <c r="L1149" s="608"/>
      <c r="M1149" s="613"/>
      <c r="T1149" s="614"/>
      <c r="AT1149" s="611" t="s">
        <v>203</v>
      </c>
      <c r="AU1149" s="611" t="s">
        <v>83</v>
      </c>
      <c r="AV1149" s="609" t="s">
        <v>83</v>
      </c>
      <c r="AW1149" s="609" t="s">
        <v>28</v>
      </c>
      <c r="AX1149" s="609" t="s">
        <v>73</v>
      </c>
      <c r="AY1149" s="611" t="s">
        <v>184</v>
      </c>
    </row>
    <row r="1150" spans="2:65" s="609" customFormat="1">
      <c r="B1150" s="608"/>
      <c r="D1150" s="610" t="s">
        <v>203</v>
      </c>
      <c r="E1150" s="611" t="s">
        <v>1</v>
      </c>
      <c r="F1150" s="514" t="s">
        <v>1266</v>
      </c>
      <c r="H1150" s="612">
        <v>46.5</v>
      </c>
      <c r="L1150" s="608"/>
      <c r="M1150" s="613"/>
      <c r="T1150" s="614"/>
      <c r="AT1150" s="611" t="s">
        <v>203</v>
      </c>
      <c r="AU1150" s="611" t="s">
        <v>83</v>
      </c>
      <c r="AV1150" s="609" t="s">
        <v>83</v>
      </c>
      <c r="AW1150" s="609" t="s">
        <v>28</v>
      </c>
      <c r="AX1150" s="609" t="s">
        <v>73</v>
      </c>
      <c r="AY1150" s="611" t="s">
        <v>184</v>
      </c>
    </row>
    <row r="1151" spans="2:65" s="630" customFormat="1">
      <c r="B1151" s="629"/>
      <c r="D1151" s="610" t="s">
        <v>203</v>
      </c>
      <c r="E1151" s="631" t="s">
        <v>1</v>
      </c>
      <c r="F1151" s="632" t="s">
        <v>206</v>
      </c>
      <c r="H1151" s="633">
        <v>116.8</v>
      </c>
      <c r="L1151" s="629"/>
      <c r="M1151" s="634"/>
      <c r="T1151" s="635"/>
      <c r="AT1151" s="631" t="s">
        <v>203</v>
      </c>
      <c r="AU1151" s="631" t="s">
        <v>83</v>
      </c>
      <c r="AV1151" s="630" t="s">
        <v>190</v>
      </c>
      <c r="AW1151" s="630" t="s">
        <v>28</v>
      </c>
      <c r="AX1151" s="630" t="s">
        <v>81</v>
      </c>
      <c r="AY1151" s="631" t="s">
        <v>184</v>
      </c>
    </row>
    <row r="1152" spans="2:65" s="524" customFormat="1" ht="16.5" customHeight="1">
      <c r="B1152" s="523"/>
      <c r="C1152" s="595" t="s">
        <v>1777</v>
      </c>
      <c r="D1152" s="595" t="s">
        <v>186</v>
      </c>
      <c r="E1152" s="596" t="s">
        <v>1778</v>
      </c>
      <c r="F1152" s="636" t="s">
        <v>1779</v>
      </c>
      <c r="G1152" s="615" t="s">
        <v>223</v>
      </c>
      <c r="H1152" s="599">
        <v>140.16</v>
      </c>
      <c r="I1152" s="90"/>
      <c r="J1152" s="600">
        <f>ROUND(I1152*H1152,2)</f>
        <v>0</v>
      </c>
      <c r="K1152" s="601"/>
      <c r="L1152" s="523"/>
      <c r="M1152" s="602" t="s">
        <v>1</v>
      </c>
      <c r="N1152" s="603" t="s">
        <v>38</v>
      </c>
      <c r="P1152" s="604">
        <f>O1152*H1152</f>
        <v>0</v>
      </c>
      <c r="Q1152" s="604">
        <v>9.0000000000000006E-5</v>
      </c>
      <c r="R1152" s="604">
        <f>Q1152*H1152</f>
        <v>1.2614400000000001E-2</v>
      </c>
      <c r="S1152" s="604">
        <v>0</v>
      </c>
      <c r="T1152" s="605">
        <f>S1152*H1152</f>
        <v>0</v>
      </c>
      <c r="AR1152" s="606" t="s">
        <v>259</v>
      </c>
      <c r="AT1152" s="606" t="s">
        <v>186</v>
      </c>
      <c r="AU1152" s="606" t="s">
        <v>83</v>
      </c>
      <c r="AY1152" s="516" t="s">
        <v>184</v>
      </c>
      <c r="BE1152" s="607">
        <f>IF(N1152="základní",J1152,0)</f>
        <v>0</v>
      </c>
      <c r="BF1152" s="607">
        <f>IF(N1152="snížená",J1152,0)</f>
        <v>0</v>
      </c>
      <c r="BG1152" s="607">
        <f>IF(N1152="zákl. přenesená",J1152,0)</f>
        <v>0</v>
      </c>
      <c r="BH1152" s="607">
        <f>IF(N1152="sníž. přenesená",J1152,0)</f>
        <v>0</v>
      </c>
      <c r="BI1152" s="607">
        <f>IF(N1152="nulová",J1152,0)</f>
        <v>0</v>
      </c>
      <c r="BJ1152" s="516" t="s">
        <v>81</v>
      </c>
      <c r="BK1152" s="607">
        <f>ROUND(I1152*H1152,2)</f>
        <v>0</v>
      </c>
      <c r="BL1152" s="516" t="s">
        <v>259</v>
      </c>
      <c r="BM1152" s="606" t="s">
        <v>1780</v>
      </c>
    </row>
    <row r="1153" spans="2:65" s="609" customFormat="1">
      <c r="B1153" s="608"/>
      <c r="D1153" s="610" t="s">
        <v>203</v>
      </c>
      <c r="E1153" s="611" t="s">
        <v>1</v>
      </c>
      <c r="F1153" s="514" t="s">
        <v>1781</v>
      </c>
      <c r="H1153" s="612">
        <v>140.16</v>
      </c>
      <c r="L1153" s="608"/>
      <c r="M1153" s="613"/>
      <c r="T1153" s="614"/>
      <c r="AT1153" s="611" t="s">
        <v>203</v>
      </c>
      <c r="AU1153" s="611" t="s">
        <v>83</v>
      </c>
      <c r="AV1153" s="609" t="s">
        <v>83</v>
      </c>
      <c r="AW1153" s="609" t="s">
        <v>28</v>
      </c>
      <c r="AX1153" s="609" t="s">
        <v>81</v>
      </c>
      <c r="AY1153" s="611" t="s">
        <v>184</v>
      </c>
    </row>
    <row r="1154" spans="2:65" s="524" customFormat="1" ht="24.15" customHeight="1">
      <c r="B1154" s="523"/>
      <c r="C1154" s="595" t="s">
        <v>1782</v>
      </c>
      <c r="D1154" s="595" t="s">
        <v>186</v>
      </c>
      <c r="E1154" s="596" t="s">
        <v>1783</v>
      </c>
      <c r="F1154" s="636" t="s">
        <v>1784</v>
      </c>
      <c r="G1154" s="615" t="s">
        <v>425</v>
      </c>
      <c r="H1154" s="120"/>
      <c r="I1154" s="90"/>
      <c r="J1154" s="600">
        <f>ROUND(I1154*H1154,2)</f>
        <v>0</v>
      </c>
      <c r="K1154" s="601"/>
      <c r="L1154" s="523"/>
      <c r="M1154" s="602" t="s">
        <v>1</v>
      </c>
      <c r="N1154" s="603" t="s">
        <v>38</v>
      </c>
      <c r="P1154" s="604">
        <f>O1154*H1154</f>
        <v>0</v>
      </c>
      <c r="Q1154" s="604">
        <v>0</v>
      </c>
      <c r="R1154" s="604">
        <f>Q1154*H1154</f>
        <v>0</v>
      </c>
      <c r="S1154" s="604">
        <v>0</v>
      </c>
      <c r="T1154" s="605">
        <f>S1154*H1154</f>
        <v>0</v>
      </c>
      <c r="AR1154" s="606" t="s">
        <v>259</v>
      </c>
      <c r="AT1154" s="606" t="s">
        <v>186</v>
      </c>
      <c r="AU1154" s="606" t="s">
        <v>83</v>
      </c>
      <c r="AY1154" s="516" t="s">
        <v>184</v>
      </c>
      <c r="BE1154" s="607">
        <f>IF(N1154="základní",J1154,0)</f>
        <v>0</v>
      </c>
      <c r="BF1154" s="607">
        <f>IF(N1154="snížená",J1154,0)</f>
        <v>0</v>
      </c>
      <c r="BG1154" s="607">
        <f>IF(N1154="zákl. přenesená",J1154,0)</f>
        <v>0</v>
      </c>
      <c r="BH1154" s="607">
        <f>IF(N1154="sníž. přenesená",J1154,0)</f>
        <v>0</v>
      </c>
      <c r="BI1154" s="607">
        <f>IF(N1154="nulová",J1154,0)</f>
        <v>0</v>
      </c>
      <c r="BJ1154" s="516" t="s">
        <v>81</v>
      </c>
      <c r="BK1154" s="607">
        <f>ROUND(I1154*H1154,2)</f>
        <v>0</v>
      </c>
      <c r="BL1154" s="516" t="s">
        <v>259</v>
      </c>
      <c r="BM1154" s="606" t="s">
        <v>1785</v>
      </c>
    </row>
    <row r="1155" spans="2:65" s="584" customFormat="1" ht="22.8" customHeight="1">
      <c r="B1155" s="583"/>
      <c r="D1155" s="585" t="s">
        <v>72</v>
      </c>
      <c r="E1155" s="593" t="s">
        <v>1786</v>
      </c>
      <c r="F1155" s="593" t="s">
        <v>1787</v>
      </c>
      <c r="J1155" s="594">
        <f>BK1155</f>
        <v>0</v>
      </c>
      <c r="L1155" s="583"/>
      <c r="M1155" s="588"/>
      <c r="P1155" s="589">
        <f>SUM(P1156:P1209)</f>
        <v>0</v>
      </c>
      <c r="R1155" s="589">
        <f>SUM(R1156:R1209)</f>
        <v>8.5682712500000004</v>
      </c>
      <c r="T1155" s="590">
        <f>SUM(T1156:T1209)</f>
        <v>0</v>
      </c>
      <c r="AR1155" s="585" t="s">
        <v>83</v>
      </c>
      <c r="AT1155" s="591" t="s">
        <v>72</v>
      </c>
      <c r="AU1155" s="591" t="s">
        <v>81</v>
      </c>
      <c r="AY1155" s="585" t="s">
        <v>184</v>
      </c>
      <c r="BK1155" s="592">
        <f>SUM(BK1156:BK1209)</f>
        <v>0</v>
      </c>
    </row>
    <row r="1156" spans="2:65" s="524" customFormat="1" ht="24.15" customHeight="1">
      <c r="B1156" s="523"/>
      <c r="C1156" s="595" t="s">
        <v>1788</v>
      </c>
      <c r="D1156" s="595" t="s">
        <v>186</v>
      </c>
      <c r="E1156" s="596" t="s">
        <v>1789</v>
      </c>
      <c r="F1156" s="636" t="s">
        <v>1790</v>
      </c>
      <c r="G1156" s="615" t="s">
        <v>201</v>
      </c>
      <c r="H1156" s="599">
        <v>342.3</v>
      </c>
      <c r="I1156" s="90"/>
      <c r="J1156" s="600">
        <f>ROUND(I1156*H1156,2)</f>
        <v>0</v>
      </c>
      <c r="K1156" s="601"/>
      <c r="L1156" s="523"/>
      <c r="M1156" s="602" t="s">
        <v>1</v>
      </c>
      <c r="N1156" s="603" t="s">
        <v>38</v>
      </c>
      <c r="P1156" s="604">
        <f>O1156*H1156</f>
        <v>0</v>
      </c>
      <c r="Q1156" s="604">
        <v>3.0000000000000001E-5</v>
      </c>
      <c r="R1156" s="604">
        <f>Q1156*H1156</f>
        <v>1.0269E-2</v>
      </c>
      <c r="S1156" s="604">
        <v>0</v>
      </c>
      <c r="T1156" s="605">
        <f>S1156*H1156</f>
        <v>0</v>
      </c>
      <c r="AR1156" s="606" t="s">
        <v>259</v>
      </c>
      <c r="AT1156" s="606" t="s">
        <v>186</v>
      </c>
      <c r="AU1156" s="606" t="s">
        <v>83</v>
      </c>
      <c r="AY1156" s="516" t="s">
        <v>184</v>
      </c>
      <c r="BE1156" s="607">
        <f>IF(N1156="základní",J1156,0)</f>
        <v>0</v>
      </c>
      <c r="BF1156" s="607">
        <f>IF(N1156="snížená",J1156,0)</f>
        <v>0</v>
      </c>
      <c r="BG1156" s="607">
        <f>IF(N1156="zákl. přenesená",J1156,0)</f>
        <v>0</v>
      </c>
      <c r="BH1156" s="607">
        <f>IF(N1156="sníž. přenesená",J1156,0)</f>
        <v>0</v>
      </c>
      <c r="BI1156" s="607">
        <f>IF(N1156="nulová",J1156,0)</f>
        <v>0</v>
      </c>
      <c r="BJ1156" s="516" t="s">
        <v>81</v>
      </c>
      <c r="BK1156" s="607">
        <f>ROUND(I1156*H1156,2)</f>
        <v>0</v>
      </c>
      <c r="BL1156" s="516" t="s">
        <v>259</v>
      </c>
      <c r="BM1156" s="606" t="s">
        <v>1791</v>
      </c>
    </row>
    <row r="1157" spans="2:65" s="609" customFormat="1">
      <c r="B1157" s="608"/>
      <c r="D1157" s="610" t="s">
        <v>203</v>
      </c>
      <c r="E1157" s="611" t="s">
        <v>1</v>
      </c>
      <c r="F1157" s="514" t="s">
        <v>1262</v>
      </c>
      <c r="H1157" s="612">
        <v>171.8</v>
      </c>
      <c r="L1157" s="608"/>
      <c r="M1157" s="613"/>
      <c r="T1157" s="614"/>
      <c r="AT1157" s="611" t="s">
        <v>203</v>
      </c>
      <c r="AU1157" s="611" t="s">
        <v>83</v>
      </c>
      <c r="AV1157" s="609" t="s">
        <v>83</v>
      </c>
      <c r="AW1157" s="609" t="s">
        <v>28</v>
      </c>
      <c r="AX1157" s="609" t="s">
        <v>73</v>
      </c>
      <c r="AY1157" s="611" t="s">
        <v>184</v>
      </c>
    </row>
    <row r="1158" spans="2:65" s="609" customFormat="1">
      <c r="B1158" s="608"/>
      <c r="D1158" s="610" t="s">
        <v>203</v>
      </c>
      <c r="E1158" s="611" t="s">
        <v>1</v>
      </c>
      <c r="F1158" s="514" t="s">
        <v>1265</v>
      </c>
      <c r="H1158" s="612">
        <v>170.5</v>
      </c>
      <c r="L1158" s="608"/>
      <c r="M1158" s="613"/>
      <c r="T1158" s="614"/>
      <c r="AT1158" s="611" t="s">
        <v>203</v>
      </c>
      <c r="AU1158" s="611" t="s">
        <v>83</v>
      </c>
      <c r="AV1158" s="609" t="s">
        <v>83</v>
      </c>
      <c r="AW1158" s="609" t="s">
        <v>28</v>
      </c>
      <c r="AX1158" s="609" t="s">
        <v>73</v>
      </c>
      <c r="AY1158" s="611" t="s">
        <v>184</v>
      </c>
    </row>
    <row r="1159" spans="2:65" s="630" customFormat="1">
      <c r="B1159" s="629"/>
      <c r="D1159" s="610" t="s">
        <v>203</v>
      </c>
      <c r="E1159" s="631" t="s">
        <v>1</v>
      </c>
      <c r="F1159" s="632" t="s">
        <v>206</v>
      </c>
      <c r="H1159" s="633">
        <v>342.3</v>
      </c>
      <c r="L1159" s="629"/>
      <c r="M1159" s="634"/>
      <c r="T1159" s="635"/>
      <c r="AT1159" s="631" t="s">
        <v>203</v>
      </c>
      <c r="AU1159" s="631" t="s">
        <v>83</v>
      </c>
      <c r="AV1159" s="630" t="s">
        <v>190</v>
      </c>
      <c r="AW1159" s="630" t="s">
        <v>28</v>
      </c>
      <c r="AX1159" s="630" t="s">
        <v>81</v>
      </c>
      <c r="AY1159" s="631" t="s">
        <v>184</v>
      </c>
    </row>
    <row r="1160" spans="2:65" s="524" customFormat="1" ht="24.15" customHeight="1">
      <c r="B1160" s="523"/>
      <c r="C1160" s="595" t="s">
        <v>1792</v>
      </c>
      <c r="D1160" s="595" t="s">
        <v>186</v>
      </c>
      <c r="E1160" s="596" t="s">
        <v>1793</v>
      </c>
      <c r="F1160" s="636" t="s">
        <v>1794</v>
      </c>
      <c r="G1160" s="615" t="s">
        <v>201</v>
      </c>
      <c r="H1160" s="599">
        <v>18.004999999999999</v>
      </c>
      <c r="I1160" s="90"/>
      <c r="J1160" s="600">
        <f>ROUND(I1160*H1160,2)</f>
        <v>0</v>
      </c>
      <c r="K1160" s="601"/>
      <c r="L1160" s="523"/>
      <c r="M1160" s="602" t="s">
        <v>1</v>
      </c>
      <c r="N1160" s="603" t="s">
        <v>38</v>
      </c>
      <c r="P1160" s="604">
        <f>O1160*H1160</f>
        <v>0</v>
      </c>
      <c r="Q1160" s="604">
        <v>5.0000000000000002E-5</v>
      </c>
      <c r="R1160" s="604">
        <f>Q1160*H1160</f>
        <v>9.0025000000000001E-4</v>
      </c>
      <c r="S1160" s="604">
        <v>0</v>
      </c>
      <c r="T1160" s="605">
        <f>S1160*H1160</f>
        <v>0</v>
      </c>
      <c r="AR1160" s="606" t="s">
        <v>259</v>
      </c>
      <c r="AT1160" s="606" t="s">
        <v>186</v>
      </c>
      <c r="AU1160" s="606" t="s">
        <v>83</v>
      </c>
      <c r="AY1160" s="516" t="s">
        <v>184</v>
      </c>
      <c r="BE1160" s="607">
        <f>IF(N1160="základní",J1160,0)</f>
        <v>0</v>
      </c>
      <c r="BF1160" s="607">
        <f>IF(N1160="snížená",J1160,0)</f>
        <v>0</v>
      </c>
      <c r="BG1160" s="607">
        <f>IF(N1160="zákl. přenesená",J1160,0)</f>
        <v>0</v>
      </c>
      <c r="BH1160" s="607">
        <f>IF(N1160="sníž. přenesená",J1160,0)</f>
        <v>0</v>
      </c>
      <c r="BI1160" s="607">
        <f>IF(N1160="nulová",J1160,0)</f>
        <v>0</v>
      </c>
      <c r="BJ1160" s="516" t="s">
        <v>81</v>
      </c>
      <c r="BK1160" s="607">
        <f>ROUND(I1160*H1160,2)</f>
        <v>0</v>
      </c>
      <c r="BL1160" s="516" t="s">
        <v>259</v>
      </c>
      <c r="BM1160" s="606" t="s">
        <v>1795</v>
      </c>
    </row>
    <row r="1161" spans="2:65" s="617" customFormat="1">
      <c r="B1161" s="616"/>
      <c r="D1161" s="610" t="s">
        <v>203</v>
      </c>
      <c r="E1161" s="618" t="s">
        <v>1</v>
      </c>
      <c r="F1161" s="619" t="s">
        <v>1796</v>
      </c>
      <c r="H1161" s="618" t="s">
        <v>1</v>
      </c>
      <c r="L1161" s="616"/>
      <c r="M1161" s="620"/>
      <c r="T1161" s="621"/>
      <c r="AT1161" s="618" t="s">
        <v>203</v>
      </c>
      <c r="AU1161" s="618" t="s">
        <v>83</v>
      </c>
      <c r="AV1161" s="617" t="s">
        <v>81</v>
      </c>
      <c r="AW1161" s="617" t="s">
        <v>28</v>
      </c>
      <c r="AX1161" s="617" t="s">
        <v>73</v>
      </c>
      <c r="AY1161" s="618" t="s">
        <v>184</v>
      </c>
    </row>
    <row r="1162" spans="2:65" s="609" customFormat="1">
      <c r="B1162" s="608"/>
      <c r="D1162" s="610" t="s">
        <v>203</v>
      </c>
      <c r="E1162" s="611" t="s">
        <v>1</v>
      </c>
      <c r="F1162" s="514" t="s">
        <v>1797</v>
      </c>
      <c r="H1162" s="612">
        <v>14.352</v>
      </c>
      <c r="L1162" s="608"/>
      <c r="M1162" s="613"/>
      <c r="T1162" s="614"/>
      <c r="AT1162" s="611" t="s">
        <v>203</v>
      </c>
      <c r="AU1162" s="611" t="s">
        <v>83</v>
      </c>
      <c r="AV1162" s="609" t="s">
        <v>83</v>
      </c>
      <c r="AW1162" s="609" t="s">
        <v>28</v>
      </c>
      <c r="AX1162" s="609" t="s">
        <v>73</v>
      </c>
      <c r="AY1162" s="611" t="s">
        <v>184</v>
      </c>
    </row>
    <row r="1163" spans="2:65" s="609" customFormat="1">
      <c r="B1163" s="608"/>
      <c r="D1163" s="610" t="s">
        <v>203</v>
      </c>
      <c r="E1163" s="611" t="s">
        <v>1</v>
      </c>
      <c r="F1163" s="514" t="s">
        <v>1798</v>
      </c>
      <c r="H1163" s="612">
        <v>3.653</v>
      </c>
      <c r="L1163" s="608"/>
      <c r="M1163" s="613"/>
      <c r="T1163" s="614"/>
      <c r="AT1163" s="611" t="s">
        <v>203</v>
      </c>
      <c r="AU1163" s="611" t="s">
        <v>83</v>
      </c>
      <c r="AV1163" s="609" t="s">
        <v>83</v>
      </c>
      <c r="AW1163" s="609" t="s">
        <v>28</v>
      </c>
      <c r="AX1163" s="609" t="s">
        <v>73</v>
      </c>
      <c r="AY1163" s="611" t="s">
        <v>184</v>
      </c>
    </row>
    <row r="1164" spans="2:65" s="630" customFormat="1">
      <c r="B1164" s="629"/>
      <c r="D1164" s="610" t="s">
        <v>203</v>
      </c>
      <c r="E1164" s="631" t="s">
        <v>1</v>
      </c>
      <c r="F1164" s="632" t="s">
        <v>206</v>
      </c>
      <c r="H1164" s="633">
        <v>18.004999999999999</v>
      </c>
      <c r="L1164" s="629"/>
      <c r="M1164" s="634"/>
      <c r="T1164" s="635"/>
      <c r="AT1164" s="631" t="s">
        <v>203</v>
      </c>
      <c r="AU1164" s="631" t="s">
        <v>83</v>
      </c>
      <c r="AV1164" s="630" t="s">
        <v>190</v>
      </c>
      <c r="AW1164" s="630" t="s">
        <v>28</v>
      </c>
      <c r="AX1164" s="630" t="s">
        <v>81</v>
      </c>
      <c r="AY1164" s="631" t="s">
        <v>184</v>
      </c>
    </row>
    <row r="1165" spans="2:65" s="524" customFormat="1" ht="33" customHeight="1">
      <c r="B1165" s="523"/>
      <c r="C1165" s="595" t="s">
        <v>1799</v>
      </c>
      <c r="D1165" s="595" t="s">
        <v>186</v>
      </c>
      <c r="E1165" s="596" t="s">
        <v>1800</v>
      </c>
      <c r="F1165" s="636" t="s">
        <v>1801</v>
      </c>
      <c r="G1165" s="615" t="s">
        <v>201</v>
      </c>
      <c r="H1165" s="599">
        <v>170.5</v>
      </c>
      <c r="I1165" s="90"/>
      <c r="J1165" s="600">
        <f>ROUND(I1165*H1165,2)</f>
        <v>0</v>
      </c>
      <c r="K1165" s="601"/>
      <c r="L1165" s="523"/>
      <c r="M1165" s="602" t="s">
        <v>1</v>
      </c>
      <c r="N1165" s="603" t="s">
        <v>38</v>
      </c>
      <c r="P1165" s="604">
        <f>O1165*H1165</f>
        <v>0</v>
      </c>
      <c r="Q1165" s="604">
        <v>7.5799999999999999E-3</v>
      </c>
      <c r="R1165" s="604">
        <f>Q1165*H1165</f>
        <v>1.2923899999999999</v>
      </c>
      <c r="S1165" s="604">
        <v>0</v>
      </c>
      <c r="T1165" s="605">
        <f>S1165*H1165</f>
        <v>0</v>
      </c>
      <c r="AR1165" s="606" t="s">
        <v>259</v>
      </c>
      <c r="AT1165" s="606" t="s">
        <v>186</v>
      </c>
      <c r="AU1165" s="606" t="s">
        <v>83</v>
      </c>
      <c r="AY1165" s="516" t="s">
        <v>184</v>
      </c>
      <c r="BE1165" s="607">
        <f>IF(N1165="základní",J1165,0)</f>
        <v>0</v>
      </c>
      <c r="BF1165" s="607">
        <f>IF(N1165="snížená",J1165,0)</f>
        <v>0</v>
      </c>
      <c r="BG1165" s="607">
        <f>IF(N1165="zákl. přenesená",J1165,0)</f>
        <v>0</v>
      </c>
      <c r="BH1165" s="607">
        <f>IF(N1165="sníž. přenesená",J1165,0)</f>
        <v>0</v>
      </c>
      <c r="BI1165" s="607">
        <f>IF(N1165="nulová",J1165,0)</f>
        <v>0</v>
      </c>
      <c r="BJ1165" s="516" t="s">
        <v>81</v>
      </c>
      <c r="BK1165" s="607">
        <f>ROUND(I1165*H1165,2)</f>
        <v>0</v>
      </c>
      <c r="BL1165" s="516" t="s">
        <v>259</v>
      </c>
      <c r="BM1165" s="606" t="s">
        <v>1802</v>
      </c>
    </row>
    <row r="1166" spans="2:65" s="609" customFormat="1">
      <c r="B1166" s="608"/>
      <c r="D1166" s="610" t="s">
        <v>203</v>
      </c>
      <c r="E1166" s="611" t="s">
        <v>1</v>
      </c>
      <c r="F1166" s="514" t="s">
        <v>1265</v>
      </c>
      <c r="H1166" s="612">
        <v>170.5</v>
      </c>
      <c r="L1166" s="608"/>
      <c r="M1166" s="613"/>
      <c r="T1166" s="614"/>
      <c r="AT1166" s="611" t="s">
        <v>203</v>
      </c>
      <c r="AU1166" s="611" t="s">
        <v>83</v>
      </c>
      <c r="AV1166" s="609" t="s">
        <v>83</v>
      </c>
      <c r="AW1166" s="609" t="s">
        <v>28</v>
      </c>
      <c r="AX1166" s="609" t="s">
        <v>81</v>
      </c>
      <c r="AY1166" s="611" t="s">
        <v>184</v>
      </c>
    </row>
    <row r="1167" spans="2:65" s="524" customFormat="1" ht="37.799999999999997" customHeight="1">
      <c r="B1167" s="523"/>
      <c r="C1167" s="595" t="s">
        <v>1803</v>
      </c>
      <c r="D1167" s="595" t="s">
        <v>186</v>
      </c>
      <c r="E1167" s="596" t="s">
        <v>1804</v>
      </c>
      <c r="F1167" s="636" t="s">
        <v>1805</v>
      </c>
      <c r="G1167" s="615" t="s">
        <v>201</v>
      </c>
      <c r="H1167" s="599">
        <v>171.8</v>
      </c>
      <c r="I1167" s="90"/>
      <c r="J1167" s="600">
        <f>ROUND(I1167*H1167,2)</f>
        <v>0</v>
      </c>
      <c r="K1167" s="601"/>
      <c r="L1167" s="523"/>
      <c r="M1167" s="602" t="s">
        <v>1</v>
      </c>
      <c r="N1167" s="603" t="s">
        <v>38</v>
      </c>
      <c r="P1167" s="604">
        <f>O1167*H1167</f>
        <v>0</v>
      </c>
      <c r="Q1167" s="604">
        <v>2.2499999999999999E-2</v>
      </c>
      <c r="R1167" s="604">
        <f>Q1167*H1167</f>
        <v>3.8654999999999999</v>
      </c>
      <c r="S1167" s="604">
        <v>0</v>
      </c>
      <c r="T1167" s="605">
        <f>S1167*H1167</f>
        <v>0</v>
      </c>
      <c r="AR1167" s="606" t="s">
        <v>259</v>
      </c>
      <c r="AT1167" s="606" t="s">
        <v>186</v>
      </c>
      <c r="AU1167" s="606" t="s">
        <v>83</v>
      </c>
      <c r="AY1167" s="516" t="s">
        <v>184</v>
      </c>
      <c r="BE1167" s="607">
        <f>IF(N1167="základní",J1167,0)</f>
        <v>0</v>
      </c>
      <c r="BF1167" s="607">
        <f>IF(N1167="snížená",J1167,0)</f>
        <v>0</v>
      </c>
      <c r="BG1167" s="607">
        <f>IF(N1167="zákl. přenesená",J1167,0)</f>
        <v>0</v>
      </c>
      <c r="BH1167" s="607">
        <f>IF(N1167="sníž. přenesená",J1167,0)</f>
        <v>0</v>
      </c>
      <c r="BI1167" s="607">
        <f>IF(N1167="nulová",J1167,0)</f>
        <v>0</v>
      </c>
      <c r="BJ1167" s="516" t="s">
        <v>81</v>
      </c>
      <c r="BK1167" s="607">
        <f>ROUND(I1167*H1167,2)</f>
        <v>0</v>
      </c>
      <c r="BL1167" s="516" t="s">
        <v>259</v>
      </c>
      <c r="BM1167" s="606" t="s">
        <v>1806</v>
      </c>
    </row>
    <row r="1168" spans="2:65" s="609" customFormat="1">
      <c r="B1168" s="608"/>
      <c r="D1168" s="610" t="s">
        <v>203</v>
      </c>
      <c r="E1168" s="611" t="s">
        <v>1</v>
      </c>
      <c r="F1168" s="514" t="s">
        <v>1262</v>
      </c>
      <c r="H1168" s="612">
        <v>171.8</v>
      </c>
      <c r="L1168" s="608"/>
      <c r="M1168" s="613"/>
      <c r="T1168" s="614"/>
      <c r="AT1168" s="611" t="s">
        <v>203</v>
      </c>
      <c r="AU1168" s="611" t="s">
        <v>83</v>
      </c>
      <c r="AV1168" s="609" t="s">
        <v>83</v>
      </c>
      <c r="AW1168" s="609" t="s">
        <v>28</v>
      </c>
      <c r="AX1168" s="609" t="s">
        <v>81</v>
      </c>
      <c r="AY1168" s="611" t="s">
        <v>184</v>
      </c>
    </row>
    <row r="1169" spans="2:65" s="524" customFormat="1" ht="21.75" customHeight="1">
      <c r="B1169" s="523"/>
      <c r="C1169" s="595" t="s">
        <v>1807</v>
      </c>
      <c r="D1169" s="595" t="s">
        <v>186</v>
      </c>
      <c r="E1169" s="596" t="s">
        <v>1808</v>
      </c>
      <c r="F1169" s="636" t="s">
        <v>1809</v>
      </c>
      <c r="G1169" s="615" t="s">
        <v>201</v>
      </c>
      <c r="H1169" s="599">
        <v>345.95299999999997</v>
      </c>
      <c r="I1169" s="90"/>
      <c r="J1169" s="600">
        <f>ROUND(I1169*H1169,2)</f>
        <v>0</v>
      </c>
      <c r="K1169" s="601"/>
      <c r="L1169" s="523"/>
      <c r="M1169" s="602" t="s">
        <v>1</v>
      </c>
      <c r="N1169" s="603" t="s">
        <v>38</v>
      </c>
      <c r="P1169" s="604">
        <f>O1169*H1169</f>
        <v>0</v>
      </c>
      <c r="Q1169" s="604">
        <v>2.9999999999999997E-4</v>
      </c>
      <c r="R1169" s="604">
        <f>Q1169*H1169</f>
        <v>0.10378589999999999</v>
      </c>
      <c r="S1169" s="604">
        <v>0</v>
      </c>
      <c r="T1169" s="605">
        <f>S1169*H1169</f>
        <v>0</v>
      </c>
      <c r="AR1169" s="606" t="s">
        <v>259</v>
      </c>
      <c r="AT1169" s="606" t="s">
        <v>186</v>
      </c>
      <c r="AU1169" s="606" t="s">
        <v>83</v>
      </c>
      <c r="AY1169" s="516" t="s">
        <v>184</v>
      </c>
      <c r="BE1169" s="607">
        <f>IF(N1169="základní",J1169,0)</f>
        <v>0</v>
      </c>
      <c r="BF1169" s="607">
        <f>IF(N1169="snížená",J1169,0)</f>
        <v>0</v>
      </c>
      <c r="BG1169" s="607">
        <f>IF(N1169="zákl. přenesená",J1169,0)</f>
        <v>0</v>
      </c>
      <c r="BH1169" s="607">
        <f>IF(N1169="sníž. přenesená",J1169,0)</f>
        <v>0</v>
      </c>
      <c r="BI1169" s="607">
        <f>IF(N1169="nulová",J1169,0)</f>
        <v>0</v>
      </c>
      <c r="BJ1169" s="516" t="s">
        <v>81</v>
      </c>
      <c r="BK1169" s="607">
        <f>ROUND(I1169*H1169,2)</f>
        <v>0</v>
      </c>
      <c r="BL1169" s="516" t="s">
        <v>259</v>
      </c>
      <c r="BM1169" s="606" t="s">
        <v>1810</v>
      </c>
    </row>
    <row r="1170" spans="2:65" s="609" customFormat="1">
      <c r="B1170" s="608"/>
      <c r="D1170" s="610" t="s">
        <v>203</v>
      </c>
      <c r="E1170" s="611" t="s">
        <v>1</v>
      </c>
      <c r="F1170" s="514" t="s">
        <v>1262</v>
      </c>
      <c r="H1170" s="612">
        <v>171.8</v>
      </c>
      <c r="L1170" s="608"/>
      <c r="M1170" s="613"/>
      <c r="T1170" s="614"/>
      <c r="AT1170" s="611" t="s">
        <v>203</v>
      </c>
      <c r="AU1170" s="611" t="s">
        <v>83</v>
      </c>
      <c r="AV1170" s="609" t="s">
        <v>83</v>
      </c>
      <c r="AW1170" s="609" t="s">
        <v>28</v>
      </c>
      <c r="AX1170" s="609" t="s">
        <v>73</v>
      </c>
      <c r="AY1170" s="611" t="s">
        <v>184</v>
      </c>
    </row>
    <row r="1171" spans="2:65" s="609" customFormat="1">
      <c r="B1171" s="608"/>
      <c r="D1171" s="610" t="s">
        <v>203</v>
      </c>
      <c r="E1171" s="611" t="s">
        <v>1</v>
      </c>
      <c r="F1171" s="514" t="s">
        <v>1265</v>
      </c>
      <c r="H1171" s="612">
        <v>170.5</v>
      </c>
      <c r="L1171" s="608"/>
      <c r="M1171" s="613"/>
      <c r="T1171" s="614"/>
      <c r="AT1171" s="611" t="s">
        <v>203</v>
      </c>
      <c r="AU1171" s="611" t="s">
        <v>83</v>
      </c>
      <c r="AV1171" s="609" t="s">
        <v>83</v>
      </c>
      <c r="AW1171" s="609" t="s">
        <v>28</v>
      </c>
      <c r="AX1171" s="609" t="s">
        <v>73</v>
      </c>
      <c r="AY1171" s="611" t="s">
        <v>184</v>
      </c>
    </row>
    <row r="1172" spans="2:65" s="609" customFormat="1">
      <c r="B1172" s="608"/>
      <c r="D1172" s="610" t="s">
        <v>203</v>
      </c>
      <c r="E1172" s="611" t="s">
        <v>1</v>
      </c>
      <c r="F1172" s="514" t="s">
        <v>1811</v>
      </c>
      <c r="H1172" s="612">
        <v>3.653</v>
      </c>
      <c r="L1172" s="608"/>
      <c r="M1172" s="613"/>
      <c r="T1172" s="614"/>
      <c r="AT1172" s="611" t="s">
        <v>203</v>
      </c>
      <c r="AU1172" s="611" t="s">
        <v>83</v>
      </c>
      <c r="AV1172" s="609" t="s">
        <v>83</v>
      </c>
      <c r="AW1172" s="609" t="s">
        <v>28</v>
      </c>
      <c r="AX1172" s="609" t="s">
        <v>73</v>
      </c>
      <c r="AY1172" s="611" t="s">
        <v>184</v>
      </c>
    </row>
    <row r="1173" spans="2:65" s="630" customFormat="1">
      <c r="B1173" s="629"/>
      <c r="D1173" s="610" t="s">
        <v>203</v>
      </c>
      <c r="E1173" s="631" t="s">
        <v>1</v>
      </c>
      <c r="F1173" s="632" t="s">
        <v>206</v>
      </c>
      <c r="H1173" s="633">
        <v>345.95299999999997</v>
      </c>
      <c r="L1173" s="629"/>
      <c r="M1173" s="634"/>
      <c r="T1173" s="635"/>
      <c r="AT1173" s="631" t="s">
        <v>203</v>
      </c>
      <c r="AU1173" s="631" t="s">
        <v>83</v>
      </c>
      <c r="AV1173" s="630" t="s">
        <v>190</v>
      </c>
      <c r="AW1173" s="630" t="s">
        <v>28</v>
      </c>
      <c r="AX1173" s="630" t="s">
        <v>81</v>
      </c>
      <c r="AY1173" s="631" t="s">
        <v>184</v>
      </c>
    </row>
    <row r="1174" spans="2:65" s="524" customFormat="1" ht="37.799999999999997" customHeight="1">
      <c r="B1174" s="523"/>
      <c r="C1174" s="637" t="s">
        <v>1812</v>
      </c>
      <c r="D1174" s="637" t="s">
        <v>480</v>
      </c>
      <c r="E1174" s="638" t="s">
        <v>1813</v>
      </c>
      <c r="F1174" s="639" t="s">
        <v>1814</v>
      </c>
      <c r="G1174" s="640" t="s">
        <v>201</v>
      </c>
      <c r="H1174" s="641">
        <v>396.33600000000001</v>
      </c>
      <c r="I1174" s="131"/>
      <c r="J1174" s="642">
        <f>ROUND(I1174*H1174,2)</f>
        <v>0</v>
      </c>
      <c r="K1174" s="643"/>
      <c r="L1174" s="644"/>
      <c r="M1174" s="645" t="s">
        <v>1</v>
      </c>
      <c r="N1174" s="646" t="s">
        <v>38</v>
      </c>
      <c r="P1174" s="604">
        <f>O1174*H1174</f>
        <v>0</v>
      </c>
      <c r="Q1174" s="604">
        <v>8.0000000000000002E-3</v>
      </c>
      <c r="R1174" s="604">
        <f>Q1174*H1174</f>
        <v>3.1706880000000002</v>
      </c>
      <c r="S1174" s="604">
        <v>0</v>
      </c>
      <c r="T1174" s="605">
        <f>S1174*H1174</f>
        <v>0</v>
      </c>
      <c r="AR1174" s="606" t="s">
        <v>338</v>
      </c>
      <c r="AT1174" s="606" t="s">
        <v>480</v>
      </c>
      <c r="AU1174" s="606" t="s">
        <v>83</v>
      </c>
      <c r="AY1174" s="516" t="s">
        <v>184</v>
      </c>
      <c r="BE1174" s="607">
        <f>IF(N1174="základní",J1174,0)</f>
        <v>0</v>
      </c>
      <c r="BF1174" s="607">
        <f>IF(N1174="snížená",J1174,0)</f>
        <v>0</v>
      </c>
      <c r="BG1174" s="607">
        <f>IF(N1174="zákl. přenesená",J1174,0)</f>
        <v>0</v>
      </c>
      <c r="BH1174" s="607">
        <f>IF(N1174="sníž. přenesená",J1174,0)</f>
        <v>0</v>
      </c>
      <c r="BI1174" s="607">
        <f>IF(N1174="nulová",J1174,0)</f>
        <v>0</v>
      </c>
      <c r="BJ1174" s="516" t="s">
        <v>81</v>
      </c>
      <c r="BK1174" s="607">
        <f>ROUND(I1174*H1174,2)</f>
        <v>0</v>
      </c>
      <c r="BL1174" s="516" t="s">
        <v>259</v>
      </c>
      <c r="BM1174" s="606" t="s">
        <v>1815</v>
      </c>
    </row>
    <row r="1175" spans="2:65" s="609" customFormat="1">
      <c r="B1175" s="608"/>
      <c r="D1175" s="610" t="s">
        <v>203</v>
      </c>
      <c r="E1175" s="611" t="s">
        <v>1</v>
      </c>
      <c r="F1175" s="514" t="s">
        <v>1262</v>
      </c>
      <c r="H1175" s="612">
        <v>171.8</v>
      </c>
      <c r="L1175" s="608"/>
      <c r="M1175" s="613"/>
      <c r="T1175" s="614"/>
      <c r="AT1175" s="611" t="s">
        <v>203</v>
      </c>
      <c r="AU1175" s="611" t="s">
        <v>83</v>
      </c>
      <c r="AV1175" s="609" t="s">
        <v>83</v>
      </c>
      <c r="AW1175" s="609" t="s">
        <v>28</v>
      </c>
      <c r="AX1175" s="609" t="s">
        <v>73</v>
      </c>
      <c r="AY1175" s="611" t="s">
        <v>184</v>
      </c>
    </row>
    <row r="1176" spans="2:65" s="609" customFormat="1">
      <c r="B1176" s="608"/>
      <c r="D1176" s="610" t="s">
        <v>203</v>
      </c>
      <c r="E1176" s="611" t="s">
        <v>1</v>
      </c>
      <c r="F1176" s="514" t="s">
        <v>1265</v>
      </c>
      <c r="H1176" s="612">
        <v>170.5</v>
      </c>
      <c r="L1176" s="608"/>
      <c r="M1176" s="613"/>
      <c r="T1176" s="614"/>
      <c r="AT1176" s="611" t="s">
        <v>203</v>
      </c>
      <c r="AU1176" s="611" t="s">
        <v>83</v>
      </c>
      <c r="AV1176" s="609" t="s">
        <v>83</v>
      </c>
      <c r="AW1176" s="609" t="s">
        <v>28</v>
      </c>
      <c r="AX1176" s="609" t="s">
        <v>73</v>
      </c>
      <c r="AY1176" s="611" t="s">
        <v>184</v>
      </c>
    </row>
    <row r="1177" spans="2:65" s="609" customFormat="1">
      <c r="B1177" s="608"/>
      <c r="D1177" s="610" t="s">
        <v>203</v>
      </c>
      <c r="E1177" s="611" t="s">
        <v>1</v>
      </c>
      <c r="F1177" s="514" t="s">
        <v>1811</v>
      </c>
      <c r="H1177" s="612">
        <v>3.653</v>
      </c>
      <c r="L1177" s="608"/>
      <c r="M1177" s="613"/>
      <c r="T1177" s="614"/>
      <c r="AT1177" s="611" t="s">
        <v>203</v>
      </c>
      <c r="AU1177" s="611" t="s">
        <v>83</v>
      </c>
      <c r="AV1177" s="609" t="s">
        <v>83</v>
      </c>
      <c r="AW1177" s="609" t="s">
        <v>28</v>
      </c>
      <c r="AX1177" s="609" t="s">
        <v>73</v>
      </c>
      <c r="AY1177" s="611" t="s">
        <v>184</v>
      </c>
    </row>
    <row r="1178" spans="2:65" s="609" customFormat="1">
      <c r="B1178" s="608"/>
      <c r="D1178" s="610" t="s">
        <v>203</v>
      </c>
      <c r="E1178" s="611" t="s">
        <v>1</v>
      </c>
      <c r="F1178" s="514" t="s">
        <v>1816</v>
      </c>
      <c r="H1178" s="612">
        <v>9.36</v>
      </c>
      <c r="L1178" s="608"/>
      <c r="M1178" s="613"/>
      <c r="T1178" s="614"/>
      <c r="AT1178" s="611" t="s">
        <v>203</v>
      </c>
      <c r="AU1178" s="611" t="s">
        <v>83</v>
      </c>
      <c r="AV1178" s="609" t="s">
        <v>83</v>
      </c>
      <c r="AW1178" s="609" t="s">
        <v>28</v>
      </c>
      <c r="AX1178" s="609" t="s">
        <v>73</v>
      </c>
      <c r="AY1178" s="611" t="s">
        <v>184</v>
      </c>
    </row>
    <row r="1179" spans="2:65" s="609" customFormat="1">
      <c r="B1179" s="608"/>
      <c r="D1179" s="610" t="s">
        <v>203</v>
      </c>
      <c r="E1179" s="611" t="s">
        <v>1</v>
      </c>
      <c r="F1179" s="514" t="s">
        <v>1817</v>
      </c>
      <c r="H1179" s="612">
        <v>4.992</v>
      </c>
      <c r="L1179" s="608"/>
      <c r="M1179" s="613"/>
      <c r="T1179" s="614"/>
      <c r="AT1179" s="611" t="s">
        <v>203</v>
      </c>
      <c r="AU1179" s="611" t="s">
        <v>83</v>
      </c>
      <c r="AV1179" s="609" t="s">
        <v>83</v>
      </c>
      <c r="AW1179" s="609" t="s">
        <v>28</v>
      </c>
      <c r="AX1179" s="609" t="s">
        <v>73</v>
      </c>
      <c r="AY1179" s="611" t="s">
        <v>184</v>
      </c>
    </row>
    <row r="1180" spans="2:65" s="630" customFormat="1">
      <c r="B1180" s="629"/>
      <c r="D1180" s="610" t="s">
        <v>203</v>
      </c>
      <c r="E1180" s="631" t="s">
        <v>1</v>
      </c>
      <c r="F1180" s="632" t="s">
        <v>206</v>
      </c>
      <c r="H1180" s="633">
        <v>360.30500000000001</v>
      </c>
      <c r="L1180" s="629"/>
      <c r="M1180" s="634"/>
      <c r="T1180" s="635"/>
      <c r="AT1180" s="631" t="s">
        <v>203</v>
      </c>
      <c r="AU1180" s="631" t="s">
        <v>83</v>
      </c>
      <c r="AV1180" s="630" t="s">
        <v>190</v>
      </c>
      <c r="AW1180" s="630" t="s">
        <v>28</v>
      </c>
      <c r="AX1180" s="630" t="s">
        <v>81</v>
      </c>
      <c r="AY1180" s="631" t="s">
        <v>184</v>
      </c>
    </row>
    <row r="1181" spans="2:65" s="609" customFormat="1">
      <c r="B1181" s="608"/>
      <c r="D1181" s="610" t="s">
        <v>203</v>
      </c>
      <c r="F1181" s="514" t="s">
        <v>1818</v>
      </c>
      <c r="H1181" s="612">
        <v>396.33600000000001</v>
      </c>
      <c r="L1181" s="608"/>
      <c r="M1181" s="613"/>
      <c r="T1181" s="614"/>
      <c r="AT1181" s="611" t="s">
        <v>203</v>
      </c>
      <c r="AU1181" s="611" t="s">
        <v>83</v>
      </c>
      <c r="AV1181" s="609" t="s">
        <v>83</v>
      </c>
      <c r="AW1181" s="609" t="s">
        <v>4</v>
      </c>
      <c r="AX1181" s="609" t="s">
        <v>81</v>
      </c>
      <c r="AY1181" s="611" t="s">
        <v>184</v>
      </c>
    </row>
    <row r="1182" spans="2:65" s="524" customFormat="1" ht="24.15" customHeight="1">
      <c r="B1182" s="523"/>
      <c r="C1182" s="595" t="s">
        <v>1819</v>
      </c>
      <c r="D1182" s="595" t="s">
        <v>186</v>
      </c>
      <c r="E1182" s="596" t="s">
        <v>1820</v>
      </c>
      <c r="F1182" s="636" t="s">
        <v>1821</v>
      </c>
      <c r="G1182" s="615" t="s">
        <v>223</v>
      </c>
      <c r="H1182" s="599">
        <v>31.2</v>
      </c>
      <c r="I1182" s="90"/>
      <c r="J1182" s="600">
        <f>ROUND(I1182*H1182,2)</f>
        <v>0</v>
      </c>
      <c r="K1182" s="601"/>
      <c r="L1182" s="523"/>
      <c r="M1182" s="602" t="s">
        <v>1</v>
      </c>
      <c r="N1182" s="603" t="s">
        <v>38</v>
      </c>
      <c r="P1182" s="604">
        <f>O1182*H1182</f>
        <v>0</v>
      </c>
      <c r="Q1182" s="604">
        <v>1.2E-4</v>
      </c>
      <c r="R1182" s="604">
        <f>Q1182*H1182</f>
        <v>3.7439999999999999E-3</v>
      </c>
      <c r="S1182" s="604">
        <v>0</v>
      </c>
      <c r="T1182" s="605">
        <f>S1182*H1182</f>
        <v>0</v>
      </c>
      <c r="AR1182" s="606" t="s">
        <v>259</v>
      </c>
      <c r="AT1182" s="606" t="s">
        <v>186</v>
      </c>
      <c r="AU1182" s="606" t="s">
        <v>83</v>
      </c>
      <c r="AY1182" s="516" t="s">
        <v>184</v>
      </c>
      <c r="BE1182" s="607">
        <f>IF(N1182="základní",J1182,0)</f>
        <v>0</v>
      </c>
      <c r="BF1182" s="607">
        <f>IF(N1182="snížená",J1182,0)</f>
        <v>0</v>
      </c>
      <c r="BG1182" s="607">
        <f>IF(N1182="zákl. přenesená",J1182,0)</f>
        <v>0</v>
      </c>
      <c r="BH1182" s="607">
        <f>IF(N1182="sníž. přenesená",J1182,0)</f>
        <v>0</v>
      </c>
      <c r="BI1182" s="607">
        <f>IF(N1182="nulová",J1182,0)</f>
        <v>0</v>
      </c>
      <c r="BJ1182" s="516" t="s">
        <v>81</v>
      </c>
      <c r="BK1182" s="607">
        <f>ROUND(I1182*H1182,2)</f>
        <v>0</v>
      </c>
      <c r="BL1182" s="516" t="s">
        <v>259</v>
      </c>
      <c r="BM1182" s="606" t="s">
        <v>1822</v>
      </c>
    </row>
    <row r="1183" spans="2:65" s="609" customFormat="1">
      <c r="B1183" s="608"/>
      <c r="D1183" s="610" t="s">
        <v>203</v>
      </c>
      <c r="E1183" s="611" t="s">
        <v>1</v>
      </c>
      <c r="F1183" s="514" t="s">
        <v>1823</v>
      </c>
      <c r="H1183" s="612">
        <v>31.2</v>
      </c>
      <c r="L1183" s="608"/>
      <c r="M1183" s="613"/>
      <c r="T1183" s="614"/>
      <c r="AT1183" s="611" t="s">
        <v>203</v>
      </c>
      <c r="AU1183" s="611" t="s">
        <v>83</v>
      </c>
      <c r="AV1183" s="609" t="s">
        <v>83</v>
      </c>
      <c r="AW1183" s="609" t="s">
        <v>28</v>
      </c>
      <c r="AX1183" s="609" t="s">
        <v>81</v>
      </c>
      <c r="AY1183" s="611" t="s">
        <v>184</v>
      </c>
    </row>
    <row r="1184" spans="2:65" s="524" customFormat="1" ht="24.15" customHeight="1">
      <c r="B1184" s="523"/>
      <c r="C1184" s="595" t="s">
        <v>1824</v>
      </c>
      <c r="D1184" s="595" t="s">
        <v>186</v>
      </c>
      <c r="E1184" s="596" t="s">
        <v>1825</v>
      </c>
      <c r="F1184" s="636" t="s">
        <v>1826</v>
      </c>
      <c r="G1184" s="615" t="s">
        <v>223</v>
      </c>
      <c r="H1184" s="599">
        <v>31.2</v>
      </c>
      <c r="I1184" s="90"/>
      <c r="J1184" s="600">
        <f>ROUND(I1184*H1184,2)</f>
        <v>0</v>
      </c>
      <c r="K1184" s="601"/>
      <c r="L1184" s="523"/>
      <c r="M1184" s="602" t="s">
        <v>1</v>
      </c>
      <c r="N1184" s="603" t="s">
        <v>38</v>
      </c>
      <c r="P1184" s="604">
        <f>O1184*H1184</f>
        <v>0</v>
      </c>
      <c r="Q1184" s="604">
        <v>8.0000000000000007E-5</v>
      </c>
      <c r="R1184" s="604">
        <f>Q1184*H1184</f>
        <v>2.496E-3</v>
      </c>
      <c r="S1184" s="604">
        <v>0</v>
      </c>
      <c r="T1184" s="605">
        <f>S1184*H1184</f>
        <v>0</v>
      </c>
      <c r="AR1184" s="606" t="s">
        <v>259</v>
      </c>
      <c r="AT1184" s="606" t="s">
        <v>186</v>
      </c>
      <c r="AU1184" s="606" t="s">
        <v>83</v>
      </c>
      <c r="AY1184" s="516" t="s">
        <v>184</v>
      </c>
      <c r="BE1184" s="607">
        <f>IF(N1184="základní",J1184,0)</f>
        <v>0</v>
      </c>
      <c r="BF1184" s="607">
        <f>IF(N1184="snížená",J1184,0)</f>
        <v>0</v>
      </c>
      <c r="BG1184" s="607">
        <f>IF(N1184="zákl. přenesená",J1184,0)</f>
        <v>0</v>
      </c>
      <c r="BH1184" s="607">
        <f>IF(N1184="sníž. přenesená",J1184,0)</f>
        <v>0</v>
      </c>
      <c r="BI1184" s="607">
        <f>IF(N1184="nulová",J1184,0)</f>
        <v>0</v>
      </c>
      <c r="BJ1184" s="516" t="s">
        <v>81</v>
      </c>
      <c r="BK1184" s="607">
        <f>ROUND(I1184*H1184,2)</f>
        <v>0</v>
      </c>
      <c r="BL1184" s="516" t="s">
        <v>259</v>
      </c>
      <c r="BM1184" s="606" t="s">
        <v>1827</v>
      </c>
    </row>
    <row r="1185" spans="2:65" s="609" customFormat="1">
      <c r="B1185" s="608"/>
      <c r="D1185" s="610" t="s">
        <v>203</v>
      </c>
      <c r="E1185" s="611" t="s">
        <v>1</v>
      </c>
      <c r="F1185" s="514" t="s">
        <v>1823</v>
      </c>
      <c r="H1185" s="612">
        <v>31.2</v>
      </c>
      <c r="L1185" s="608"/>
      <c r="M1185" s="613"/>
      <c r="T1185" s="614"/>
      <c r="AT1185" s="611" t="s">
        <v>203</v>
      </c>
      <c r="AU1185" s="611" t="s">
        <v>83</v>
      </c>
      <c r="AV1185" s="609" t="s">
        <v>83</v>
      </c>
      <c r="AW1185" s="609" t="s">
        <v>28</v>
      </c>
      <c r="AX1185" s="609" t="s">
        <v>81</v>
      </c>
      <c r="AY1185" s="611" t="s">
        <v>184</v>
      </c>
    </row>
    <row r="1186" spans="2:65" s="524" customFormat="1" ht="16.5" customHeight="1">
      <c r="B1186" s="523"/>
      <c r="C1186" s="595" t="s">
        <v>1828</v>
      </c>
      <c r="D1186" s="595" t="s">
        <v>186</v>
      </c>
      <c r="E1186" s="596" t="s">
        <v>1829</v>
      </c>
      <c r="F1186" s="636" t="s">
        <v>1830</v>
      </c>
      <c r="G1186" s="615" t="s">
        <v>223</v>
      </c>
      <c r="H1186" s="599">
        <v>283.76</v>
      </c>
      <c r="I1186" s="90"/>
      <c r="J1186" s="600">
        <f>ROUND(I1186*H1186,2)</f>
        <v>0</v>
      </c>
      <c r="K1186" s="601"/>
      <c r="L1186" s="523"/>
      <c r="M1186" s="602" t="s">
        <v>1</v>
      </c>
      <c r="N1186" s="603" t="s">
        <v>38</v>
      </c>
      <c r="P1186" s="604">
        <f>O1186*H1186</f>
        <v>0</v>
      </c>
      <c r="Q1186" s="604">
        <v>3.0000000000000001E-5</v>
      </c>
      <c r="R1186" s="604">
        <f>Q1186*H1186</f>
        <v>8.5127999999999992E-3</v>
      </c>
      <c r="S1186" s="604">
        <v>0</v>
      </c>
      <c r="T1186" s="605">
        <f>S1186*H1186</f>
        <v>0</v>
      </c>
      <c r="AR1186" s="606" t="s">
        <v>259</v>
      </c>
      <c r="AT1186" s="606" t="s">
        <v>186</v>
      </c>
      <c r="AU1186" s="606" t="s">
        <v>83</v>
      </c>
      <c r="AY1186" s="516" t="s">
        <v>184</v>
      </c>
      <c r="BE1186" s="607">
        <f>IF(N1186="základní",J1186,0)</f>
        <v>0</v>
      </c>
      <c r="BF1186" s="607">
        <f>IF(N1186="snížená",J1186,0)</f>
        <v>0</v>
      </c>
      <c r="BG1186" s="607">
        <f>IF(N1186="zákl. přenesená",J1186,0)</f>
        <v>0</v>
      </c>
      <c r="BH1186" s="607">
        <f>IF(N1186="sníž. přenesená",J1186,0)</f>
        <v>0</v>
      </c>
      <c r="BI1186" s="607">
        <f>IF(N1186="nulová",J1186,0)</f>
        <v>0</v>
      </c>
      <c r="BJ1186" s="516" t="s">
        <v>81</v>
      </c>
      <c r="BK1186" s="607">
        <f>ROUND(I1186*H1186,2)</f>
        <v>0</v>
      </c>
      <c r="BL1186" s="516" t="s">
        <v>259</v>
      </c>
      <c r="BM1186" s="606" t="s">
        <v>1831</v>
      </c>
    </row>
    <row r="1187" spans="2:65" s="617" customFormat="1">
      <c r="B1187" s="616"/>
      <c r="D1187" s="610" t="s">
        <v>203</v>
      </c>
      <c r="E1187" s="618" t="s">
        <v>1</v>
      </c>
      <c r="F1187" s="619" t="s">
        <v>804</v>
      </c>
      <c r="H1187" s="618" t="s">
        <v>1</v>
      </c>
      <c r="L1187" s="616"/>
      <c r="M1187" s="620"/>
      <c r="T1187" s="621"/>
      <c r="AT1187" s="618" t="s">
        <v>203</v>
      </c>
      <c r="AU1187" s="618" t="s">
        <v>83</v>
      </c>
      <c r="AV1187" s="617" t="s">
        <v>81</v>
      </c>
      <c r="AW1187" s="617" t="s">
        <v>28</v>
      </c>
      <c r="AX1187" s="617" t="s">
        <v>73</v>
      </c>
      <c r="AY1187" s="618" t="s">
        <v>184</v>
      </c>
    </row>
    <row r="1188" spans="2:65" s="609" customFormat="1">
      <c r="B1188" s="608"/>
      <c r="D1188" s="610" t="s">
        <v>203</v>
      </c>
      <c r="E1188" s="611" t="s">
        <v>1</v>
      </c>
      <c r="F1188" s="514" t="s">
        <v>1832</v>
      </c>
      <c r="H1188" s="612">
        <v>29.54</v>
      </c>
      <c r="L1188" s="608"/>
      <c r="M1188" s="613"/>
      <c r="T1188" s="614"/>
      <c r="AT1188" s="611" t="s">
        <v>203</v>
      </c>
      <c r="AU1188" s="611" t="s">
        <v>83</v>
      </c>
      <c r="AV1188" s="609" t="s">
        <v>83</v>
      </c>
      <c r="AW1188" s="609" t="s">
        <v>28</v>
      </c>
      <c r="AX1188" s="609" t="s">
        <v>73</v>
      </c>
      <c r="AY1188" s="611" t="s">
        <v>184</v>
      </c>
    </row>
    <row r="1189" spans="2:65" s="609" customFormat="1">
      <c r="B1189" s="608"/>
      <c r="D1189" s="610" t="s">
        <v>203</v>
      </c>
      <c r="E1189" s="611" t="s">
        <v>1</v>
      </c>
      <c r="F1189" s="514" t="s">
        <v>1833</v>
      </c>
      <c r="H1189" s="612">
        <v>14.06</v>
      </c>
      <c r="L1189" s="608"/>
      <c r="M1189" s="613"/>
      <c r="T1189" s="614"/>
      <c r="AT1189" s="611" t="s">
        <v>203</v>
      </c>
      <c r="AU1189" s="611" t="s">
        <v>83</v>
      </c>
      <c r="AV1189" s="609" t="s">
        <v>83</v>
      </c>
      <c r="AW1189" s="609" t="s">
        <v>28</v>
      </c>
      <c r="AX1189" s="609" t="s">
        <v>73</v>
      </c>
      <c r="AY1189" s="611" t="s">
        <v>184</v>
      </c>
    </row>
    <row r="1190" spans="2:65" s="609" customFormat="1">
      <c r="B1190" s="608"/>
      <c r="D1190" s="610" t="s">
        <v>203</v>
      </c>
      <c r="E1190" s="611" t="s">
        <v>1</v>
      </c>
      <c r="F1190" s="514" t="s">
        <v>1834</v>
      </c>
      <c r="H1190" s="612">
        <v>36.159999999999997</v>
      </c>
      <c r="L1190" s="608"/>
      <c r="M1190" s="613"/>
      <c r="T1190" s="614"/>
      <c r="AT1190" s="611" t="s">
        <v>203</v>
      </c>
      <c r="AU1190" s="611" t="s">
        <v>83</v>
      </c>
      <c r="AV1190" s="609" t="s">
        <v>83</v>
      </c>
      <c r="AW1190" s="609" t="s">
        <v>28</v>
      </c>
      <c r="AX1190" s="609" t="s">
        <v>73</v>
      </c>
      <c r="AY1190" s="611" t="s">
        <v>184</v>
      </c>
    </row>
    <row r="1191" spans="2:65" s="609" customFormat="1">
      <c r="B1191" s="608"/>
      <c r="D1191" s="610" t="s">
        <v>203</v>
      </c>
      <c r="E1191" s="611" t="s">
        <v>1</v>
      </c>
      <c r="F1191" s="514" t="s">
        <v>1835</v>
      </c>
      <c r="H1191" s="612">
        <v>10.72</v>
      </c>
      <c r="L1191" s="608"/>
      <c r="M1191" s="613"/>
      <c r="T1191" s="614"/>
      <c r="AT1191" s="611" t="s">
        <v>203</v>
      </c>
      <c r="AU1191" s="611" t="s">
        <v>83</v>
      </c>
      <c r="AV1191" s="609" t="s">
        <v>83</v>
      </c>
      <c r="AW1191" s="609" t="s">
        <v>28</v>
      </c>
      <c r="AX1191" s="609" t="s">
        <v>73</v>
      </c>
      <c r="AY1191" s="611" t="s">
        <v>184</v>
      </c>
    </row>
    <row r="1192" spans="2:65" s="609" customFormat="1">
      <c r="B1192" s="608"/>
      <c r="D1192" s="610" t="s">
        <v>203</v>
      </c>
      <c r="E1192" s="611" t="s">
        <v>1</v>
      </c>
      <c r="F1192" s="514" t="s">
        <v>1836</v>
      </c>
      <c r="H1192" s="612">
        <v>11.94</v>
      </c>
      <c r="L1192" s="608"/>
      <c r="M1192" s="613"/>
      <c r="T1192" s="614"/>
      <c r="AT1192" s="611" t="s">
        <v>203</v>
      </c>
      <c r="AU1192" s="611" t="s">
        <v>83</v>
      </c>
      <c r="AV1192" s="609" t="s">
        <v>83</v>
      </c>
      <c r="AW1192" s="609" t="s">
        <v>28</v>
      </c>
      <c r="AX1192" s="609" t="s">
        <v>73</v>
      </c>
      <c r="AY1192" s="611" t="s">
        <v>184</v>
      </c>
    </row>
    <row r="1193" spans="2:65" s="609" customFormat="1">
      <c r="B1193" s="608"/>
      <c r="D1193" s="610" t="s">
        <v>203</v>
      </c>
      <c r="E1193" s="611" t="s">
        <v>1</v>
      </c>
      <c r="F1193" s="514" t="s">
        <v>1837</v>
      </c>
      <c r="H1193" s="612">
        <v>11.16</v>
      </c>
      <c r="L1193" s="608"/>
      <c r="M1193" s="613"/>
      <c r="T1193" s="614"/>
      <c r="AT1193" s="611" t="s">
        <v>203</v>
      </c>
      <c r="AU1193" s="611" t="s">
        <v>83</v>
      </c>
      <c r="AV1193" s="609" t="s">
        <v>83</v>
      </c>
      <c r="AW1193" s="609" t="s">
        <v>28</v>
      </c>
      <c r="AX1193" s="609" t="s">
        <v>73</v>
      </c>
      <c r="AY1193" s="611" t="s">
        <v>184</v>
      </c>
    </row>
    <row r="1194" spans="2:65" s="617" customFormat="1">
      <c r="B1194" s="616"/>
      <c r="D1194" s="610" t="s">
        <v>203</v>
      </c>
      <c r="E1194" s="618" t="s">
        <v>1</v>
      </c>
      <c r="F1194" s="619" t="s">
        <v>816</v>
      </c>
      <c r="H1194" s="618" t="s">
        <v>1</v>
      </c>
      <c r="L1194" s="616"/>
      <c r="M1194" s="620"/>
      <c r="T1194" s="621"/>
      <c r="AT1194" s="618" t="s">
        <v>203</v>
      </c>
      <c r="AU1194" s="618" t="s">
        <v>83</v>
      </c>
      <c r="AV1194" s="617" t="s">
        <v>81</v>
      </c>
      <c r="AW1194" s="617" t="s">
        <v>28</v>
      </c>
      <c r="AX1194" s="617" t="s">
        <v>73</v>
      </c>
      <c r="AY1194" s="618" t="s">
        <v>184</v>
      </c>
    </row>
    <row r="1195" spans="2:65" s="609" customFormat="1">
      <c r="B1195" s="608"/>
      <c r="D1195" s="610" t="s">
        <v>203</v>
      </c>
      <c r="E1195" s="611" t="s">
        <v>1</v>
      </c>
      <c r="F1195" s="514" t="s">
        <v>1838</v>
      </c>
      <c r="H1195" s="612">
        <v>13.92</v>
      </c>
      <c r="L1195" s="608"/>
      <c r="M1195" s="613"/>
      <c r="T1195" s="614"/>
      <c r="AT1195" s="611" t="s">
        <v>203</v>
      </c>
      <c r="AU1195" s="611" t="s">
        <v>83</v>
      </c>
      <c r="AV1195" s="609" t="s">
        <v>83</v>
      </c>
      <c r="AW1195" s="609" t="s">
        <v>28</v>
      </c>
      <c r="AX1195" s="609" t="s">
        <v>73</v>
      </c>
      <c r="AY1195" s="611" t="s">
        <v>184</v>
      </c>
    </row>
    <row r="1196" spans="2:65" s="609" customFormat="1">
      <c r="B1196" s="608"/>
      <c r="D1196" s="610" t="s">
        <v>203</v>
      </c>
      <c r="E1196" s="611" t="s">
        <v>1</v>
      </c>
      <c r="F1196" s="514" t="s">
        <v>1839</v>
      </c>
      <c r="H1196" s="612">
        <v>9.48</v>
      </c>
      <c r="L1196" s="608"/>
      <c r="M1196" s="613"/>
      <c r="T1196" s="614"/>
      <c r="AT1196" s="611" t="s">
        <v>203</v>
      </c>
      <c r="AU1196" s="611" t="s">
        <v>83</v>
      </c>
      <c r="AV1196" s="609" t="s">
        <v>83</v>
      </c>
      <c r="AW1196" s="609" t="s">
        <v>28</v>
      </c>
      <c r="AX1196" s="609" t="s">
        <v>73</v>
      </c>
      <c r="AY1196" s="611" t="s">
        <v>184</v>
      </c>
    </row>
    <row r="1197" spans="2:65" s="609" customFormat="1">
      <c r="B1197" s="608"/>
      <c r="D1197" s="610" t="s">
        <v>203</v>
      </c>
      <c r="E1197" s="611" t="s">
        <v>1</v>
      </c>
      <c r="F1197" s="514" t="s">
        <v>1840</v>
      </c>
      <c r="H1197" s="612">
        <v>21.28</v>
      </c>
      <c r="L1197" s="608"/>
      <c r="M1197" s="613"/>
      <c r="T1197" s="614"/>
      <c r="AT1197" s="611" t="s">
        <v>203</v>
      </c>
      <c r="AU1197" s="611" t="s">
        <v>83</v>
      </c>
      <c r="AV1197" s="609" t="s">
        <v>83</v>
      </c>
      <c r="AW1197" s="609" t="s">
        <v>28</v>
      </c>
      <c r="AX1197" s="609" t="s">
        <v>73</v>
      </c>
      <c r="AY1197" s="611" t="s">
        <v>184</v>
      </c>
    </row>
    <row r="1198" spans="2:65" s="609" customFormat="1">
      <c r="B1198" s="608"/>
      <c r="D1198" s="610" t="s">
        <v>203</v>
      </c>
      <c r="E1198" s="611" t="s">
        <v>1</v>
      </c>
      <c r="F1198" s="514" t="s">
        <v>1841</v>
      </c>
      <c r="H1198" s="612">
        <v>18.14</v>
      </c>
      <c r="L1198" s="608"/>
      <c r="M1198" s="613"/>
      <c r="T1198" s="614"/>
      <c r="AT1198" s="611" t="s">
        <v>203</v>
      </c>
      <c r="AU1198" s="611" t="s">
        <v>83</v>
      </c>
      <c r="AV1198" s="609" t="s">
        <v>83</v>
      </c>
      <c r="AW1198" s="609" t="s">
        <v>28</v>
      </c>
      <c r="AX1198" s="609" t="s">
        <v>73</v>
      </c>
      <c r="AY1198" s="611" t="s">
        <v>184</v>
      </c>
    </row>
    <row r="1199" spans="2:65" s="609" customFormat="1">
      <c r="B1199" s="608"/>
      <c r="D1199" s="610" t="s">
        <v>203</v>
      </c>
      <c r="E1199" s="611" t="s">
        <v>1</v>
      </c>
      <c r="F1199" s="514" t="s">
        <v>1842</v>
      </c>
      <c r="H1199" s="612">
        <v>19.98</v>
      </c>
      <c r="L1199" s="608"/>
      <c r="M1199" s="613"/>
      <c r="T1199" s="614"/>
      <c r="AT1199" s="611" t="s">
        <v>203</v>
      </c>
      <c r="AU1199" s="611" t="s">
        <v>83</v>
      </c>
      <c r="AV1199" s="609" t="s">
        <v>83</v>
      </c>
      <c r="AW1199" s="609" t="s">
        <v>28</v>
      </c>
      <c r="AX1199" s="609" t="s">
        <v>73</v>
      </c>
      <c r="AY1199" s="611" t="s">
        <v>184</v>
      </c>
    </row>
    <row r="1200" spans="2:65" s="609" customFormat="1">
      <c r="B1200" s="608"/>
      <c r="D1200" s="610" t="s">
        <v>203</v>
      </c>
      <c r="E1200" s="611" t="s">
        <v>1</v>
      </c>
      <c r="F1200" s="514" t="s">
        <v>1843</v>
      </c>
      <c r="H1200" s="612">
        <v>22.04</v>
      </c>
      <c r="L1200" s="608"/>
      <c r="M1200" s="613"/>
      <c r="T1200" s="614"/>
      <c r="AT1200" s="611" t="s">
        <v>203</v>
      </c>
      <c r="AU1200" s="611" t="s">
        <v>83</v>
      </c>
      <c r="AV1200" s="609" t="s">
        <v>83</v>
      </c>
      <c r="AW1200" s="609" t="s">
        <v>28</v>
      </c>
      <c r="AX1200" s="609" t="s">
        <v>73</v>
      </c>
      <c r="AY1200" s="611" t="s">
        <v>184</v>
      </c>
    </row>
    <row r="1201" spans="2:65" s="609" customFormat="1">
      <c r="B1201" s="608"/>
      <c r="D1201" s="610" t="s">
        <v>203</v>
      </c>
      <c r="E1201" s="611" t="s">
        <v>1</v>
      </c>
      <c r="F1201" s="514" t="s">
        <v>1844</v>
      </c>
      <c r="H1201" s="612">
        <v>18.28</v>
      </c>
      <c r="L1201" s="608"/>
      <c r="M1201" s="613"/>
      <c r="T1201" s="614"/>
      <c r="AT1201" s="611" t="s">
        <v>203</v>
      </c>
      <c r="AU1201" s="611" t="s">
        <v>83</v>
      </c>
      <c r="AV1201" s="609" t="s">
        <v>83</v>
      </c>
      <c r="AW1201" s="609" t="s">
        <v>28</v>
      </c>
      <c r="AX1201" s="609" t="s">
        <v>73</v>
      </c>
      <c r="AY1201" s="611" t="s">
        <v>184</v>
      </c>
    </row>
    <row r="1202" spans="2:65" s="609" customFormat="1">
      <c r="B1202" s="608"/>
      <c r="D1202" s="610" t="s">
        <v>203</v>
      </c>
      <c r="E1202" s="611" t="s">
        <v>1</v>
      </c>
      <c r="F1202" s="514" t="s">
        <v>1845</v>
      </c>
      <c r="H1202" s="612">
        <v>8.52</v>
      </c>
      <c r="L1202" s="608"/>
      <c r="M1202" s="613"/>
      <c r="T1202" s="614"/>
      <c r="AT1202" s="611" t="s">
        <v>203</v>
      </c>
      <c r="AU1202" s="611" t="s">
        <v>83</v>
      </c>
      <c r="AV1202" s="609" t="s">
        <v>83</v>
      </c>
      <c r="AW1202" s="609" t="s">
        <v>28</v>
      </c>
      <c r="AX1202" s="609" t="s">
        <v>73</v>
      </c>
      <c r="AY1202" s="611" t="s">
        <v>184</v>
      </c>
    </row>
    <row r="1203" spans="2:65" s="609" customFormat="1">
      <c r="B1203" s="608"/>
      <c r="D1203" s="610" t="s">
        <v>203</v>
      </c>
      <c r="E1203" s="611" t="s">
        <v>1</v>
      </c>
      <c r="F1203" s="514" t="s">
        <v>1846</v>
      </c>
      <c r="H1203" s="612">
        <v>12.56</v>
      </c>
      <c r="L1203" s="608"/>
      <c r="M1203" s="613"/>
      <c r="T1203" s="614"/>
      <c r="AT1203" s="611" t="s">
        <v>203</v>
      </c>
      <c r="AU1203" s="611" t="s">
        <v>83</v>
      </c>
      <c r="AV1203" s="609" t="s">
        <v>83</v>
      </c>
      <c r="AW1203" s="609" t="s">
        <v>28</v>
      </c>
      <c r="AX1203" s="609" t="s">
        <v>73</v>
      </c>
      <c r="AY1203" s="611" t="s">
        <v>184</v>
      </c>
    </row>
    <row r="1204" spans="2:65" s="609" customFormat="1">
      <c r="B1204" s="608"/>
      <c r="D1204" s="610" t="s">
        <v>203</v>
      </c>
      <c r="E1204" s="611" t="s">
        <v>1</v>
      </c>
      <c r="F1204" s="514" t="s">
        <v>1847</v>
      </c>
      <c r="H1204" s="612">
        <v>18.079999999999998</v>
      </c>
      <c r="L1204" s="608"/>
      <c r="M1204" s="613"/>
      <c r="T1204" s="614"/>
      <c r="AT1204" s="611" t="s">
        <v>203</v>
      </c>
      <c r="AU1204" s="611" t="s">
        <v>83</v>
      </c>
      <c r="AV1204" s="609" t="s">
        <v>83</v>
      </c>
      <c r="AW1204" s="609" t="s">
        <v>28</v>
      </c>
      <c r="AX1204" s="609" t="s">
        <v>73</v>
      </c>
      <c r="AY1204" s="611" t="s">
        <v>184</v>
      </c>
    </row>
    <row r="1205" spans="2:65" s="609" customFormat="1">
      <c r="B1205" s="608"/>
      <c r="D1205" s="610" t="s">
        <v>203</v>
      </c>
      <c r="E1205" s="611" t="s">
        <v>1</v>
      </c>
      <c r="F1205" s="514" t="s">
        <v>1848</v>
      </c>
      <c r="H1205" s="612">
        <v>7.9</v>
      </c>
      <c r="L1205" s="608"/>
      <c r="M1205" s="613"/>
      <c r="T1205" s="614"/>
      <c r="AT1205" s="611" t="s">
        <v>203</v>
      </c>
      <c r="AU1205" s="611" t="s">
        <v>83</v>
      </c>
      <c r="AV1205" s="609" t="s">
        <v>83</v>
      </c>
      <c r="AW1205" s="609" t="s">
        <v>28</v>
      </c>
      <c r="AX1205" s="609" t="s">
        <v>73</v>
      </c>
      <c r="AY1205" s="611" t="s">
        <v>184</v>
      </c>
    </row>
    <row r="1206" spans="2:65" s="630" customFormat="1">
      <c r="B1206" s="629"/>
      <c r="D1206" s="610" t="s">
        <v>203</v>
      </c>
      <c r="E1206" s="631" t="s">
        <v>1</v>
      </c>
      <c r="F1206" s="632" t="s">
        <v>206</v>
      </c>
      <c r="H1206" s="633">
        <v>283.76</v>
      </c>
      <c r="L1206" s="629"/>
      <c r="M1206" s="634"/>
      <c r="T1206" s="635"/>
      <c r="AT1206" s="631" t="s">
        <v>203</v>
      </c>
      <c r="AU1206" s="631" t="s">
        <v>83</v>
      </c>
      <c r="AV1206" s="630" t="s">
        <v>190</v>
      </c>
      <c r="AW1206" s="630" t="s">
        <v>28</v>
      </c>
      <c r="AX1206" s="630" t="s">
        <v>81</v>
      </c>
      <c r="AY1206" s="631" t="s">
        <v>184</v>
      </c>
    </row>
    <row r="1207" spans="2:65" s="524" customFormat="1" ht="16.5" customHeight="1">
      <c r="B1207" s="523"/>
      <c r="C1207" s="637" t="s">
        <v>1849</v>
      </c>
      <c r="D1207" s="637" t="s">
        <v>480</v>
      </c>
      <c r="E1207" s="638" t="s">
        <v>1850</v>
      </c>
      <c r="F1207" s="639" t="s">
        <v>1851</v>
      </c>
      <c r="G1207" s="640" t="s">
        <v>223</v>
      </c>
      <c r="H1207" s="641">
        <v>289.435</v>
      </c>
      <c r="I1207" s="131"/>
      <c r="J1207" s="642">
        <f>ROUND(I1207*H1207,2)</f>
        <v>0</v>
      </c>
      <c r="K1207" s="643"/>
      <c r="L1207" s="644"/>
      <c r="M1207" s="645" t="s">
        <v>1</v>
      </c>
      <c r="N1207" s="646" t="s">
        <v>38</v>
      </c>
      <c r="P1207" s="604">
        <f>O1207*H1207</f>
        <v>0</v>
      </c>
      <c r="Q1207" s="604">
        <v>3.8000000000000002E-4</v>
      </c>
      <c r="R1207" s="604">
        <f>Q1207*H1207</f>
        <v>0.10998530000000001</v>
      </c>
      <c r="S1207" s="604">
        <v>0</v>
      </c>
      <c r="T1207" s="605">
        <f>S1207*H1207</f>
        <v>0</v>
      </c>
      <c r="AR1207" s="606" t="s">
        <v>338</v>
      </c>
      <c r="AT1207" s="606" t="s">
        <v>480</v>
      </c>
      <c r="AU1207" s="606" t="s">
        <v>83</v>
      </c>
      <c r="AY1207" s="516" t="s">
        <v>184</v>
      </c>
      <c r="BE1207" s="607">
        <f>IF(N1207="základní",J1207,0)</f>
        <v>0</v>
      </c>
      <c r="BF1207" s="607">
        <f>IF(N1207="snížená",J1207,0)</f>
        <v>0</v>
      </c>
      <c r="BG1207" s="607">
        <f>IF(N1207="zákl. přenesená",J1207,0)</f>
        <v>0</v>
      </c>
      <c r="BH1207" s="607">
        <f>IF(N1207="sníž. přenesená",J1207,0)</f>
        <v>0</v>
      </c>
      <c r="BI1207" s="607">
        <f>IF(N1207="nulová",J1207,0)</f>
        <v>0</v>
      </c>
      <c r="BJ1207" s="516" t="s">
        <v>81</v>
      </c>
      <c r="BK1207" s="607">
        <f>ROUND(I1207*H1207,2)</f>
        <v>0</v>
      </c>
      <c r="BL1207" s="516" t="s">
        <v>259</v>
      </c>
      <c r="BM1207" s="606" t="s">
        <v>1852</v>
      </c>
    </row>
    <row r="1208" spans="2:65" s="609" customFormat="1">
      <c r="B1208" s="608"/>
      <c r="D1208" s="610" t="s">
        <v>203</v>
      </c>
      <c r="F1208" s="514" t="s">
        <v>1853</v>
      </c>
      <c r="H1208" s="612">
        <v>289.435</v>
      </c>
      <c r="L1208" s="608"/>
      <c r="M1208" s="613"/>
      <c r="T1208" s="614"/>
      <c r="AT1208" s="611" t="s">
        <v>203</v>
      </c>
      <c r="AU1208" s="611" t="s">
        <v>83</v>
      </c>
      <c r="AV1208" s="609" t="s">
        <v>83</v>
      </c>
      <c r="AW1208" s="609" t="s">
        <v>4</v>
      </c>
      <c r="AX1208" s="609" t="s">
        <v>81</v>
      </c>
      <c r="AY1208" s="611" t="s">
        <v>184</v>
      </c>
    </row>
    <row r="1209" spans="2:65" s="524" customFormat="1" ht="24.15" customHeight="1">
      <c r="B1209" s="523"/>
      <c r="C1209" s="595" t="s">
        <v>1854</v>
      </c>
      <c r="D1209" s="595" t="s">
        <v>186</v>
      </c>
      <c r="E1209" s="596" t="s">
        <v>1855</v>
      </c>
      <c r="F1209" s="636" t="s">
        <v>1856</v>
      </c>
      <c r="G1209" s="615" t="s">
        <v>425</v>
      </c>
      <c r="H1209" s="120"/>
      <c r="I1209" s="90"/>
      <c r="J1209" s="600">
        <f>ROUND(I1209*H1209,2)</f>
        <v>0</v>
      </c>
      <c r="K1209" s="601"/>
      <c r="L1209" s="523"/>
      <c r="M1209" s="602" t="s">
        <v>1</v>
      </c>
      <c r="N1209" s="603" t="s">
        <v>38</v>
      </c>
      <c r="P1209" s="604">
        <f>O1209*H1209</f>
        <v>0</v>
      </c>
      <c r="Q1209" s="604">
        <v>0</v>
      </c>
      <c r="R1209" s="604">
        <f>Q1209*H1209</f>
        <v>0</v>
      </c>
      <c r="S1209" s="604">
        <v>0</v>
      </c>
      <c r="T1209" s="605">
        <f>S1209*H1209</f>
        <v>0</v>
      </c>
      <c r="AR1209" s="606" t="s">
        <v>259</v>
      </c>
      <c r="AT1209" s="606" t="s">
        <v>186</v>
      </c>
      <c r="AU1209" s="606" t="s">
        <v>83</v>
      </c>
      <c r="AY1209" s="516" t="s">
        <v>184</v>
      </c>
      <c r="BE1209" s="607">
        <f>IF(N1209="základní",J1209,0)</f>
        <v>0</v>
      </c>
      <c r="BF1209" s="607">
        <f>IF(N1209="snížená",J1209,0)</f>
        <v>0</v>
      </c>
      <c r="BG1209" s="607">
        <f>IF(N1209="zákl. přenesená",J1209,0)</f>
        <v>0</v>
      </c>
      <c r="BH1209" s="607">
        <f>IF(N1209="sníž. přenesená",J1209,0)</f>
        <v>0</v>
      </c>
      <c r="BI1209" s="607">
        <f>IF(N1209="nulová",J1209,0)</f>
        <v>0</v>
      </c>
      <c r="BJ1209" s="516" t="s">
        <v>81</v>
      </c>
      <c r="BK1209" s="607">
        <f>ROUND(I1209*H1209,2)</f>
        <v>0</v>
      </c>
      <c r="BL1209" s="516" t="s">
        <v>259</v>
      </c>
      <c r="BM1209" s="606" t="s">
        <v>1857</v>
      </c>
    </row>
    <row r="1210" spans="2:65" s="584" customFormat="1" ht="22.8" customHeight="1">
      <c r="B1210" s="583"/>
      <c r="D1210" s="585" t="s">
        <v>72</v>
      </c>
      <c r="E1210" s="593" t="s">
        <v>1858</v>
      </c>
      <c r="F1210" s="593" t="s">
        <v>1859</v>
      </c>
      <c r="J1210" s="594">
        <f>BK1210</f>
        <v>0</v>
      </c>
      <c r="L1210" s="583"/>
      <c r="M1210" s="588"/>
      <c r="P1210" s="589">
        <f>SUM(P1211:P1261)</f>
        <v>0</v>
      </c>
      <c r="R1210" s="589">
        <f>SUM(R1211:R1261)</f>
        <v>6.9768235999999995</v>
      </c>
      <c r="T1210" s="590">
        <f>SUM(T1211:T1261)</f>
        <v>0</v>
      </c>
      <c r="AR1210" s="585" t="s">
        <v>83</v>
      </c>
      <c r="AT1210" s="591" t="s">
        <v>72</v>
      </c>
      <c r="AU1210" s="591" t="s">
        <v>81</v>
      </c>
      <c r="AY1210" s="585" t="s">
        <v>184</v>
      </c>
      <c r="BK1210" s="592">
        <f>SUM(BK1211:BK1261)</f>
        <v>0</v>
      </c>
    </row>
    <row r="1211" spans="2:65" s="524" customFormat="1" ht="16.5" customHeight="1">
      <c r="B1211" s="523"/>
      <c r="C1211" s="595" t="s">
        <v>1860</v>
      </c>
      <c r="D1211" s="595" t="s">
        <v>186</v>
      </c>
      <c r="E1211" s="596" t="s">
        <v>1861</v>
      </c>
      <c r="F1211" s="636" t="s">
        <v>1862</v>
      </c>
      <c r="G1211" s="615" t="s">
        <v>201</v>
      </c>
      <c r="H1211" s="599">
        <v>291.64400000000001</v>
      </c>
      <c r="I1211" s="90"/>
      <c r="J1211" s="600">
        <f>ROUND(I1211*H1211,2)</f>
        <v>0</v>
      </c>
      <c r="K1211" s="601"/>
      <c r="L1211" s="523"/>
      <c r="M1211" s="602" t="s">
        <v>1</v>
      </c>
      <c r="N1211" s="603" t="s">
        <v>38</v>
      </c>
      <c r="P1211" s="604">
        <f>O1211*H1211</f>
        <v>0</v>
      </c>
      <c r="Q1211" s="604">
        <v>2.9999999999999997E-4</v>
      </c>
      <c r="R1211" s="604">
        <f>Q1211*H1211</f>
        <v>8.7493199999999993E-2</v>
      </c>
      <c r="S1211" s="604">
        <v>0</v>
      </c>
      <c r="T1211" s="605">
        <f>S1211*H1211</f>
        <v>0</v>
      </c>
      <c r="AR1211" s="606" t="s">
        <v>259</v>
      </c>
      <c r="AT1211" s="606" t="s">
        <v>186</v>
      </c>
      <c r="AU1211" s="606" t="s">
        <v>83</v>
      </c>
      <c r="AY1211" s="516" t="s">
        <v>184</v>
      </c>
      <c r="BE1211" s="607">
        <f>IF(N1211="základní",J1211,0)</f>
        <v>0</v>
      </c>
      <c r="BF1211" s="607">
        <f>IF(N1211="snížená",J1211,0)</f>
        <v>0</v>
      </c>
      <c r="BG1211" s="607">
        <f>IF(N1211="zákl. přenesená",J1211,0)</f>
        <v>0</v>
      </c>
      <c r="BH1211" s="607">
        <f>IF(N1211="sníž. přenesená",J1211,0)</f>
        <v>0</v>
      </c>
      <c r="BI1211" s="607">
        <f>IF(N1211="nulová",J1211,0)</f>
        <v>0</v>
      </c>
      <c r="BJ1211" s="516" t="s">
        <v>81</v>
      </c>
      <c r="BK1211" s="607">
        <f>ROUND(I1211*H1211,2)</f>
        <v>0</v>
      </c>
      <c r="BL1211" s="516" t="s">
        <v>259</v>
      </c>
      <c r="BM1211" s="606" t="s">
        <v>1863</v>
      </c>
    </row>
    <row r="1212" spans="2:65" s="609" customFormat="1">
      <c r="B1212" s="608"/>
      <c r="D1212" s="610" t="s">
        <v>203</v>
      </c>
      <c r="E1212" s="611" t="s">
        <v>1</v>
      </c>
      <c r="F1212" s="514" t="s">
        <v>1864</v>
      </c>
      <c r="H1212" s="612">
        <v>291.64400000000001</v>
      </c>
      <c r="L1212" s="608"/>
      <c r="M1212" s="613"/>
      <c r="T1212" s="614"/>
      <c r="AT1212" s="611" t="s">
        <v>203</v>
      </c>
      <c r="AU1212" s="611" t="s">
        <v>83</v>
      </c>
      <c r="AV1212" s="609" t="s">
        <v>83</v>
      </c>
      <c r="AW1212" s="609" t="s">
        <v>28</v>
      </c>
      <c r="AX1212" s="609" t="s">
        <v>81</v>
      </c>
      <c r="AY1212" s="611" t="s">
        <v>184</v>
      </c>
    </row>
    <row r="1213" spans="2:65" s="524" customFormat="1" ht="24.15" customHeight="1">
      <c r="B1213" s="523"/>
      <c r="C1213" s="595" t="s">
        <v>1865</v>
      </c>
      <c r="D1213" s="595" t="s">
        <v>186</v>
      </c>
      <c r="E1213" s="596" t="s">
        <v>1866</v>
      </c>
      <c r="F1213" s="636" t="s">
        <v>1867</v>
      </c>
      <c r="G1213" s="615" t="s">
        <v>201</v>
      </c>
      <c r="H1213" s="599">
        <v>94.917000000000002</v>
      </c>
      <c r="I1213" s="90"/>
      <c r="J1213" s="600">
        <f>ROUND(I1213*H1213,2)</f>
        <v>0</v>
      </c>
      <c r="K1213" s="601"/>
      <c r="L1213" s="523"/>
      <c r="M1213" s="602" t="s">
        <v>1</v>
      </c>
      <c r="N1213" s="603" t="s">
        <v>38</v>
      </c>
      <c r="P1213" s="604">
        <f>O1213*H1213</f>
        <v>0</v>
      </c>
      <c r="Q1213" s="604">
        <v>1.5E-3</v>
      </c>
      <c r="R1213" s="604">
        <f>Q1213*H1213</f>
        <v>0.14237550000000002</v>
      </c>
      <c r="S1213" s="604">
        <v>0</v>
      </c>
      <c r="T1213" s="605">
        <f>S1213*H1213</f>
        <v>0</v>
      </c>
      <c r="AR1213" s="606" t="s">
        <v>259</v>
      </c>
      <c r="AT1213" s="606" t="s">
        <v>186</v>
      </c>
      <c r="AU1213" s="606" t="s">
        <v>83</v>
      </c>
      <c r="AY1213" s="516" t="s">
        <v>184</v>
      </c>
      <c r="BE1213" s="607">
        <f>IF(N1213="základní",J1213,0)</f>
        <v>0</v>
      </c>
      <c r="BF1213" s="607">
        <f>IF(N1213="snížená",J1213,0)</f>
        <v>0</v>
      </c>
      <c r="BG1213" s="607">
        <f>IF(N1213="zákl. přenesená",J1213,0)</f>
        <v>0</v>
      </c>
      <c r="BH1213" s="607">
        <f>IF(N1213="sníž. přenesená",J1213,0)</f>
        <v>0</v>
      </c>
      <c r="BI1213" s="607">
        <f>IF(N1213="nulová",J1213,0)</f>
        <v>0</v>
      </c>
      <c r="BJ1213" s="516" t="s">
        <v>81</v>
      </c>
      <c r="BK1213" s="607">
        <f>ROUND(I1213*H1213,2)</f>
        <v>0</v>
      </c>
      <c r="BL1213" s="516" t="s">
        <v>259</v>
      </c>
      <c r="BM1213" s="606" t="s">
        <v>1868</v>
      </c>
    </row>
    <row r="1214" spans="2:65" s="609" customFormat="1">
      <c r="B1214" s="608"/>
      <c r="D1214" s="610" t="s">
        <v>203</v>
      </c>
      <c r="E1214" s="611" t="s">
        <v>1</v>
      </c>
      <c r="F1214" s="514" t="s">
        <v>1869</v>
      </c>
      <c r="H1214" s="612">
        <v>41.45</v>
      </c>
      <c r="L1214" s="608"/>
      <c r="M1214" s="613"/>
      <c r="T1214" s="614"/>
      <c r="AT1214" s="611" t="s">
        <v>203</v>
      </c>
      <c r="AU1214" s="611" t="s">
        <v>83</v>
      </c>
      <c r="AV1214" s="609" t="s">
        <v>83</v>
      </c>
      <c r="AW1214" s="609" t="s">
        <v>28</v>
      </c>
      <c r="AX1214" s="609" t="s">
        <v>73</v>
      </c>
      <c r="AY1214" s="611" t="s">
        <v>184</v>
      </c>
    </row>
    <row r="1215" spans="2:65" s="609" customFormat="1">
      <c r="B1215" s="608"/>
      <c r="D1215" s="610" t="s">
        <v>203</v>
      </c>
      <c r="E1215" s="611" t="s">
        <v>1</v>
      </c>
      <c r="F1215" s="514" t="s">
        <v>1870</v>
      </c>
      <c r="H1215" s="612">
        <v>-3.1520000000000001</v>
      </c>
      <c r="L1215" s="608"/>
      <c r="M1215" s="613"/>
      <c r="T1215" s="614"/>
      <c r="AT1215" s="611" t="s">
        <v>203</v>
      </c>
      <c r="AU1215" s="611" t="s">
        <v>83</v>
      </c>
      <c r="AV1215" s="609" t="s">
        <v>83</v>
      </c>
      <c r="AW1215" s="609" t="s">
        <v>28</v>
      </c>
      <c r="AX1215" s="609" t="s">
        <v>73</v>
      </c>
      <c r="AY1215" s="611" t="s">
        <v>184</v>
      </c>
    </row>
    <row r="1216" spans="2:65" s="609" customFormat="1">
      <c r="B1216" s="608"/>
      <c r="D1216" s="610" t="s">
        <v>203</v>
      </c>
      <c r="E1216" s="611" t="s">
        <v>1</v>
      </c>
      <c r="F1216" s="514" t="s">
        <v>1871</v>
      </c>
      <c r="H1216" s="612">
        <v>41.45</v>
      </c>
      <c r="L1216" s="608"/>
      <c r="M1216" s="613"/>
      <c r="T1216" s="614"/>
      <c r="AT1216" s="611" t="s">
        <v>203</v>
      </c>
      <c r="AU1216" s="611" t="s">
        <v>83</v>
      </c>
      <c r="AV1216" s="609" t="s">
        <v>83</v>
      </c>
      <c r="AW1216" s="609" t="s">
        <v>28</v>
      </c>
      <c r="AX1216" s="609" t="s">
        <v>73</v>
      </c>
      <c r="AY1216" s="611" t="s">
        <v>184</v>
      </c>
    </row>
    <row r="1217" spans="2:65" s="609" customFormat="1">
      <c r="B1217" s="608"/>
      <c r="D1217" s="610" t="s">
        <v>203</v>
      </c>
      <c r="E1217" s="611" t="s">
        <v>1</v>
      </c>
      <c r="F1217" s="514" t="s">
        <v>1870</v>
      </c>
      <c r="H1217" s="612">
        <v>-3.1520000000000001</v>
      </c>
      <c r="L1217" s="608"/>
      <c r="M1217" s="613"/>
      <c r="T1217" s="614"/>
      <c r="AT1217" s="611" t="s">
        <v>203</v>
      </c>
      <c r="AU1217" s="611" t="s">
        <v>83</v>
      </c>
      <c r="AV1217" s="609" t="s">
        <v>83</v>
      </c>
      <c r="AW1217" s="609" t="s">
        <v>28</v>
      </c>
      <c r="AX1217" s="609" t="s">
        <v>73</v>
      </c>
      <c r="AY1217" s="611" t="s">
        <v>184</v>
      </c>
    </row>
    <row r="1218" spans="2:65" s="609" customFormat="1">
      <c r="B1218" s="608"/>
      <c r="D1218" s="610" t="s">
        <v>203</v>
      </c>
      <c r="E1218" s="611" t="s">
        <v>1</v>
      </c>
      <c r="F1218" s="514" t="s">
        <v>1872</v>
      </c>
      <c r="H1218" s="612">
        <v>19.896999999999998</v>
      </c>
      <c r="L1218" s="608"/>
      <c r="M1218" s="613"/>
      <c r="T1218" s="614"/>
      <c r="AT1218" s="611" t="s">
        <v>203</v>
      </c>
      <c r="AU1218" s="611" t="s">
        <v>83</v>
      </c>
      <c r="AV1218" s="609" t="s">
        <v>83</v>
      </c>
      <c r="AW1218" s="609" t="s">
        <v>28</v>
      </c>
      <c r="AX1218" s="609" t="s">
        <v>73</v>
      </c>
      <c r="AY1218" s="611" t="s">
        <v>184</v>
      </c>
    </row>
    <row r="1219" spans="2:65" s="609" customFormat="1">
      <c r="B1219" s="608"/>
      <c r="D1219" s="610" t="s">
        <v>203</v>
      </c>
      <c r="E1219" s="611" t="s">
        <v>1</v>
      </c>
      <c r="F1219" s="514" t="s">
        <v>1873</v>
      </c>
      <c r="H1219" s="612">
        <v>-1.5760000000000001</v>
      </c>
      <c r="L1219" s="608"/>
      <c r="M1219" s="613"/>
      <c r="T1219" s="614"/>
      <c r="AT1219" s="611" t="s">
        <v>203</v>
      </c>
      <c r="AU1219" s="611" t="s">
        <v>83</v>
      </c>
      <c r="AV1219" s="609" t="s">
        <v>83</v>
      </c>
      <c r="AW1219" s="609" t="s">
        <v>28</v>
      </c>
      <c r="AX1219" s="609" t="s">
        <v>73</v>
      </c>
      <c r="AY1219" s="611" t="s">
        <v>184</v>
      </c>
    </row>
    <row r="1220" spans="2:65" s="630" customFormat="1">
      <c r="B1220" s="629"/>
      <c r="D1220" s="610" t="s">
        <v>203</v>
      </c>
      <c r="E1220" s="631" t="s">
        <v>1</v>
      </c>
      <c r="F1220" s="632" t="s">
        <v>206</v>
      </c>
      <c r="H1220" s="633">
        <v>94.917000000000002</v>
      </c>
      <c r="L1220" s="629"/>
      <c r="M1220" s="634"/>
      <c r="T1220" s="635"/>
      <c r="AT1220" s="631" t="s">
        <v>203</v>
      </c>
      <c r="AU1220" s="631" t="s">
        <v>83</v>
      </c>
      <c r="AV1220" s="630" t="s">
        <v>190</v>
      </c>
      <c r="AW1220" s="630" t="s">
        <v>28</v>
      </c>
      <c r="AX1220" s="630" t="s">
        <v>81</v>
      </c>
      <c r="AY1220" s="631" t="s">
        <v>184</v>
      </c>
    </row>
    <row r="1221" spans="2:65" s="524" customFormat="1" ht="33" customHeight="1">
      <c r="B1221" s="523"/>
      <c r="C1221" s="595" t="s">
        <v>1874</v>
      </c>
      <c r="D1221" s="595" t="s">
        <v>186</v>
      </c>
      <c r="E1221" s="596" t="s">
        <v>1875</v>
      </c>
      <c r="F1221" s="636" t="s">
        <v>1876</v>
      </c>
      <c r="G1221" s="615" t="s">
        <v>201</v>
      </c>
      <c r="H1221" s="599">
        <v>285.37</v>
      </c>
      <c r="I1221" s="90"/>
      <c r="J1221" s="600">
        <f>ROUND(I1221*H1221,2)</f>
        <v>0</v>
      </c>
      <c r="K1221" s="601"/>
      <c r="L1221" s="523"/>
      <c r="M1221" s="602" t="s">
        <v>1</v>
      </c>
      <c r="N1221" s="603" t="s">
        <v>38</v>
      </c>
      <c r="P1221" s="604">
        <f>O1221*H1221</f>
        <v>0</v>
      </c>
      <c r="Q1221" s="604">
        <v>5.3800000000000002E-3</v>
      </c>
      <c r="R1221" s="604">
        <f>Q1221*H1221</f>
        <v>1.5352906000000002</v>
      </c>
      <c r="S1221" s="604">
        <v>0</v>
      </c>
      <c r="T1221" s="605">
        <f>S1221*H1221</f>
        <v>0</v>
      </c>
      <c r="AR1221" s="606" t="s">
        <v>259</v>
      </c>
      <c r="AT1221" s="606" t="s">
        <v>186</v>
      </c>
      <c r="AU1221" s="606" t="s">
        <v>83</v>
      </c>
      <c r="AY1221" s="516" t="s">
        <v>184</v>
      </c>
      <c r="BE1221" s="607">
        <f>IF(N1221="základní",J1221,0)</f>
        <v>0</v>
      </c>
      <c r="BF1221" s="607">
        <f>IF(N1221="snížená",J1221,0)</f>
        <v>0</v>
      </c>
      <c r="BG1221" s="607">
        <f>IF(N1221="zákl. přenesená",J1221,0)</f>
        <v>0</v>
      </c>
      <c r="BH1221" s="607">
        <f>IF(N1221="sníž. přenesená",J1221,0)</f>
        <v>0</v>
      </c>
      <c r="BI1221" s="607">
        <f>IF(N1221="nulová",J1221,0)</f>
        <v>0</v>
      </c>
      <c r="BJ1221" s="516" t="s">
        <v>81</v>
      </c>
      <c r="BK1221" s="607">
        <f>ROUND(I1221*H1221,2)</f>
        <v>0</v>
      </c>
      <c r="BL1221" s="516" t="s">
        <v>259</v>
      </c>
      <c r="BM1221" s="606" t="s">
        <v>1877</v>
      </c>
    </row>
    <row r="1222" spans="2:65" s="617" customFormat="1">
      <c r="B1222" s="616"/>
      <c r="D1222" s="610" t="s">
        <v>203</v>
      </c>
      <c r="E1222" s="618" t="s">
        <v>1</v>
      </c>
      <c r="F1222" s="619" t="s">
        <v>804</v>
      </c>
      <c r="H1222" s="618" t="s">
        <v>1</v>
      </c>
      <c r="L1222" s="616"/>
      <c r="M1222" s="620"/>
      <c r="T1222" s="621"/>
      <c r="AT1222" s="618" t="s">
        <v>203</v>
      </c>
      <c r="AU1222" s="618" t="s">
        <v>83</v>
      </c>
      <c r="AV1222" s="617" t="s">
        <v>81</v>
      </c>
      <c r="AW1222" s="617" t="s">
        <v>28</v>
      </c>
      <c r="AX1222" s="617" t="s">
        <v>73</v>
      </c>
      <c r="AY1222" s="618" t="s">
        <v>184</v>
      </c>
    </row>
    <row r="1223" spans="2:65" s="609" customFormat="1">
      <c r="B1223" s="608"/>
      <c r="D1223" s="610" t="s">
        <v>203</v>
      </c>
      <c r="E1223" s="611" t="s">
        <v>1</v>
      </c>
      <c r="F1223" s="514" t="s">
        <v>1878</v>
      </c>
      <c r="H1223" s="612">
        <v>2.1949999999999998</v>
      </c>
      <c r="L1223" s="608"/>
      <c r="M1223" s="613"/>
      <c r="T1223" s="614"/>
      <c r="AT1223" s="611" t="s">
        <v>203</v>
      </c>
      <c r="AU1223" s="611" t="s">
        <v>83</v>
      </c>
      <c r="AV1223" s="609" t="s">
        <v>83</v>
      </c>
      <c r="AW1223" s="609" t="s">
        <v>28</v>
      </c>
      <c r="AX1223" s="609" t="s">
        <v>73</v>
      </c>
      <c r="AY1223" s="611" t="s">
        <v>184</v>
      </c>
    </row>
    <row r="1224" spans="2:65" s="609" customFormat="1">
      <c r="B1224" s="608"/>
      <c r="D1224" s="610" t="s">
        <v>203</v>
      </c>
      <c r="E1224" s="611" t="s">
        <v>1</v>
      </c>
      <c r="F1224" s="514" t="s">
        <v>1879</v>
      </c>
      <c r="H1224" s="612">
        <v>16.745999999999999</v>
      </c>
      <c r="L1224" s="608"/>
      <c r="M1224" s="613"/>
      <c r="T1224" s="614"/>
      <c r="AT1224" s="611" t="s">
        <v>203</v>
      </c>
      <c r="AU1224" s="611" t="s">
        <v>83</v>
      </c>
      <c r="AV1224" s="609" t="s">
        <v>83</v>
      </c>
      <c r="AW1224" s="609" t="s">
        <v>28</v>
      </c>
      <c r="AX1224" s="609" t="s">
        <v>73</v>
      </c>
      <c r="AY1224" s="611" t="s">
        <v>184</v>
      </c>
    </row>
    <row r="1225" spans="2:65" s="609" customFormat="1">
      <c r="B1225" s="608"/>
      <c r="D1225" s="610" t="s">
        <v>203</v>
      </c>
      <c r="E1225" s="611" t="s">
        <v>1</v>
      </c>
      <c r="F1225" s="514" t="s">
        <v>1880</v>
      </c>
      <c r="H1225" s="612">
        <v>-2.758</v>
      </c>
      <c r="L1225" s="608"/>
      <c r="M1225" s="613"/>
      <c r="T1225" s="614"/>
      <c r="AT1225" s="611" t="s">
        <v>203</v>
      </c>
      <c r="AU1225" s="611" t="s">
        <v>83</v>
      </c>
      <c r="AV1225" s="609" t="s">
        <v>83</v>
      </c>
      <c r="AW1225" s="609" t="s">
        <v>28</v>
      </c>
      <c r="AX1225" s="609" t="s">
        <v>73</v>
      </c>
      <c r="AY1225" s="611" t="s">
        <v>184</v>
      </c>
    </row>
    <row r="1226" spans="2:65" s="609" customFormat="1">
      <c r="B1226" s="608"/>
      <c r="D1226" s="610" t="s">
        <v>203</v>
      </c>
      <c r="E1226" s="611" t="s">
        <v>1</v>
      </c>
      <c r="F1226" s="514" t="s">
        <v>1881</v>
      </c>
      <c r="H1226" s="612">
        <v>10.666</v>
      </c>
      <c r="L1226" s="608"/>
      <c r="M1226" s="613"/>
      <c r="T1226" s="614"/>
      <c r="AT1226" s="611" t="s">
        <v>203</v>
      </c>
      <c r="AU1226" s="611" t="s">
        <v>83</v>
      </c>
      <c r="AV1226" s="609" t="s">
        <v>83</v>
      </c>
      <c r="AW1226" s="609" t="s">
        <v>28</v>
      </c>
      <c r="AX1226" s="609" t="s">
        <v>73</v>
      </c>
      <c r="AY1226" s="611" t="s">
        <v>184</v>
      </c>
    </row>
    <row r="1227" spans="2:65" s="609" customFormat="1">
      <c r="B1227" s="608"/>
      <c r="D1227" s="610" t="s">
        <v>203</v>
      </c>
      <c r="E1227" s="611" t="s">
        <v>1</v>
      </c>
      <c r="F1227" s="514" t="s">
        <v>1882</v>
      </c>
      <c r="H1227" s="612">
        <v>-1.379</v>
      </c>
      <c r="L1227" s="608"/>
      <c r="M1227" s="613"/>
      <c r="T1227" s="614"/>
      <c r="AT1227" s="611" t="s">
        <v>203</v>
      </c>
      <c r="AU1227" s="611" t="s">
        <v>83</v>
      </c>
      <c r="AV1227" s="609" t="s">
        <v>83</v>
      </c>
      <c r="AW1227" s="609" t="s">
        <v>28</v>
      </c>
      <c r="AX1227" s="609" t="s">
        <v>73</v>
      </c>
      <c r="AY1227" s="611" t="s">
        <v>184</v>
      </c>
    </row>
    <row r="1228" spans="2:65" s="609" customFormat="1">
      <c r="B1228" s="608"/>
      <c r="D1228" s="610" t="s">
        <v>203</v>
      </c>
      <c r="E1228" s="611" t="s">
        <v>1</v>
      </c>
      <c r="F1228" s="514" t="s">
        <v>1883</v>
      </c>
      <c r="H1228" s="612">
        <v>16.584</v>
      </c>
      <c r="L1228" s="608"/>
      <c r="M1228" s="613"/>
      <c r="T1228" s="614"/>
      <c r="AT1228" s="611" t="s">
        <v>203</v>
      </c>
      <c r="AU1228" s="611" t="s">
        <v>83</v>
      </c>
      <c r="AV1228" s="609" t="s">
        <v>83</v>
      </c>
      <c r="AW1228" s="609" t="s">
        <v>28</v>
      </c>
      <c r="AX1228" s="609" t="s">
        <v>73</v>
      </c>
      <c r="AY1228" s="611" t="s">
        <v>184</v>
      </c>
    </row>
    <row r="1229" spans="2:65" s="609" customFormat="1">
      <c r="B1229" s="608"/>
      <c r="D1229" s="610" t="s">
        <v>203</v>
      </c>
      <c r="E1229" s="611" t="s">
        <v>1</v>
      </c>
      <c r="F1229" s="514" t="s">
        <v>1873</v>
      </c>
      <c r="H1229" s="612">
        <v>-1.5760000000000001</v>
      </c>
      <c r="L1229" s="608"/>
      <c r="M1229" s="613"/>
      <c r="T1229" s="614"/>
      <c r="AT1229" s="611" t="s">
        <v>203</v>
      </c>
      <c r="AU1229" s="611" t="s">
        <v>83</v>
      </c>
      <c r="AV1229" s="609" t="s">
        <v>83</v>
      </c>
      <c r="AW1229" s="609" t="s">
        <v>28</v>
      </c>
      <c r="AX1229" s="609" t="s">
        <v>73</v>
      </c>
      <c r="AY1229" s="611" t="s">
        <v>184</v>
      </c>
    </row>
    <row r="1230" spans="2:65" s="609" customFormat="1">
      <c r="B1230" s="608"/>
      <c r="D1230" s="610" t="s">
        <v>203</v>
      </c>
      <c r="E1230" s="611" t="s">
        <v>1</v>
      </c>
      <c r="F1230" s="514" t="s">
        <v>1884</v>
      </c>
      <c r="H1230" s="612">
        <v>39.39</v>
      </c>
      <c r="L1230" s="608"/>
      <c r="M1230" s="613"/>
      <c r="T1230" s="614"/>
      <c r="AT1230" s="611" t="s">
        <v>203</v>
      </c>
      <c r="AU1230" s="611" t="s">
        <v>83</v>
      </c>
      <c r="AV1230" s="609" t="s">
        <v>83</v>
      </c>
      <c r="AW1230" s="609" t="s">
        <v>28</v>
      </c>
      <c r="AX1230" s="609" t="s">
        <v>73</v>
      </c>
      <c r="AY1230" s="611" t="s">
        <v>184</v>
      </c>
    </row>
    <row r="1231" spans="2:65" s="609" customFormat="1">
      <c r="B1231" s="608"/>
      <c r="D1231" s="610" t="s">
        <v>203</v>
      </c>
      <c r="E1231" s="611" t="s">
        <v>1</v>
      </c>
      <c r="F1231" s="514" t="s">
        <v>1873</v>
      </c>
      <c r="H1231" s="612">
        <v>-1.5760000000000001</v>
      </c>
      <c r="L1231" s="608"/>
      <c r="M1231" s="613"/>
      <c r="T1231" s="614"/>
      <c r="AT1231" s="611" t="s">
        <v>203</v>
      </c>
      <c r="AU1231" s="611" t="s">
        <v>83</v>
      </c>
      <c r="AV1231" s="609" t="s">
        <v>83</v>
      </c>
      <c r="AW1231" s="609" t="s">
        <v>28</v>
      </c>
      <c r="AX1231" s="609" t="s">
        <v>73</v>
      </c>
      <c r="AY1231" s="611" t="s">
        <v>184</v>
      </c>
    </row>
    <row r="1232" spans="2:65" s="609" customFormat="1">
      <c r="B1232" s="608"/>
      <c r="D1232" s="610" t="s">
        <v>203</v>
      </c>
      <c r="E1232" s="611" t="s">
        <v>1</v>
      </c>
      <c r="F1232" s="514" t="s">
        <v>1885</v>
      </c>
      <c r="H1232" s="612">
        <v>16.725999999999999</v>
      </c>
      <c r="L1232" s="608"/>
      <c r="M1232" s="613"/>
      <c r="T1232" s="614"/>
      <c r="AT1232" s="611" t="s">
        <v>203</v>
      </c>
      <c r="AU1232" s="611" t="s">
        <v>83</v>
      </c>
      <c r="AV1232" s="609" t="s">
        <v>83</v>
      </c>
      <c r="AW1232" s="609" t="s">
        <v>28</v>
      </c>
      <c r="AX1232" s="609" t="s">
        <v>73</v>
      </c>
      <c r="AY1232" s="611" t="s">
        <v>184</v>
      </c>
    </row>
    <row r="1233" spans="2:51" s="609" customFormat="1">
      <c r="B1233" s="608"/>
      <c r="D1233" s="610" t="s">
        <v>203</v>
      </c>
      <c r="E1233" s="611" t="s">
        <v>1</v>
      </c>
      <c r="F1233" s="514" t="s">
        <v>811</v>
      </c>
      <c r="H1233" s="612">
        <v>-1.7729999999999999</v>
      </c>
      <c r="L1233" s="608"/>
      <c r="M1233" s="613"/>
      <c r="T1233" s="614"/>
      <c r="AT1233" s="611" t="s">
        <v>203</v>
      </c>
      <c r="AU1233" s="611" t="s">
        <v>83</v>
      </c>
      <c r="AV1233" s="609" t="s">
        <v>83</v>
      </c>
      <c r="AW1233" s="609" t="s">
        <v>28</v>
      </c>
      <c r="AX1233" s="609" t="s">
        <v>73</v>
      </c>
      <c r="AY1233" s="611" t="s">
        <v>184</v>
      </c>
    </row>
    <row r="1234" spans="2:51" s="609" customFormat="1">
      <c r="B1234" s="608"/>
      <c r="D1234" s="610" t="s">
        <v>203</v>
      </c>
      <c r="E1234" s="611" t="s">
        <v>1</v>
      </c>
      <c r="F1234" s="514" t="s">
        <v>1886</v>
      </c>
      <c r="H1234" s="612">
        <v>16.725999999999999</v>
      </c>
      <c r="L1234" s="608"/>
      <c r="M1234" s="613"/>
      <c r="T1234" s="614"/>
      <c r="AT1234" s="611" t="s">
        <v>203</v>
      </c>
      <c r="AU1234" s="611" t="s">
        <v>83</v>
      </c>
      <c r="AV1234" s="609" t="s">
        <v>83</v>
      </c>
      <c r="AW1234" s="609" t="s">
        <v>28</v>
      </c>
      <c r="AX1234" s="609" t="s">
        <v>73</v>
      </c>
      <c r="AY1234" s="611" t="s">
        <v>184</v>
      </c>
    </row>
    <row r="1235" spans="2:51" s="609" customFormat="1">
      <c r="B1235" s="608"/>
      <c r="D1235" s="610" t="s">
        <v>203</v>
      </c>
      <c r="E1235" s="611" t="s">
        <v>1</v>
      </c>
      <c r="F1235" s="514" t="s">
        <v>811</v>
      </c>
      <c r="H1235" s="612">
        <v>-1.7729999999999999</v>
      </c>
      <c r="L1235" s="608"/>
      <c r="M1235" s="613"/>
      <c r="T1235" s="614"/>
      <c r="AT1235" s="611" t="s">
        <v>203</v>
      </c>
      <c r="AU1235" s="611" t="s">
        <v>83</v>
      </c>
      <c r="AV1235" s="609" t="s">
        <v>83</v>
      </c>
      <c r="AW1235" s="609" t="s">
        <v>28</v>
      </c>
      <c r="AX1235" s="609" t="s">
        <v>73</v>
      </c>
      <c r="AY1235" s="611" t="s">
        <v>184</v>
      </c>
    </row>
    <row r="1236" spans="2:51" s="609" customFormat="1">
      <c r="B1236" s="608"/>
      <c r="D1236" s="610" t="s">
        <v>203</v>
      </c>
      <c r="E1236" s="611" t="s">
        <v>1</v>
      </c>
      <c r="F1236" s="514" t="s">
        <v>1887</v>
      </c>
      <c r="H1236" s="612">
        <v>45.551000000000002</v>
      </c>
      <c r="L1236" s="608"/>
      <c r="M1236" s="613"/>
      <c r="T1236" s="614"/>
      <c r="AT1236" s="611" t="s">
        <v>203</v>
      </c>
      <c r="AU1236" s="611" t="s">
        <v>83</v>
      </c>
      <c r="AV1236" s="609" t="s">
        <v>83</v>
      </c>
      <c r="AW1236" s="609" t="s">
        <v>28</v>
      </c>
      <c r="AX1236" s="609" t="s">
        <v>73</v>
      </c>
      <c r="AY1236" s="611" t="s">
        <v>184</v>
      </c>
    </row>
    <row r="1237" spans="2:51" s="609" customFormat="1">
      <c r="B1237" s="608"/>
      <c r="D1237" s="610" t="s">
        <v>203</v>
      </c>
      <c r="E1237" s="611" t="s">
        <v>1</v>
      </c>
      <c r="F1237" s="514" t="s">
        <v>1873</v>
      </c>
      <c r="H1237" s="612">
        <v>-1.5760000000000001</v>
      </c>
      <c r="L1237" s="608"/>
      <c r="M1237" s="613"/>
      <c r="T1237" s="614"/>
      <c r="AT1237" s="611" t="s">
        <v>203</v>
      </c>
      <c r="AU1237" s="611" t="s">
        <v>83</v>
      </c>
      <c r="AV1237" s="609" t="s">
        <v>83</v>
      </c>
      <c r="AW1237" s="609" t="s">
        <v>28</v>
      </c>
      <c r="AX1237" s="609" t="s">
        <v>73</v>
      </c>
      <c r="AY1237" s="611" t="s">
        <v>184</v>
      </c>
    </row>
    <row r="1238" spans="2:51" s="609" customFormat="1">
      <c r="B1238" s="608"/>
      <c r="D1238" s="610" t="s">
        <v>203</v>
      </c>
      <c r="E1238" s="611" t="s">
        <v>1</v>
      </c>
      <c r="F1238" s="514" t="s">
        <v>1888</v>
      </c>
      <c r="H1238" s="612">
        <v>19.472999999999999</v>
      </c>
      <c r="L1238" s="608"/>
      <c r="M1238" s="613"/>
      <c r="T1238" s="614"/>
      <c r="AT1238" s="611" t="s">
        <v>203</v>
      </c>
      <c r="AU1238" s="611" t="s">
        <v>83</v>
      </c>
      <c r="AV1238" s="609" t="s">
        <v>83</v>
      </c>
      <c r="AW1238" s="609" t="s">
        <v>28</v>
      </c>
      <c r="AX1238" s="609" t="s">
        <v>73</v>
      </c>
      <c r="AY1238" s="611" t="s">
        <v>184</v>
      </c>
    </row>
    <row r="1239" spans="2:51" s="609" customFormat="1">
      <c r="B1239" s="608"/>
      <c r="D1239" s="610" t="s">
        <v>203</v>
      </c>
      <c r="E1239" s="611" t="s">
        <v>1</v>
      </c>
      <c r="F1239" s="514" t="s">
        <v>811</v>
      </c>
      <c r="H1239" s="612">
        <v>-1.7729999999999999</v>
      </c>
      <c r="L1239" s="608"/>
      <c r="M1239" s="613"/>
      <c r="T1239" s="614"/>
      <c r="AT1239" s="611" t="s">
        <v>203</v>
      </c>
      <c r="AU1239" s="611" t="s">
        <v>83</v>
      </c>
      <c r="AV1239" s="609" t="s">
        <v>83</v>
      </c>
      <c r="AW1239" s="609" t="s">
        <v>28</v>
      </c>
      <c r="AX1239" s="609" t="s">
        <v>73</v>
      </c>
      <c r="AY1239" s="611" t="s">
        <v>184</v>
      </c>
    </row>
    <row r="1240" spans="2:51" s="617" customFormat="1">
      <c r="B1240" s="616"/>
      <c r="D1240" s="610" t="s">
        <v>203</v>
      </c>
      <c r="E1240" s="618" t="s">
        <v>1</v>
      </c>
      <c r="F1240" s="619" t="s">
        <v>816</v>
      </c>
      <c r="H1240" s="618" t="s">
        <v>1</v>
      </c>
      <c r="L1240" s="616"/>
      <c r="M1240" s="620"/>
      <c r="T1240" s="621"/>
      <c r="AT1240" s="618" t="s">
        <v>203</v>
      </c>
      <c r="AU1240" s="618" t="s">
        <v>83</v>
      </c>
      <c r="AV1240" s="617" t="s">
        <v>81</v>
      </c>
      <c r="AW1240" s="617" t="s">
        <v>28</v>
      </c>
      <c r="AX1240" s="617" t="s">
        <v>73</v>
      </c>
      <c r="AY1240" s="618" t="s">
        <v>184</v>
      </c>
    </row>
    <row r="1241" spans="2:51" s="609" customFormat="1">
      <c r="B1241" s="608"/>
      <c r="D1241" s="610" t="s">
        <v>203</v>
      </c>
      <c r="E1241" s="611" t="s">
        <v>1</v>
      </c>
      <c r="F1241" s="514" t="s">
        <v>1869</v>
      </c>
      <c r="H1241" s="612">
        <v>41.45</v>
      </c>
      <c r="L1241" s="608"/>
      <c r="M1241" s="613"/>
      <c r="T1241" s="614"/>
      <c r="AT1241" s="611" t="s">
        <v>203</v>
      </c>
      <c r="AU1241" s="611" t="s">
        <v>83</v>
      </c>
      <c r="AV1241" s="609" t="s">
        <v>83</v>
      </c>
      <c r="AW1241" s="609" t="s">
        <v>28</v>
      </c>
      <c r="AX1241" s="609" t="s">
        <v>73</v>
      </c>
      <c r="AY1241" s="611" t="s">
        <v>184</v>
      </c>
    </row>
    <row r="1242" spans="2:51" s="609" customFormat="1">
      <c r="B1242" s="608"/>
      <c r="D1242" s="610" t="s">
        <v>203</v>
      </c>
      <c r="E1242" s="611" t="s">
        <v>1</v>
      </c>
      <c r="F1242" s="514" t="s">
        <v>1870</v>
      </c>
      <c r="H1242" s="612">
        <v>-3.1520000000000001</v>
      </c>
      <c r="L1242" s="608"/>
      <c r="M1242" s="613"/>
      <c r="T1242" s="614"/>
      <c r="AT1242" s="611" t="s">
        <v>203</v>
      </c>
      <c r="AU1242" s="611" t="s">
        <v>83</v>
      </c>
      <c r="AV1242" s="609" t="s">
        <v>83</v>
      </c>
      <c r="AW1242" s="609" t="s">
        <v>28</v>
      </c>
      <c r="AX1242" s="609" t="s">
        <v>73</v>
      </c>
      <c r="AY1242" s="611" t="s">
        <v>184</v>
      </c>
    </row>
    <row r="1243" spans="2:51" s="609" customFormat="1">
      <c r="B1243" s="608"/>
      <c r="D1243" s="610" t="s">
        <v>203</v>
      </c>
      <c r="E1243" s="611" t="s">
        <v>1</v>
      </c>
      <c r="F1243" s="514" t="s">
        <v>1889</v>
      </c>
      <c r="H1243" s="612">
        <v>18.826000000000001</v>
      </c>
      <c r="L1243" s="608"/>
      <c r="M1243" s="613"/>
      <c r="T1243" s="614"/>
      <c r="AT1243" s="611" t="s">
        <v>203</v>
      </c>
      <c r="AU1243" s="611" t="s">
        <v>83</v>
      </c>
      <c r="AV1243" s="609" t="s">
        <v>83</v>
      </c>
      <c r="AW1243" s="609" t="s">
        <v>28</v>
      </c>
      <c r="AX1243" s="609" t="s">
        <v>73</v>
      </c>
      <c r="AY1243" s="611" t="s">
        <v>184</v>
      </c>
    </row>
    <row r="1244" spans="2:51" s="609" customFormat="1">
      <c r="B1244" s="608"/>
      <c r="D1244" s="610" t="s">
        <v>203</v>
      </c>
      <c r="E1244" s="611" t="s">
        <v>1</v>
      </c>
      <c r="F1244" s="514" t="s">
        <v>1873</v>
      </c>
      <c r="H1244" s="612">
        <v>-1.5760000000000001</v>
      </c>
      <c r="L1244" s="608"/>
      <c r="M1244" s="613"/>
      <c r="T1244" s="614"/>
      <c r="AT1244" s="611" t="s">
        <v>203</v>
      </c>
      <c r="AU1244" s="611" t="s">
        <v>83</v>
      </c>
      <c r="AV1244" s="609" t="s">
        <v>83</v>
      </c>
      <c r="AW1244" s="609" t="s">
        <v>28</v>
      </c>
      <c r="AX1244" s="609" t="s">
        <v>73</v>
      </c>
      <c r="AY1244" s="611" t="s">
        <v>184</v>
      </c>
    </row>
    <row r="1245" spans="2:51" s="609" customFormat="1">
      <c r="B1245" s="608"/>
      <c r="D1245" s="610" t="s">
        <v>203</v>
      </c>
      <c r="E1245" s="611" t="s">
        <v>1</v>
      </c>
      <c r="F1245" s="514" t="s">
        <v>1871</v>
      </c>
      <c r="H1245" s="612">
        <v>41.45</v>
      </c>
      <c r="L1245" s="608"/>
      <c r="M1245" s="613"/>
      <c r="T1245" s="614"/>
      <c r="AT1245" s="611" t="s">
        <v>203</v>
      </c>
      <c r="AU1245" s="611" t="s">
        <v>83</v>
      </c>
      <c r="AV1245" s="609" t="s">
        <v>83</v>
      </c>
      <c r="AW1245" s="609" t="s">
        <v>28</v>
      </c>
      <c r="AX1245" s="609" t="s">
        <v>73</v>
      </c>
      <c r="AY1245" s="611" t="s">
        <v>184</v>
      </c>
    </row>
    <row r="1246" spans="2:51" s="609" customFormat="1">
      <c r="B1246" s="608"/>
      <c r="D1246" s="610" t="s">
        <v>203</v>
      </c>
      <c r="E1246" s="611" t="s">
        <v>1</v>
      </c>
      <c r="F1246" s="514" t="s">
        <v>1870</v>
      </c>
      <c r="H1246" s="612">
        <v>-3.1520000000000001</v>
      </c>
      <c r="L1246" s="608"/>
      <c r="M1246" s="613"/>
      <c r="T1246" s="614"/>
      <c r="AT1246" s="611" t="s">
        <v>203</v>
      </c>
      <c r="AU1246" s="611" t="s">
        <v>83</v>
      </c>
      <c r="AV1246" s="609" t="s">
        <v>83</v>
      </c>
      <c r="AW1246" s="609" t="s">
        <v>28</v>
      </c>
      <c r="AX1246" s="609" t="s">
        <v>73</v>
      </c>
      <c r="AY1246" s="611" t="s">
        <v>184</v>
      </c>
    </row>
    <row r="1247" spans="2:51" s="609" customFormat="1">
      <c r="B1247" s="608"/>
      <c r="D1247" s="610" t="s">
        <v>203</v>
      </c>
      <c r="E1247" s="611" t="s">
        <v>1</v>
      </c>
      <c r="F1247" s="514" t="s">
        <v>1872</v>
      </c>
      <c r="H1247" s="612">
        <v>19.896999999999998</v>
      </c>
      <c r="L1247" s="608"/>
      <c r="M1247" s="613"/>
      <c r="T1247" s="614"/>
      <c r="AT1247" s="611" t="s">
        <v>203</v>
      </c>
      <c r="AU1247" s="611" t="s">
        <v>83</v>
      </c>
      <c r="AV1247" s="609" t="s">
        <v>83</v>
      </c>
      <c r="AW1247" s="609" t="s">
        <v>28</v>
      </c>
      <c r="AX1247" s="609" t="s">
        <v>73</v>
      </c>
      <c r="AY1247" s="611" t="s">
        <v>184</v>
      </c>
    </row>
    <row r="1248" spans="2:51" s="609" customFormat="1">
      <c r="B1248" s="608"/>
      <c r="D1248" s="610" t="s">
        <v>203</v>
      </c>
      <c r="E1248" s="611" t="s">
        <v>1</v>
      </c>
      <c r="F1248" s="514" t="s">
        <v>1873</v>
      </c>
      <c r="H1248" s="612">
        <v>-1.5760000000000001</v>
      </c>
      <c r="L1248" s="608"/>
      <c r="M1248" s="613"/>
      <c r="T1248" s="614"/>
      <c r="AT1248" s="611" t="s">
        <v>203</v>
      </c>
      <c r="AU1248" s="611" t="s">
        <v>83</v>
      </c>
      <c r="AV1248" s="609" t="s">
        <v>83</v>
      </c>
      <c r="AW1248" s="609" t="s">
        <v>28</v>
      </c>
      <c r="AX1248" s="609" t="s">
        <v>73</v>
      </c>
      <c r="AY1248" s="611" t="s">
        <v>184</v>
      </c>
    </row>
    <row r="1249" spans="2:65" s="609" customFormat="1">
      <c r="B1249" s="608"/>
      <c r="D1249" s="610" t="s">
        <v>203</v>
      </c>
      <c r="E1249" s="611" t="s">
        <v>1</v>
      </c>
      <c r="F1249" s="514" t="s">
        <v>1890</v>
      </c>
      <c r="H1249" s="612">
        <v>1.8</v>
      </c>
      <c r="L1249" s="608"/>
      <c r="M1249" s="613"/>
      <c r="T1249" s="614"/>
      <c r="AT1249" s="611" t="s">
        <v>203</v>
      </c>
      <c r="AU1249" s="611" t="s">
        <v>83</v>
      </c>
      <c r="AV1249" s="609" t="s">
        <v>83</v>
      </c>
      <c r="AW1249" s="609" t="s">
        <v>28</v>
      </c>
      <c r="AX1249" s="609" t="s">
        <v>73</v>
      </c>
      <c r="AY1249" s="611" t="s">
        <v>184</v>
      </c>
    </row>
    <row r="1250" spans="2:65" s="609" customFormat="1">
      <c r="B1250" s="608"/>
      <c r="D1250" s="610" t="s">
        <v>203</v>
      </c>
      <c r="E1250" s="611" t="s">
        <v>1</v>
      </c>
      <c r="F1250" s="514" t="s">
        <v>1891</v>
      </c>
      <c r="H1250" s="612">
        <v>1.53</v>
      </c>
      <c r="L1250" s="608"/>
      <c r="M1250" s="613"/>
      <c r="T1250" s="614"/>
      <c r="AT1250" s="611" t="s">
        <v>203</v>
      </c>
      <c r="AU1250" s="611" t="s">
        <v>83</v>
      </c>
      <c r="AV1250" s="609" t="s">
        <v>83</v>
      </c>
      <c r="AW1250" s="609" t="s">
        <v>28</v>
      </c>
      <c r="AX1250" s="609" t="s">
        <v>73</v>
      </c>
      <c r="AY1250" s="611" t="s">
        <v>184</v>
      </c>
    </row>
    <row r="1251" spans="2:65" s="630" customFormat="1">
      <c r="B1251" s="629"/>
      <c r="D1251" s="610" t="s">
        <v>203</v>
      </c>
      <c r="E1251" s="631" t="s">
        <v>1</v>
      </c>
      <c r="F1251" s="632" t="s">
        <v>206</v>
      </c>
      <c r="H1251" s="633">
        <v>285.37</v>
      </c>
      <c r="L1251" s="629"/>
      <c r="M1251" s="634"/>
      <c r="T1251" s="635"/>
      <c r="AT1251" s="631" t="s">
        <v>203</v>
      </c>
      <c r="AU1251" s="631" t="s">
        <v>83</v>
      </c>
      <c r="AV1251" s="630" t="s">
        <v>190</v>
      </c>
      <c r="AW1251" s="630" t="s">
        <v>28</v>
      </c>
      <c r="AX1251" s="630" t="s">
        <v>81</v>
      </c>
      <c r="AY1251" s="631" t="s">
        <v>184</v>
      </c>
    </row>
    <row r="1252" spans="2:65" s="524" customFormat="1" ht="24.15" customHeight="1">
      <c r="B1252" s="523"/>
      <c r="C1252" s="637" t="s">
        <v>1892</v>
      </c>
      <c r="D1252" s="637" t="s">
        <v>480</v>
      </c>
      <c r="E1252" s="638" t="s">
        <v>1893</v>
      </c>
      <c r="F1252" s="639" t="s">
        <v>1894</v>
      </c>
      <c r="G1252" s="640" t="s">
        <v>201</v>
      </c>
      <c r="H1252" s="641">
        <v>313.90699999999998</v>
      </c>
      <c r="I1252" s="131"/>
      <c r="J1252" s="642">
        <f>ROUND(I1252*H1252,2)</f>
        <v>0</v>
      </c>
      <c r="K1252" s="643"/>
      <c r="L1252" s="644"/>
      <c r="M1252" s="645" t="s">
        <v>1</v>
      </c>
      <c r="N1252" s="646" t="s">
        <v>38</v>
      </c>
      <c r="P1252" s="604">
        <f>O1252*H1252</f>
        <v>0</v>
      </c>
      <c r="Q1252" s="604">
        <v>1.6E-2</v>
      </c>
      <c r="R1252" s="604">
        <f>Q1252*H1252</f>
        <v>5.0225119999999999</v>
      </c>
      <c r="S1252" s="604">
        <v>0</v>
      </c>
      <c r="T1252" s="605">
        <f>S1252*H1252</f>
        <v>0</v>
      </c>
      <c r="AR1252" s="606" t="s">
        <v>338</v>
      </c>
      <c r="AT1252" s="606" t="s">
        <v>480</v>
      </c>
      <c r="AU1252" s="606" t="s">
        <v>83</v>
      </c>
      <c r="AY1252" s="516" t="s">
        <v>184</v>
      </c>
      <c r="BE1252" s="607">
        <f>IF(N1252="základní",J1252,0)</f>
        <v>0</v>
      </c>
      <c r="BF1252" s="607">
        <f>IF(N1252="snížená",J1252,0)</f>
        <v>0</v>
      </c>
      <c r="BG1252" s="607">
        <f>IF(N1252="zákl. přenesená",J1252,0)</f>
        <v>0</v>
      </c>
      <c r="BH1252" s="607">
        <f>IF(N1252="sníž. přenesená",J1252,0)</f>
        <v>0</v>
      </c>
      <c r="BI1252" s="607">
        <f>IF(N1252="nulová",J1252,0)</f>
        <v>0</v>
      </c>
      <c r="BJ1252" s="516" t="s">
        <v>81</v>
      </c>
      <c r="BK1252" s="607">
        <f>ROUND(I1252*H1252,2)</f>
        <v>0</v>
      </c>
      <c r="BL1252" s="516" t="s">
        <v>259</v>
      </c>
      <c r="BM1252" s="606" t="s">
        <v>1895</v>
      </c>
    </row>
    <row r="1253" spans="2:65" s="609" customFormat="1">
      <c r="B1253" s="608"/>
      <c r="D1253" s="610" t="s">
        <v>203</v>
      </c>
      <c r="F1253" s="514" t="s">
        <v>1896</v>
      </c>
      <c r="H1253" s="612">
        <v>313.90699999999998</v>
      </c>
      <c r="L1253" s="608"/>
      <c r="M1253" s="613"/>
      <c r="T1253" s="614"/>
      <c r="AT1253" s="611" t="s">
        <v>203</v>
      </c>
      <c r="AU1253" s="611" t="s">
        <v>83</v>
      </c>
      <c r="AV1253" s="609" t="s">
        <v>83</v>
      </c>
      <c r="AW1253" s="609" t="s">
        <v>4</v>
      </c>
      <c r="AX1253" s="609" t="s">
        <v>81</v>
      </c>
      <c r="AY1253" s="611" t="s">
        <v>184</v>
      </c>
    </row>
    <row r="1254" spans="2:65" s="524" customFormat="1" ht="33" customHeight="1">
      <c r="B1254" s="523"/>
      <c r="C1254" s="595" t="s">
        <v>1897</v>
      </c>
      <c r="D1254" s="595" t="s">
        <v>186</v>
      </c>
      <c r="E1254" s="596" t="s">
        <v>1898</v>
      </c>
      <c r="F1254" s="636" t="s">
        <v>1899</v>
      </c>
      <c r="G1254" s="615" t="s">
        <v>201</v>
      </c>
      <c r="H1254" s="599">
        <v>6.274</v>
      </c>
      <c r="I1254" s="90"/>
      <c r="J1254" s="600">
        <f>ROUND(I1254*H1254,2)</f>
        <v>0</v>
      </c>
      <c r="K1254" s="601"/>
      <c r="L1254" s="523"/>
      <c r="M1254" s="602" t="s">
        <v>1</v>
      </c>
      <c r="N1254" s="603" t="s">
        <v>38</v>
      </c>
      <c r="P1254" s="604">
        <f>O1254*H1254</f>
        <v>0</v>
      </c>
      <c r="Q1254" s="604">
        <v>5.9500000000000004E-3</v>
      </c>
      <c r="R1254" s="604">
        <f>Q1254*H1254</f>
        <v>3.7330300000000004E-2</v>
      </c>
      <c r="S1254" s="604">
        <v>0</v>
      </c>
      <c r="T1254" s="605">
        <f>S1254*H1254</f>
        <v>0</v>
      </c>
      <c r="AR1254" s="606" t="s">
        <v>259</v>
      </c>
      <c r="AT1254" s="606" t="s">
        <v>186</v>
      </c>
      <c r="AU1254" s="606" t="s">
        <v>83</v>
      </c>
      <c r="AY1254" s="516" t="s">
        <v>184</v>
      </c>
      <c r="BE1254" s="607">
        <f>IF(N1254="základní",J1254,0)</f>
        <v>0</v>
      </c>
      <c r="BF1254" s="607">
        <f>IF(N1254="snížená",J1254,0)</f>
        <v>0</v>
      </c>
      <c r="BG1254" s="607">
        <f>IF(N1254="zákl. přenesená",J1254,0)</f>
        <v>0</v>
      </c>
      <c r="BH1254" s="607">
        <f>IF(N1254="sníž. přenesená",J1254,0)</f>
        <v>0</v>
      </c>
      <c r="BI1254" s="607">
        <f>IF(N1254="nulová",J1254,0)</f>
        <v>0</v>
      </c>
      <c r="BJ1254" s="516" t="s">
        <v>81</v>
      </c>
      <c r="BK1254" s="607">
        <f>ROUND(I1254*H1254,2)</f>
        <v>0</v>
      </c>
      <c r="BL1254" s="516" t="s">
        <v>259</v>
      </c>
      <c r="BM1254" s="606" t="s">
        <v>1900</v>
      </c>
    </row>
    <row r="1255" spans="2:65" s="609" customFormat="1">
      <c r="B1255" s="608"/>
      <c r="D1255" s="610" t="s">
        <v>203</v>
      </c>
      <c r="E1255" s="611" t="s">
        <v>1</v>
      </c>
      <c r="F1255" s="514" t="s">
        <v>1901</v>
      </c>
      <c r="H1255" s="612">
        <v>1.595</v>
      </c>
      <c r="L1255" s="608"/>
      <c r="M1255" s="613"/>
      <c r="T1255" s="614"/>
      <c r="AT1255" s="611" t="s">
        <v>203</v>
      </c>
      <c r="AU1255" s="611" t="s">
        <v>83</v>
      </c>
      <c r="AV1255" s="609" t="s">
        <v>83</v>
      </c>
      <c r="AW1255" s="609" t="s">
        <v>28</v>
      </c>
      <c r="AX1255" s="609" t="s">
        <v>73</v>
      </c>
      <c r="AY1255" s="611" t="s">
        <v>184</v>
      </c>
    </row>
    <row r="1256" spans="2:65" s="609" customFormat="1">
      <c r="B1256" s="608"/>
      <c r="D1256" s="610" t="s">
        <v>203</v>
      </c>
      <c r="E1256" s="611" t="s">
        <v>1</v>
      </c>
      <c r="F1256" s="514" t="s">
        <v>1902</v>
      </c>
      <c r="H1256" s="612">
        <v>0.84299999999999997</v>
      </c>
      <c r="L1256" s="608"/>
      <c r="M1256" s="613"/>
      <c r="T1256" s="614"/>
      <c r="AT1256" s="611" t="s">
        <v>203</v>
      </c>
      <c r="AU1256" s="611" t="s">
        <v>83</v>
      </c>
      <c r="AV1256" s="609" t="s">
        <v>83</v>
      </c>
      <c r="AW1256" s="609" t="s">
        <v>28</v>
      </c>
      <c r="AX1256" s="609" t="s">
        <v>73</v>
      </c>
      <c r="AY1256" s="611" t="s">
        <v>184</v>
      </c>
    </row>
    <row r="1257" spans="2:65" s="609" customFormat="1">
      <c r="B1257" s="608"/>
      <c r="D1257" s="610" t="s">
        <v>203</v>
      </c>
      <c r="E1257" s="611" t="s">
        <v>1</v>
      </c>
      <c r="F1257" s="514" t="s">
        <v>1903</v>
      </c>
      <c r="H1257" s="612">
        <v>3.8359999999999999</v>
      </c>
      <c r="L1257" s="608"/>
      <c r="M1257" s="613"/>
      <c r="T1257" s="614"/>
      <c r="AT1257" s="611" t="s">
        <v>203</v>
      </c>
      <c r="AU1257" s="611" t="s">
        <v>83</v>
      </c>
      <c r="AV1257" s="609" t="s">
        <v>83</v>
      </c>
      <c r="AW1257" s="609" t="s">
        <v>28</v>
      </c>
      <c r="AX1257" s="609" t="s">
        <v>73</v>
      </c>
      <c r="AY1257" s="611" t="s">
        <v>184</v>
      </c>
    </row>
    <row r="1258" spans="2:65" s="630" customFormat="1">
      <c r="B1258" s="629"/>
      <c r="D1258" s="610" t="s">
        <v>203</v>
      </c>
      <c r="E1258" s="631" t="s">
        <v>1</v>
      </c>
      <c r="F1258" s="632" t="s">
        <v>206</v>
      </c>
      <c r="H1258" s="633">
        <v>6.274</v>
      </c>
      <c r="L1258" s="629"/>
      <c r="M1258" s="634"/>
      <c r="T1258" s="635"/>
      <c r="AT1258" s="631" t="s">
        <v>203</v>
      </c>
      <c r="AU1258" s="631" t="s">
        <v>83</v>
      </c>
      <c r="AV1258" s="630" t="s">
        <v>190</v>
      </c>
      <c r="AW1258" s="630" t="s">
        <v>28</v>
      </c>
      <c r="AX1258" s="630" t="s">
        <v>81</v>
      </c>
      <c r="AY1258" s="631" t="s">
        <v>184</v>
      </c>
    </row>
    <row r="1259" spans="2:65" s="524" customFormat="1" ht="24.15" customHeight="1">
      <c r="B1259" s="523"/>
      <c r="C1259" s="637" t="s">
        <v>1904</v>
      </c>
      <c r="D1259" s="637" t="s">
        <v>480</v>
      </c>
      <c r="E1259" s="638" t="s">
        <v>1905</v>
      </c>
      <c r="F1259" s="639" t="s">
        <v>1906</v>
      </c>
      <c r="G1259" s="640" t="s">
        <v>201</v>
      </c>
      <c r="H1259" s="641">
        <v>6.9009999999999998</v>
      </c>
      <c r="I1259" s="131"/>
      <c r="J1259" s="642">
        <f>ROUND(I1259*H1259,2)</f>
        <v>0</v>
      </c>
      <c r="K1259" s="643"/>
      <c r="L1259" s="644"/>
      <c r="M1259" s="645" t="s">
        <v>1</v>
      </c>
      <c r="N1259" s="646" t="s">
        <v>38</v>
      </c>
      <c r="P1259" s="604">
        <f>O1259*H1259</f>
        <v>0</v>
      </c>
      <c r="Q1259" s="604">
        <v>2.1999999999999999E-2</v>
      </c>
      <c r="R1259" s="604">
        <f>Q1259*H1259</f>
        <v>0.15182199999999998</v>
      </c>
      <c r="S1259" s="604">
        <v>0</v>
      </c>
      <c r="T1259" s="605">
        <f>S1259*H1259</f>
        <v>0</v>
      </c>
      <c r="AR1259" s="606" t="s">
        <v>338</v>
      </c>
      <c r="AT1259" s="606" t="s">
        <v>480</v>
      </c>
      <c r="AU1259" s="606" t="s">
        <v>83</v>
      </c>
      <c r="AY1259" s="516" t="s">
        <v>184</v>
      </c>
      <c r="BE1259" s="607">
        <f>IF(N1259="základní",J1259,0)</f>
        <v>0</v>
      </c>
      <c r="BF1259" s="607">
        <f>IF(N1259="snížená",J1259,0)</f>
        <v>0</v>
      </c>
      <c r="BG1259" s="607">
        <f>IF(N1259="zákl. přenesená",J1259,0)</f>
        <v>0</v>
      </c>
      <c r="BH1259" s="607">
        <f>IF(N1259="sníž. přenesená",J1259,0)</f>
        <v>0</v>
      </c>
      <c r="BI1259" s="607">
        <f>IF(N1259="nulová",J1259,0)</f>
        <v>0</v>
      </c>
      <c r="BJ1259" s="516" t="s">
        <v>81</v>
      </c>
      <c r="BK1259" s="607">
        <f>ROUND(I1259*H1259,2)</f>
        <v>0</v>
      </c>
      <c r="BL1259" s="516" t="s">
        <v>259</v>
      </c>
      <c r="BM1259" s="606" t="s">
        <v>1907</v>
      </c>
    </row>
    <row r="1260" spans="2:65" s="609" customFormat="1">
      <c r="B1260" s="608"/>
      <c r="D1260" s="610" t="s">
        <v>203</v>
      </c>
      <c r="F1260" s="514" t="s">
        <v>1908</v>
      </c>
      <c r="H1260" s="612">
        <v>6.9009999999999998</v>
      </c>
      <c r="L1260" s="608"/>
      <c r="M1260" s="613"/>
      <c r="T1260" s="614"/>
      <c r="AT1260" s="611" t="s">
        <v>203</v>
      </c>
      <c r="AU1260" s="611" t="s">
        <v>83</v>
      </c>
      <c r="AV1260" s="609" t="s">
        <v>83</v>
      </c>
      <c r="AW1260" s="609" t="s">
        <v>4</v>
      </c>
      <c r="AX1260" s="609" t="s">
        <v>81</v>
      </c>
      <c r="AY1260" s="611" t="s">
        <v>184</v>
      </c>
    </row>
    <row r="1261" spans="2:65" s="524" customFormat="1" ht="24.15" customHeight="1">
      <c r="B1261" s="523"/>
      <c r="C1261" s="595" t="s">
        <v>1909</v>
      </c>
      <c r="D1261" s="595" t="s">
        <v>186</v>
      </c>
      <c r="E1261" s="596" t="s">
        <v>1910</v>
      </c>
      <c r="F1261" s="636" t="s">
        <v>1911</v>
      </c>
      <c r="G1261" s="615" t="s">
        <v>425</v>
      </c>
      <c r="H1261" s="120"/>
      <c r="I1261" s="90"/>
      <c r="J1261" s="600">
        <f>ROUND(I1261*H1261,2)</f>
        <v>0</v>
      </c>
      <c r="K1261" s="601"/>
      <c r="L1261" s="523"/>
      <c r="M1261" s="602" t="s">
        <v>1</v>
      </c>
      <c r="N1261" s="603" t="s">
        <v>38</v>
      </c>
      <c r="P1261" s="604">
        <f>O1261*H1261</f>
        <v>0</v>
      </c>
      <c r="Q1261" s="604">
        <v>0</v>
      </c>
      <c r="R1261" s="604">
        <f>Q1261*H1261</f>
        <v>0</v>
      </c>
      <c r="S1261" s="604">
        <v>0</v>
      </c>
      <c r="T1261" s="605">
        <f>S1261*H1261</f>
        <v>0</v>
      </c>
      <c r="AR1261" s="606" t="s">
        <v>259</v>
      </c>
      <c r="AT1261" s="606" t="s">
        <v>186</v>
      </c>
      <c r="AU1261" s="606" t="s">
        <v>83</v>
      </c>
      <c r="AY1261" s="516" t="s">
        <v>184</v>
      </c>
      <c r="BE1261" s="607">
        <f>IF(N1261="základní",J1261,0)</f>
        <v>0</v>
      </c>
      <c r="BF1261" s="607">
        <f>IF(N1261="snížená",J1261,0)</f>
        <v>0</v>
      </c>
      <c r="BG1261" s="607">
        <f>IF(N1261="zákl. přenesená",J1261,0)</f>
        <v>0</v>
      </c>
      <c r="BH1261" s="607">
        <f>IF(N1261="sníž. přenesená",J1261,0)</f>
        <v>0</v>
      </c>
      <c r="BI1261" s="607">
        <f>IF(N1261="nulová",J1261,0)</f>
        <v>0</v>
      </c>
      <c r="BJ1261" s="516" t="s">
        <v>81</v>
      </c>
      <c r="BK1261" s="607">
        <f>ROUND(I1261*H1261,2)</f>
        <v>0</v>
      </c>
      <c r="BL1261" s="516" t="s">
        <v>259</v>
      </c>
      <c r="BM1261" s="606" t="s">
        <v>1912</v>
      </c>
    </row>
    <row r="1262" spans="2:65" s="584" customFormat="1" ht="22.8" customHeight="1">
      <c r="B1262" s="583"/>
      <c r="D1262" s="585" t="s">
        <v>72</v>
      </c>
      <c r="E1262" s="593" t="s">
        <v>1913</v>
      </c>
      <c r="F1262" s="593" t="s">
        <v>1914</v>
      </c>
      <c r="J1262" s="594">
        <f>BK1262</f>
        <v>0</v>
      </c>
      <c r="L1262" s="583"/>
      <c r="M1262" s="588"/>
      <c r="P1262" s="589">
        <f>SUM(P1263:P1276)</f>
        <v>0</v>
      </c>
      <c r="R1262" s="589">
        <f>SUM(R1263:R1276)</f>
        <v>0.32520830000000001</v>
      </c>
      <c r="T1262" s="590">
        <f>SUM(T1263:T1276)</f>
        <v>0</v>
      </c>
      <c r="AR1262" s="585" t="s">
        <v>83</v>
      </c>
      <c r="AT1262" s="591" t="s">
        <v>72</v>
      </c>
      <c r="AU1262" s="591" t="s">
        <v>81</v>
      </c>
      <c r="AY1262" s="585" t="s">
        <v>184</v>
      </c>
      <c r="BK1262" s="592">
        <f>SUM(BK1263:BK1276)</f>
        <v>0</v>
      </c>
    </row>
    <row r="1263" spans="2:65" s="524" customFormat="1" ht="24.15" customHeight="1">
      <c r="B1263" s="523"/>
      <c r="C1263" s="595" t="s">
        <v>1915</v>
      </c>
      <c r="D1263" s="595" t="s">
        <v>186</v>
      </c>
      <c r="E1263" s="596" t="s">
        <v>1916</v>
      </c>
      <c r="F1263" s="636" t="s">
        <v>1917</v>
      </c>
      <c r="G1263" s="615" t="s">
        <v>201</v>
      </c>
      <c r="H1263" s="599">
        <v>1146.5650000000001</v>
      </c>
      <c r="I1263" s="90"/>
      <c r="J1263" s="600">
        <f>ROUND(I1263*H1263,2)</f>
        <v>0</v>
      </c>
      <c r="K1263" s="601"/>
      <c r="L1263" s="523"/>
      <c r="M1263" s="602" t="s">
        <v>1</v>
      </c>
      <c r="N1263" s="603" t="s">
        <v>38</v>
      </c>
      <c r="P1263" s="604">
        <f>O1263*H1263</f>
        <v>0</v>
      </c>
      <c r="Q1263" s="604">
        <v>2.2000000000000001E-4</v>
      </c>
      <c r="R1263" s="604">
        <f>Q1263*H1263</f>
        <v>0.25224430000000003</v>
      </c>
      <c r="S1263" s="604">
        <v>0</v>
      </c>
      <c r="T1263" s="605">
        <f>S1263*H1263</f>
        <v>0</v>
      </c>
      <c r="AR1263" s="606" t="s">
        <v>259</v>
      </c>
      <c r="AT1263" s="606" t="s">
        <v>186</v>
      </c>
      <c r="AU1263" s="606" t="s">
        <v>83</v>
      </c>
      <c r="AY1263" s="516" t="s">
        <v>184</v>
      </c>
      <c r="BE1263" s="607">
        <f>IF(N1263="základní",J1263,0)</f>
        <v>0</v>
      </c>
      <c r="BF1263" s="607">
        <f>IF(N1263="snížená",J1263,0)</f>
        <v>0</v>
      </c>
      <c r="BG1263" s="607">
        <f>IF(N1263="zákl. přenesená",J1263,0)</f>
        <v>0</v>
      </c>
      <c r="BH1263" s="607">
        <f>IF(N1263="sníž. přenesená",J1263,0)</f>
        <v>0</v>
      </c>
      <c r="BI1263" s="607">
        <f>IF(N1263="nulová",J1263,0)</f>
        <v>0</v>
      </c>
      <c r="BJ1263" s="516" t="s">
        <v>81</v>
      </c>
      <c r="BK1263" s="607">
        <f>ROUND(I1263*H1263,2)</f>
        <v>0</v>
      </c>
      <c r="BL1263" s="516" t="s">
        <v>259</v>
      </c>
      <c r="BM1263" s="606" t="s">
        <v>1918</v>
      </c>
    </row>
    <row r="1264" spans="2:65" s="609" customFormat="1">
      <c r="B1264" s="608"/>
      <c r="D1264" s="610" t="s">
        <v>203</v>
      </c>
      <c r="E1264" s="611" t="s">
        <v>1</v>
      </c>
      <c r="F1264" s="514" t="s">
        <v>1919</v>
      </c>
      <c r="H1264" s="612">
        <v>1146.5650000000001</v>
      </c>
      <c r="L1264" s="608"/>
      <c r="M1264" s="613"/>
      <c r="T1264" s="614"/>
      <c r="AT1264" s="611" t="s">
        <v>203</v>
      </c>
      <c r="AU1264" s="611" t="s">
        <v>83</v>
      </c>
      <c r="AV1264" s="609" t="s">
        <v>83</v>
      </c>
      <c r="AW1264" s="609" t="s">
        <v>28</v>
      </c>
      <c r="AX1264" s="609" t="s">
        <v>81</v>
      </c>
      <c r="AY1264" s="611" t="s">
        <v>184</v>
      </c>
    </row>
    <row r="1265" spans="2:65" s="524" customFormat="1" ht="24.15" customHeight="1">
      <c r="B1265" s="523"/>
      <c r="C1265" s="595" t="s">
        <v>1920</v>
      </c>
      <c r="D1265" s="595" t="s">
        <v>186</v>
      </c>
      <c r="E1265" s="596" t="s">
        <v>1921</v>
      </c>
      <c r="F1265" s="636" t="s">
        <v>1922</v>
      </c>
      <c r="G1265" s="615" t="s">
        <v>201</v>
      </c>
      <c r="H1265" s="599">
        <v>107.3</v>
      </c>
      <c r="I1265" s="90"/>
      <c r="J1265" s="600">
        <f>ROUND(I1265*H1265,2)</f>
        <v>0</v>
      </c>
      <c r="K1265" s="601"/>
      <c r="L1265" s="523"/>
      <c r="M1265" s="602" t="s">
        <v>1</v>
      </c>
      <c r="N1265" s="603" t="s">
        <v>38</v>
      </c>
      <c r="P1265" s="604">
        <f>O1265*H1265</f>
        <v>0</v>
      </c>
      <c r="Q1265" s="604">
        <v>2.0000000000000001E-4</v>
      </c>
      <c r="R1265" s="604">
        <f>Q1265*H1265</f>
        <v>2.146E-2</v>
      </c>
      <c r="S1265" s="604">
        <v>0</v>
      </c>
      <c r="T1265" s="605">
        <f>S1265*H1265</f>
        <v>0</v>
      </c>
      <c r="AR1265" s="606" t="s">
        <v>259</v>
      </c>
      <c r="AT1265" s="606" t="s">
        <v>186</v>
      </c>
      <c r="AU1265" s="606" t="s">
        <v>83</v>
      </c>
      <c r="AY1265" s="516" t="s">
        <v>184</v>
      </c>
      <c r="BE1265" s="607">
        <f>IF(N1265="základní",J1265,0)</f>
        <v>0</v>
      </c>
      <c r="BF1265" s="607">
        <f>IF(N1265="snížená",J1265,0)</f>
        <v>0</v>
      </c>
      <c r="BG1265" s="607">
        <f>IF(N1265="zákl. přenesená",J1265,0)</f>
        <v>0</v>
      </c>
      <c r="BH1265" s="607">
        <f>IF(N1265="sníž. přenesená",J1265,0)</f>
        <v>0</v>
      </c>
      <c r="BI1265" s="607">
        <f>IF(N1265="nulová",J1265,0)</f>
        <v>0</v>
      </c>
      <c r="BJ1265" s="516" t="s">
        <v>81</v>
      </c>
      <c r="BK1265" s="607">
        <f>ROUND(I1265*H1265,2)</f>
        <v>0</v>
      </c>
      <c r="BL1265" s="516" t="s">
        <v>259</v>
      </c>
      <c r="BM1265" s="606" t="s">
        <v>1923</v>
      </c>
    </row>
    <row r="1266" spans="2:65" s="609" customFormat="1">
      <c r="B1266" s="608"/>
      <c r="D1266" s="610" t="s">
        <v>203</v>
      </c>
      <c r="E1266" s="611" t="s">
        <v>1</v>
      </c>
      <c r="F1266" s="514" t="s">
        <v>1264</v>
      </c>
      <c r="H1266" s="612">
        <v>59.4</v>
      </c>
      <c r="L1266" s="608"/>
      <c r="M1266" s="613"/>
      <c r="T1266" s="614"/>
      <c r="AT1266" s="611" t="s">
        <v>203</v>
      </c>
      <c r="AU1266" s="611" t="s">
        <v>83</v>
      </c>
      <c r="AV1266" s="609" t="s">
        <v>83</v>
      </c>
      <c r="AW1266" s="609" t="s">
        <v>28</v>
      </c>
      <c r="AX1266" s="609" t="s">
        <v>73</v>
      </c>
      <c r="AY1266" s="611" t="s">
        <v>184</v>
      </c>
    </row>
    <row r="1267" spans="2:65" s="609" customFormat="1">
      <c r="B1267" s="608"/>
      <c r="D1267" s="610" t="s">
        <v>203</v>
      </c>
      <c r="E1267" s="611" t="s">
        <v>1</v>
      </c>
      <c r="F1267" s="514" t="s">
        <v>1267</v>
      </c>
      <c r="H1267" s="612">
        <v>6.3</v>
      </c>
      <c r="L1267" s="608"/>
      <c r="M1267" s="613"/>
      <c r="T1267" s="614"/>
      <c r="AT1267" s="611" t="s">
        <v>203</v>
      </c>
      <c r="AU1267" s="611" t="s">
        <v>83</v>
      </c>
      <c r="AV1267" s="609" t="s">
        <v>83</v>
      </c>
      <c r="AW1267" s="609" t="s">
        <v>28</v>
      </c>
      <c r="AX1267" s="609" t="s">
        <v>73</v>
      </c>
      <c r="AY1267" s="611" t="s">
        <v>184</v>
      </c>
    </row>
    <row r="1268" spans="2:65" s="609" customFormat="1">
      <c r="B1268" s="608"/>
      <c r="D1268" s="610" t="s">
        <v>203</v>
      </c>
      <c r="E1268" s="611" t="s">
        <v>1</v>
      </c>
      <c r="F1268" s="514" t="s">
        <v>1268</v>
      </c>
      <c r="H1268" s="612">
        <v>31.4</v>
      </c>
      <c r="L1268" s="608"/>
      <c r="M1268" s="613"/>
      <c r="T1268" s="614"/>
      <c r="AT1268" s="611" t="s">
        <v>203</v>
      </c>
      <c r="AU1268" s="611" t="s">
        <v>83</v>
      </c>
      <c r="AV1268" s="609" t="s">
        <v>83</v>
      </c>
      <c r="AW1268" s="609" t="s">
        <v>28</v>
      </c>
      <c r="AX1268" s="609" t="s">
        <v>73</v>
      </c>
      <c r="AY1268" s="611" t="s">
        <v>184</v>
      </c>
    </row>
    <row r="1269" spans="2:65" s="609" customFormat="1">
      <c r="B1269" s="608"/>
      <c r="D1269" s="610" t="s">
        <v>203</v>
      </c>
      <c r="E1269" s="611" t="s">
        <v>1</v>
      </c>
      <c r="F1269" s="514" t="s">
        <v>1269</v>
      </c>
      <c r="H1269" s="612">
        <v>10.199999999999999</v>
      </c>
      <c r="L1269" s="608"/>
      <c r="M1269" s="613"/>
      <c r="T1269" s="614"/>
      <c r="AT1269" s="611" t="s">
        <v>203</v>
      </c>
      <c r="AU1269" s="611" t="s">
        <v>83</v>
      </c>
      <c r="AV1269" s="609" t="s">
        <v>83</v>
      </c>
      <c r="AW1269" s="609" t="s">
        <v>28</v>
      </c>
      <c r="AX1269" s="609" t="s">
        <v>73</v>
      </c>
      <c r="AY1269" s="611" t="s">
        <v>184</v>
      </c>
    </row>
    <row r="1270" spans="2:65" s="630" customFormat="1">
      <c r="B1270" s="629"/>
      <c r="D1270" s="610" t="s">
        <v>203</v>
      </c>
      <c r="E1270" s="631" t="s">
        <v>1</v>
      </c>
      <c r="F1270" s="632" t="s">
        <v>206</v>
      </c>
      <c r="H1270" s="633">
        <v>107.3</v>
      </c>
      <c r="L1270" s="629"/>
      <c r="M1270" s="634"/>
      <c r="T1270" s="635"/>
      <c r="AT1270" s="631" t="s">
        <v>203</v>
      </c>
      <c r="AU1270" s="631" t="s">
        <v>83</v>
      </c>
      <c r="AV1270" s="630" t="s">
        <v>190</v>
      </c>
      <c r="AW1270" s="630" t="s">
        <v>28</v>
      </c>
      <c r="AX1270" s="630" t="s">
        <v>81</v>
      </c>
      <c r="AY1270" s="631" t="s">
        <v>184</v>
      </c>
    </row>
    <row r="1271" spans="2:65" s="524" customFormat="1" ht="24.15" customHeight="1">
      <c r="B1271" s="523"/>
      <c r="C1271" s="595" t="s">
        <v>1924</v>
      </c>
      <c r="D1271" s="595" t="s">
        <v>186</v>
      </c>
      <c r="E1271" s="596" t="s">
        <v>1925</v>
      </c>
      <c r="F1271" s="636" t="s">
        <v>1926</v>
      </c>
      <c r="G1271" s="615" t="s">
        <v>201</v>
      </c>
      <c r="H1271" s="599">
        <v>107.3</v>
      </c>
      <c r="I1271" s="90"/>
      <c r="J1271" s="600">
        <f>ROUND(I1271*H1271,2)</f>
        <v>0</v>
      </c>
      <c r="K1271" s="601"/>
      <c r="L1271" s="523"/>
      <c r="M1271" s="602" t="s">
        <v>1</v>
      </c>
      <c r="N1271" s="603" t="s">
        <v>38</v>
      </c>
      <c r="P1271" s="604">
        <f>O1271*H1271</f>
        <v>0</v>
      </c>
      <c r="Q1271" s="604">
        <v>4.8000000000000001E-4</v>
      </c>
      <c r="R1271" s="604">
        <f>Q1271*H1271</f>
        <v>5.1504000000000001E-2</v>
      </c>
      <c r="S1271" s="604">
        <v>0</v>
      </c>
      <c r="T1271" s="605">
        <f>S1271*H1271</f>
        <v>0</v>
      </c>
      <c r="AR1271" s="606" t="s">
        <v>259</v>
      </c>
      <c r="AT1271" s="606" t="s">
        <v>186</v>
      </c>
      <c r="AU1271" s="606" t="s">
        <v>83</v>
      </c>
      <c r="AY1271" s="516" t="s">
        <v>184</v>
      </c>
      <c r="BE1271" s="607">
        <f>IF(N1271="základní",J1271,0)</f>
        <v>0</v>
      </c>
      <c r="BF1271" s="607">
        <f>IF(N1271="snížená",J1271,0)</f>
        <v>0</v>
      </c>
      <c r="BG1271" s="607">
        <f>IF(N1271="zákl. přenesená",J1271,0)</f>
        <v>0</v>
      </c>
      <c r="BH1271" s="607">
        <f>IF(N1271="sníž. přenesená",J1271,0)</f>
        <v>0</v>
      </c>
      <c r="BI1271" s="607">
        <f>IF(N1271="nulová",J1271,0)</f>
        <v>0</v>
      </c>
      <c r="BJ1271" s="516" t="s">
        <v>81</v>
      </c>
      <c r="BK1271" s="607">
        <f>ROUND(I1271*H1271,2)</f>
        <v>0</v>
      </c>
      <c r="BL1271" s="516" t="s">
        <v>259</v>
      </c>
      <c r="BM1271" s="606" t="s">
        <v>1927</v>
      </c>
    </row>
    <row r="1272" spans="2:65" s="609" customFormat="1">
      <c r="B1272" s="608"/>
      <c r="D1272" s="610" t="s">
        <v>203</v>
      </c>
      <c r="E1272" s="611" t="s">
        <v>1</v>
      </c>
      <c r="F1272" s="514" t="s">
        <v>1264</v>
      </c>
      <c r="H1272" s="612">
        <v>59.4</v>
      </c>
      <c r="L1272" s="608"/>
      <c r="M1272" s="613"/>
      <c r="T1272" s="614"/>
      <c r="AT1272" s="611" t="s">
        <v>203</v>
      </c>
      <c r="AU1272" s="611" t="s">
        <v>83</v>
      </c>
      <c r="AV1272" s="609" t="s">
        <v>83</v>
      </c>
      <c r="AW1272" s="609" t="s">
        <v>28</v>
      </c>
      <c r="AX1272" s="609" t="s">
        <v>73</v>
      </c>
      <c r="AY1272" s="611" t="s">
        <v>184</v>
      </c>
    </row>
    <row r="1273" spans="2:65" s="609" customFormat="1">
      <c r="B1273" s="608"/>
      <c r="D1273" s="610" t="s">
        <v>203</v>
      </c>
      <c r="E1273" s="611" t="s">
        <v>1</v>
      </c>
      <c r="F1273" s="514" t="s">
        <v>1267</v>
      </c>
      <c r="H1273" s="612">
        <v>6.3</v>
      </c>
      <c r="L1273" s="608"/>
      <c r="M1273" s="613"/>
      <c r="T1273" s="614"/>
      <c r="AT1273" s="611" t="s">
        <v>203</v>
      </c>
      <c r="AU1273" s="611" t="s">
        <v>83</v>
      </c>
      <c r="AV1273" s="609" t="s">
        <v>83</v>
      </c>
      <c r="AW1273" s="609" t="s">
        <v>28</v>
      </c>
      <c r="AX1273" s="609" t="s">
        <v>73</v>
      </c>
      <c r="AY1273" s="611" t="s">
        <v>184</v>
      </c>
    </row>
    <row r="1274" spans="2:65" s="609" customFormat="1">
      <c r="B1274" s="608"/>
      <c r="D1274" s="610" t="s">
        <v>203</v>
      </c>
      <c r="E1274" s="611" t="s">
        <v>1</v>
      </c>
      <c r="F1274" s="514" t="s">
        <v>1268</v>
      </c>
      <c r="H1274" s="612">
        <v>31.4</v>
      </c>
      <c r="L1274" s="608"/>
      <c r="M1274" s="613"/>
      <c r="T1274" s="614"/>
      <c r="AT1274" s="611" t="s">
        <v>203</v>
      </c>
      <c r="AU1274" s="611" t="s">
        <v>83</v>
      </c>
      <c r="AV1274" s="609" t="s">
        <v>83</v>
      </c>
      <c r="AW1274" s="609" t="s">
        <v>28</v>
      </c>
      <c r="AX1274" s="609" t="s">
        <v>73</v>
      </c>
      <c r="AY1274" s="611" t="s">
        <v>184</v>
      </c>
    </row>
    <row r="1275" spans="2:65" s="609" customFormat="1">
      <c r="B1275" s="608"/>
      <c r="D1275" s="610" t="s">
        <v>203</v>
      </c>
      <c r="E1275" s="611" t="s">
        <v>1</v>
      </c>
      <c r="F1275" s="514" t="s">
        <v>1269</v>
      </c>
      <c r="H1275" s="612">
        <v>10.199999999999999</v>
      </c>
      <c r="L1275" s="608"/>
      <c r="M1275" s="613"/>
      <c r="T1275" s="614"/>
      <c r="AT1275" s="611" t="s">
        <v>203</v>
      </c>
      <c r="AU1275" s="611" t="s">
        <v>83</v>
      </c>
      <c r="AV1275" s="609" t="s">
        <v>83</v>
      </c>
      <c r="AW1275" s="609" t="s">
        <v>28</v>
      </c>
      <c r="AX1275" s="609" t="s">
        <v>73</v>
      </c>
      <c r="AY1275" s="611" t="s">
        <v>184</v>
      </c>
    </row>
    <row r="1276" spans="2:65" s="630" customFormat="1">
      <c r="B1276" s="629"/>
      <c r="D1276" s="610" t="s">
        <v>203</v>
      </c>
      <c r="E1276" s="631" t="s">
        <v>1</v>
      </c>
      <c r="F1276" s="632" t="s">
        <v>206</v>
      </c>
      <c r="H1276" s="633">
        <v>107.3</v>
      </c>
      <c r="L1276" s="629"/>
      <c r="M1276" s="634"/>
      <c r="T1276" s="635"/>
      <c r="AT1276" s="631" t="s">
        <v>203</v>
      </c>
      <c r="AU1276" s="631" t="s">
        <v>83</v>
      </c>
      <c r="AV1276" s="630" t="s">
        <v>190</v>
      </c>
      <c r="AW1276" s="630" t="s">
        <v>28</v>
      </c>
      <c r="AX1276" s="630" t="s">
        <v>81</v>
      </c>
      <c r="AY1276" s="631" t="s">
        <v>184</v>
      </c>
    </row>
    <row r="1277" spans="2:65" s="584" customFormat="1" ht="22.8" customHeight="1">
      <c r="B1277" s="583"/>
      <c r="D1277" s="585" t="s">
        <v>72</v>
      </c>
      <c r="E1277" s="593" t="s">
        <v>1928</v>
      </c>
      <c r="F1277" s="593" t="s">
        <v>1929</v>
      </c>
      <c r="J1277" s="594">
        <f>BK1277</f>
        <v>0</v>
      </c>
      <c r="L1277" s="583"/>
      <c r="M1277" s="588"/>
      <c r="P1277" s="589">
        <f>SUM(P1278:P1295)</f>
        <v>0</v>
      </c>
      <c r="R1277" s="589">
        <f>SUM(R1278:R1295)</f>
        <v>1.3717903100000002</v>
      </c>
      <c r="T1277" s="590">
        <f>SUM(T1278:T1295)</f>
        <v>0</v>
      </c>
      <c r="AR1277" s="585" t="s">
        <v>83</v>
      </c>
      <c r="AT1277" s="591" t="s">
        <v>72</v>
      </c>
      <c r="AU1277" s="591" t="s">
        <v>81</v>
      </c>
      <c r="AY1277" s="585" t="s">
        <v>184</v>
      </c>
      <c r="BK1277" s="592">
        <f>SUM(BK1278:BK1295)</f>
        <v>0</v>
      </c>
    </row>
    <row r="1278" spans="2:65" s="524" customFormat="1" ht="24.15" customHeight="1">
      <c r="B1278" s="523"/>
      <c r="C1278" s="595" t="s">
        <v>1930</v>
      </c>
      <c r="D1278" s="595" t="s">
        <v>186</v>
      </c>
      <c r="E1278" s="596" t="s">
        <v>1931</v>
      </c>
      <c r="F1278" s="636" t="s">
        <v>1932</v>
      </c>
      <c r="G1278" s="615" t="s">
        <v>201</v>
      </c>
      <c r="H1278" s="599">
        <v>2694.5010000000002</v>
      </c>
      <c r="I1278" s="90"/>
      <c r="J1278" s="600">
        <f>ROUND(I1278*H1278,2)</f>
        <v>0</v>
      </c>
      <c r="K1278" s="601"/>
      <c r="L1278" s="523"/>
      <c r="M1278" s="602" t="s">
        <v>1</v>
      </c>
      <c r="N1278" s="603" t="s">
        <v>38</v>
      </c>
      <c r="P1278" s="604">
        <f>O1278*H1278</f>
        <v>0</v>
      </c>
      <c r="Q1278" s="604">
        <v>2.1000000000000001E-4</v>
      </c>
      <c r="R1278" s="604">
        <f>Q1278*H1278</f>
        <v>0.5658452100000001</v>
      </c>
      <c r="S1278" s="604">
        <v>0</v>
      </c>
      <c r="T1278" s="605">
        <f>S1278*H1278</f>
        <v>0</v>
      </c>
      <c r="AR1278" s="606" t="s">
        <v>259</v>
      </c>
      <c r="AT1278" s="606" t="s">
        <v>186</v>
      </c>
      <c r="AU1278" s="606" t="s">
        <v>83</v>
      </c>
      <c r="AY1278" s="516" t="s">
        <v>184</v>
      </c>
      <c r="BE1278" s="607">
        <f>IF(N1278="základní",J1278,0)</f>
        <v>0</v>
      </c>
      <c r="BF1278" s="607">
        <f>IF(N1278="snížená",J1278,0)</f>
        <v>0</v>
      </c>
      <c r="BG1278" s="607">
        <f>IF(N1278="zákl. přenesená",J1278,0)</f>
        <v>0</v>
      </c>
      <c r="BH1278" s="607">
        <f>IF(N1278="sníž. přenesená",J1278,0)</f>
        <v>0</v>
      </c>
      <c r="BI1278" s="607">
        <f>IF(N1278="nulová",J1278,0)</f>
        <v>0</v>
      </c>
      <c r="BJ1278" s="516" t="s">
        <v>81</v>
      </c>
      <c r="BK1278" s="607">
        <f>ROUND(I1278*H1278,2)</f>
        <v>0</v>
      </c>
      <c r="BL1278" s="516" t="s">
        <v>259</v>
      </c>
      <c r="BM1278" s="606" t="s">
        <v>1933</v>
      </c>
    </row>
    <row r="1279" spans="2:65" s="609" customFormat="1">
      <c r="B1279" s="608"/>
      <c r="D1279" s="610" t="s">
        <v>203</v>
      </c>
      <c r="E1279" s="611" t="s">
        <v>1</v>
      </c>
      <c r="F1279" s="514" t="s">
        <v>1934</v>
      </c>
      <c r="H1279" s="612">
        <v>2694.5010000000002</v>
      </c>
      <c r="L1279" s="608"/>
      <c r="M1279" s="613"/>
      <c r="T1279" s="614"/>
      <c r="AT1279" s="611" t="s">
        <v>203</v>
      </c>
      <c r="AU1279" s="611" t="s">
        <v>83</v>
      </c>
      <c r="AV1279" s="609" t="s">
        <v>83</v>
      </c>
      <c r="AW1279" s="609" t="s">
        <v>28</v>
      </c>
      <c r="AX1279" s="609" t="s">
        <v>81</v>
      </c>
      <c r="AY1279" s="611" t="s">
        <v>184</v>
      </c>
    </row>
    <row r="1280" spans="2:65" s="524" customFormat="1" ht="33" customHeight="1">
      <c r="B1280" s="523"/>
      <c r="C1280" s="595" t="s">
        <v>1935</v>
      </c>
      <c r="D1280" s="595" t="s">
        <v>186</v>
      </c>
      <c r="E1280" s="596" t="s">
        <v>1936</v>
      </c>
      <c r="F1280" s="636" t="s">
        <v>1937</v>
      </c>
      <c r="G1280" s="615" t="s">
        <v>201</v>
      </c>
      <c r="H1280" s="599">
        <v>240.52</v>
      </c>
      <c r="I1280" s="90"/>
      <c r="J1280" s="600">
        <f>ROUND(I1280*H1280,2)</f>
        <v>0</v>
      </c>
      <c r="K1280" s="601"/>
      <c r="L1280" s="523"/>
      <c r="M1280" s="602" t="s">
        <v>1</v>
      </c>
      <c r="N1280" s="603" t="s">
        <v>38</v>
      </c>
      <c r="P1280" s="604">
        <f>O1280*H1280</f>
        <v>0</v>
      </c>
      <c r="Q1280" s="604">
        <v>2.9E-4</v>
      </c>
      <c r="R1280" s="604">
        <f>Q1280*H1280</f>
        <v>6.9750800000000002E-2</v>
      </c>
      <c r="S1280" s="604">
        <v>0</v>
      </c>
      <c r="T1280" s="605">
        <f>S1280*H1280</f>
        <v>0</v>
      </c>
      <c r="AR1280" s="606" t="s">
        <v>259</v>
      </c>
      <c r="AT1280" s="606" t="s">
        <v>186</v>
      </c>
      <c r="AU1280" s="606" t="s">
        <v>83</v>
      </c>
      <c r="AY1280" s="516" t="s">
        <v>184</v>
      </c>
      <c r="BE1280" s="607">
        <f>IF(N1280="základní",J1280,0)</f>
        <v>0</v>
      </c>
      <c r="BF1280" s="607">
        <f>IF(N1280="snížená",J1280,0)</f>
        <v>0</v>
      </c>
      <c r="BG1280" s="607">
        <f>IF(N1280="zákl. přenesená",J1280,0)</f>
        <v>0</v>
      </c>
      <c r="BH1280" s="607">
        <f>IF(N1280="sníž. přenesená",J1280,0)</f>
        <v>0</v>
      </c>
      <c r="BI1280" s="607">
        <f>IF(N1280="nulová",J1280,0)</f>
        <v>0</v>
      </c>
      <c r="BJ1280" s="516" t="s">
        <v>81</v>
      </c>
      <c r="BK1280" s="607">
        <f>ROUND(I1280*H1280,2)</f>
        <v>0</v>
      </c>
      <c r="BL1280" s="516" t="s">
        <v>259</v>
      </c>
      <c r="BM1280" s="606" t="s">
        <v>1938</v>
      </c>
    </row>
    <row r="1281" spans="2:65" s="617" customFormat="1">
      <c r="B1281" s="616"/>
      <c r="D1281" s="610" t="s">
        <v>203</v>
      </c>
      <c r="E1281" s="618" t="s">
        <v>1</v>
      </c>
      <c r="F1281" s="619" t="s">
        <v>804</v>
      </c>
      <c r="H1281" s="618" t="s">
        <v>1</v>
      </c>
      <c r="L1281" s="616"/>
      <c r="M1281" s="620"/>
      <c r="T1281" s="621"/>
      <c r="AT1281" s="618" t="s">
        <v>203</v>
      </c>
      <c r="AU1281" s="618" t="s">
        <v>83</v>
      </c>
      <c r="AV1281" s="617" t="s">
        <v>81</v>
      </c>
      <c r="AW1281" s="617" t="s">
        <v>28</v>
      </c>
      <c r="AX1281" s="617" t="s">
        <v>73</v>
      </c>
      <c r="AY1281" s="618" t="s">
        <v>184</v>
      </c>
    </row>
    <row r="1282" spans="2:65" s="609" customFormat="1">
      <c r="B1282" s="608"/>
      <c r="D1282" s="610" t="s">
        <v>203</v>
      </c>
      <c r="E1282" s="611" t="s">
        <v>1</v>
      </c>
      <c r="F1282" s="514" t="s">
        <v>1939</v>
      </c>
      <c r="H1282" s="612">
        <v>27.28</v>
      </c>
      <c r="L1282" s="608"/>
      <c r="M1282" s="613"/>
      <c r="T1282" s="614"/>
      <c r="AT1282" s="611" t="s">
        <v>203</v>
      </c>
      <c r="AU1282" s="611" t="s">
        <v>83</v>
      </c>
      <c r="AV1282" s="609" t="s">
        <v>83</v>
      </c>
      <c r="AW1282" s="609" t="s">
        <v>28</v>
      </c>
      <c r="AX1282" s="609" t="s">
        <v>73</v>
      </c>
      <c r="AY1282" s="611" t="s">
        <v>184</v>
      </c>
    </row>
    <row r="1283" spans="2:65" s="617" customFormat="1">
      <c r="B1283" s="616"/>
      <c r="D1283" s="610" t="s">
        <v>203</v>
      </c>
      <c r="E1283" s="618" t="s">
        <v>1</v>
      </c>
      <c r="F1283" s="619" t="s">
        <v>816</v>
      </c>
      <c r="H1283" s="618" t="s">
        <v>1</v>
      </c>
      <c r="L1283" s="616"/>
      <c r="M1283" s="620"/>
      <c r="T1283" s="621"/>
      <c r="AT1283" s="618" t="s">
        <v>203</v>
      </c>
      <c r="AU1283" s="618" t="s">
        <v>83</v>
      </c>
      <c r="AV1283" s="617" t="s">
        <v>81</v>
      </c>
      <c r="AW1283" s="617" t="s">
        <v>28</v>
      </c>
      <c r="AX1283" s="617" t="s">
        <v>73</v>
      </c>
      <c r="AY1283" s="618" t="s">
        <v>184</v>
      </c>
    </row>
    <row r="1284" spans="2:65" s="609" customFormat="1">
      <c r="B1284" s="608"/>
      <c r="D1284" s="610" t="s">
        <v>203</v>
      </c>
      <c r="E1284" s="611" t="s">
        <v>1</v>
      </c>
      <c r="F1284" s="514" t="s">
        <v>1940</v>
      </c>
      <c r="H1284" s="612">
        <v>47.36</v>
      </c>
      <c r="L1284" s="608"/>
      <c r="M1284" s="613"/>
      <c r="T1284" s="614"/>
      <c r="AT1284" s="611" t="s">
        <v>203</v>
      </c>
      <c r="AU1284" s="611" t="s">
        <v>83</v>
      </c>
      <c r="AV1284" s="609" t="s">
        <v>83</v>
      </c>
      <c r="AW1284" s="609" t="s">
        <v>28</v>
      </c>
      <c r="AX1284" s="609" t="s">
        <v>73</v>
      </c>
      <c r="AY1284" s="611" t="s">
        <v>184</v>
      </c>
    </row>
    <row r="1285" spans="2:65" s="609" customFormat="1">
      <c r="B1285" s="608"/>
      <c r="D1285" s="610" t="s">
        <v>203</v>
      </c>
      <c r="E1285" s="611" t="s">
        <v>1</v>
      </c>
      <c r="F1285" s="514" t="s">
        <v>1941</v>
      </c>
      <c r="H1285" s="612">
        <v>39.479999999999997</v>
      </c>
      <c r="L1285" s="608"/>
      <c r="M1285" s="613"/>
      <c r="T1285" s="614"/>
      <c r="AT1285" s="611" t="s">
        <v>203</v>
      </c>
      <c r="AU1285" s="611" t="s">
        <v>83</v>
      </c>
      <c r="AV1285" s="609" t="s">
        <v>83</v>
      </c>
      <c r="AW1285" s="609" t="s">
        <v>28</v>
      </c>
      <c r="AX1285" s="609" t="s">
        <v>73</v>
      </c>
      <c r="AY1285" s="611" t="s">
        <v>184</v>
      </c>
    </row>
    <row r="1286" spans="2:65" s="609" customFormat="1">
      <c r="B1286" s="608"/>
      <c r="D1286" s="610" t="s">
        <v>203</v>
      </c>
      <c r="E1286" s="611" t="s">
        <v>1</v>
      </c>
      <c r="F1286" s="514" t="s">
        <v>1942</v>
      </c>
      <c r="H1286" s="612">
        <v>47.28</v>
      </c>
      <c r="L1286" s="608"/>
      <c r="M1286" s="613"/>
      <c r="T1286" s="614"/>
      <c r="AT1286" s="611" t="s">
        <v>203</v>
      </c>
      <c r="AU1286" s="611" t="s">
        <v>83</v>
      </c>
      <c r="AV1286" s="609" t="s">
        <v>83</v>
      </c>
      <c r="AW1286" s="609" t="s">
        <v>28</v>
      </c>
      <c r="AX1286" s="609" t="s">
        <v>73</v>
      </c>
      <c r="AY1286" s="611" t="s">
        <v>184</v>
      </c>
    </row>
    <row r="1287" spans="2:65" s="609" customFormat="1">
      <c r="B1287" s="608"/>
      <c r="D1287" s="610" t="s">
        <v>203</v>
      </c>
      <c r="E1287" s="611" t="s">
        <v>1</v>
      </c>
      <c r="F1287" s="514" t="s">
        <v>1943</v>
      </c>
      <c r="H1287" s="612">
        <v>39.76</v>
      </c>
      <c r="L1287" s="608"/>
      <c r="M1287" s="613"/>
      <c r="T1287" s="614"/>
      <c r="AT1287" s="611" t="s">
        <v>203</v>
      </c>
      <c r="AU1287" s="611" t="s">
        <v>83</v>
      </c>
      <c r="AV1287" s="609" t="s">
        <v>83</v>
      </c>
      <c r="AW1287" s="609" t="s">
        <v>28</v>
      </c>
      <c r="AX1287" s="609" t="s">
        <v>73</v>
      </c>
      <c r="AY1287" s="611" t="s">
        <v>184</v>
      </c>
    </row>
    <row r="1288" spans="2:65" s="609" customFormat="1">
      <c r="B1288" s="608"/>
      <c r="D1288" s="610" t="s">
        <v>203</v>
      </c>
      <c r="E1288" s="611" t="s">
        <v>1</v>
      </c>
      <c r="F1288" s="514" t="s">
        <v>1944</v>
      </c>
      <c r="H1288" s="612">
        <v>39.36</v>
      </c>
      <c r="L1288" s="608"/>
      <c r="M1288" s="613"/>
      <c r="T1288" s="614"/>
      <c r="AT1288" s="611" t="s">
        <v>203</v>
      </c>
      <c r="AU1288" s="611" t="s">
        <v>83</v>
      </c>
      <c r="AV1288" s="609" t="s">
        <v>83</v>
      </c>
      <c r="AW1288" s="609" t="s">
        <v>28</v>
      </c>
      <c r="AX1288" s="609" t="s">
        <v>73</v>
      </c>
      <c r="AY1288" s="611" t="s">
        <v>184</v>
      </c>
    </row>
    <row r="1289" spans="2:65" s="630" customFormat="1">
      <c r="B1289" s="629"/>
      <c r="D1289" s="610" t="s">
        <v>203</v>
      </c>
      <c r="E1289" s="631" t="s">
        <v>1</v>
      </c>
      <c r="F1289" s="632" t="s">
        <v>206</v>
      </c>
      <c r="H1289" s="633">
        <v>240.52</v>
      </c>
      <c r="L1289" s="629"/>
      <c r="M1289" s="634"/>
      <c r="T1289" s="635"/>
      <c r="AT1289" s="631" t="s">
        <v>203</v>
      </c>
      <c r="AU1289" s="631" t="s">
        <v>83</v>
      </c>
      <c r="AV1289" s="630" t="s">
        <v>190</v>
      </c>
      <c r="AW1289" s="630" t="s">
        <v>28</v>
      </c>
      <c r="AX1289" s="630" t="s">
        <v>81</v>
      </c>
      <c r="AY1289" s="631" t="s">
        <v>184</v>
      </c>
    </row>
    <row r="1290" spans="2:65" s="524" customFormat="1" ht="33" customHeight="1">
      <c r="B1290" s="523"/>
      <c r="C1290" s="595" t="s">
        <v>1945</v>
      </c>
      <c r="D1290" s="595" t="s">
        <v>186</v>
      </c>
      <c r="E1290" s="596" t="s">
        <v>1946</v>
      </c>
      <c r="F1290" s="636" t="s">
        <v>1947</v>
      </c>
      <c r="G1290" s="615" t="s">
        <v>201</v>
      </c>
      <c r="H1290" s="599">
        <v>2453.9810000000002</v>
      </c>
      <c r="I1290" s="90"/>
      <c r="J1290" s="600">
        <f>ROUND(I1290*H1290,2)</f>
        <v>0</v>
      </c>
      <c r="K1290" s="601"/>
      <c r="L1290" s="523"/>
      <c r="M1290" s="602" t="s">
        <v>1</v>
      </c>
      <c r="N1290" s="603" t="s">
        <v>38</v>
      </c>
      <c r="P1290" s="604">
        <f>O1290*H1290</f>
        <v>0</v>
      </c>
      <c r="Q1290" s="604">
        <v>2.9999999999999997E-4</v>
      </c>
      <c r="R1290" s="604">
        <f>Q1290*H1290</f>
        <v>0.73619429999999997</v>
      </c>
      <c r="S1290" s="604">
        <v>0</v>
      </c>
      <c r="T1290" s="605">
        <f>S1290*H1290</f>
        <v>0</v>
      </c>
      <c r="AR1290" s="606" t="s">
        <v>259</v>
      </c>
      <c r="AT1290" s="606" t="s">
        <v>186</v>
      </c>
      <c r="AU1290" s="606" t="s">
        <v>83</v>
      </c>
      <c r="AY1290" s="516" t="s">
        <v>184</v>
      </c>
      <c r="BE1290" s="607">
        <f>IF(N1290="základní",J1290,0)</f>
        <v>0</v>
      </c>
      <c r="BF1290" s="607">
        <f>IF(N1290="snížená",J1290,0)</f>
        <v>0</v>
      </c>
      <c r="BG1290" s="607">
        <f>IF(N1290="zákl. přenesená",J1290,0)</f>
        <v>0</v>
      </c>
      <c r="BH1290" s="607">
        <f>IF(N1290="sníž. přenesená",J1290,0)</f>
        <v>0</v>
      </c>
      <c r="BI1290" s="607">
        <f>IF(N1290="nulová",J1290,0)</f>
        <v>0</v>
      </c>
      <c r="BJ1290" s="516" t="s">
        <v>81</v>
      </c>
      <c r="BK1290" s="607">
        <f>ROUND(I1290*H1290,2)</f>
        <v>0</v>
      </c>
      <c r="BL1290" s="516" t="s">
        <v>259</v>
      </c>
      <c r="BM1290" s="606" t="s">
        <v>1948</v>
      </c>
    </row>
    <row r="1291" spans="2:65" s="609" customFormat="1">
      <c r="B1291" s="608"/>
      <c r="D1291" s="610" t="s">
        <v>203</v>
      </c>
      <c r="E1291" s="611" t="s">
        <v>1</v>
      </c>
      <c r="F1291" s="514" t="s">
        <v>1949</v>
      </c>
      <c r="H1291" s="612">
        <v>539.20000000000005</v>
      </c>
      <c r="L1291" s="608"/>
      <c r="M1291" s="613"/>
      <c r="T1291" s="614"/>
      <c r="AT1291" s="611" t="s">
        <v>203</v>
      </c>
      <c r="AU1291" s="611" t="s">
        <v>83</v>
      </c>
      <c r="AV1291" s="609" t="s">
        <v>83</v>
      </c>
      <c r="AW1291" s="609" t="s">
        <v>28</v>
      </c>
      <c r="AX1291" s="609" t="s">
        <v>73</v>
      </c>
      <c r="AY1291" s="611" t="s">
        <v>184</v>
      </c>
    </row>
    <row r="1292" spans="2:65" s="609" customFormat="1">
      <c r="B1292" s="608"/>
      <c r="D1292" s="610" t="s">
        <v>203</v>
      </c>
      <c r="E1292" s="611" t="s">
        <v>1</v>
      </c>
      <c r="F1292" s="514" t="s">
        <v>1950</v>
      </c>
      <c r="H1292" s="612">
        <v>62</v>
      </c>
      <c r="L1292" s="608"/>
      <c r="M1292" s="613"/>
      <c r="T1292" s="614"/>
      <c r="AT1292" s="611" t="s">
        <v>203</v>
      </c>
      <c r="AU1292" s="611" t="s">
        <v>83</v>
      </c>
      <c r="AV1292" s="609" t="s">
        <v>83</v>
      </c>
      <c r="AW1292" s="609" t="s">
        <v>28</v>
      </c>
      <c r="AX1292" s="609" t="s">
        <v>73</v>
      </c>
      <c r="AY1292" s="611" t="s">
        <v>184</v>
      </c>
    </row>
    <row r="1293" spans="2:65" s="609" customFormat="1">
      <c r="B1293" s="608"/>
      <c r="D1293" s="610" t="s">
        <v>203</v>
      </c>
      <c r="E1293" s="611" t="s">
        <v>1</v>
      </c>
      <c r="F1293" s="514" t="s">
        <v>1951</v>
      </c>
      <c r="H1293" s="612">
        <v>2093.3009999999999</v>
      </c>
      <c r="L1293" s="608"/>
      <c r="M1293" s="613"/>
      <c r="T1293" s="614"/>
      <c r="AT1293" s="611" t="s">
        <v>203</v>
      </c>
      <c r="AU1293" s="611" t="s">
        <v>83</v>
      </c>
      <c r="AV1293" s="609" t="s">
        <v>83</v>
      </c>
      <c r="AW1293" s="609" t="s">
        <v>28</v>
      </c>
      <c r="AX1293" s="609" t="s">
        <v>73</v>
      </c>
      <c r="AY1293" s="611" t="s">
        <v>184</v>
      </c>
    </row>
    <row r="1294" spans="2:65" s="609" customFormat="1">
      <c r="B1294" s="608"/>
      <c r="D1294" s="610" t="s">
        <v>203</v>
      </c>
      <c r="E1294" s="611" t="s">
        <v>1</v>
      </c>
      <c r="F1294" s="514" t="s">
        <v>1952</v>
      </c>
      <c r="H1294" s="612">
        <v>-240.52</v>
      </c>
      <c r="L1294" s="608"/>
      <c r="M1294" s="613"/>
      <c r="T1294" s="614"/>
      <c r="AT1294" s="611" t="s">
        <v>203</v>
      </c>
      <c r="AU1294" s="611" t="s">
        <v>83</v>
      </c>
      <c r="AV1294" s="609" t="s">
        <v>83</v>
      </c>
      <c r="AW1294" s="609" t="s">
        <v>28</v>
      </c>
      <c r="AX1294" s="609" t="s">
        <v>73</v>
      </c>
      <c r="AY1294" s="611" t="s">
        <v>184</v>
      </c>
    </row>
    <row r="1295" spans="2:65" s="630" customFormat="1">
      <c r="B1295" s="629"/>
      <c r="D1295" s="610" t="s">
        <v>203</v>
      </c>
      <c r="E1295" s="631" t="s">
        <v>1</v>
      </c>
      <c r="F1295" s="632" t="s">
        <v>206</v>
      </c>
      <c r="H1295" s="633">
        <v>2453.9810000000002</v>
      </c>
      <c r="L1295" s="629"/>
      <c r="M1295" s="634"/>
      <c r="T1295" s="635"/>
      <c r="AT1295" s="631" t="s">
        <v>203</v>
      </c>
      <c r="AU1295" s="631" t="s">
        <v>83</v>
      </c>
      <c r="AV1295" s="630" t="s">
        <v>190</v>
      </c>
      <c r="AW1295" s="630" t="s">
        <v>28</v>
      </c>
      <c r="AX1295" s="630" t="s">
        <v>81</v>
      </c>
      <c r="AY1295" s="631" t="s">
        <v>184</v>
      </c>
    </row>
    <row r="1296" spans="2:65" s="584" customFormat="1" ht="22.8" customHeight="1">
      <c r="B1296" s="583"/>
      <c r="D1296" s="585" t="s">
        <v>72</v>
      </c>
      <c r="E1296" s="593" t="s">
        <v>609</v>
      </c>
      <c r="F1296" s="593" t="s">
        <v>1953</v>
      </c>
      <c r="J1296" s="594">
        <f>BK1296</f>
        <v>0</v>
      </c>
      <c r="L1296" s="583"/>
      <c r="M1296" s="588"/>
      <c r="P1296" s="589">
        <f>SUM(P1297:P1391)</f>
        <v>0</v>
      </c>
      <c r="R1296" s="589">
        <f>SUM(R1297:R1391)</f>
        <v>0</v>
      </c>
      <c r="T1296" s="590">
        <f>SUM(T1297:T1391)</f>
        <v>0</v>
      </c>
      <c r="AR1296" s="585" t="s">
        <v>83</v>
      </c>
      <c r="AT1296" s="591" t="s">
        <v>72</v>
      </c>
      <c r="AU1296" s="591" t="s">
        <v>81</v>
      </c>
      <c r="AY1296" s="585" t="s">
        <v>184</v>
      </c>
      <c r="BK1296" s="592">
        <f>SUM(BK1297:BK1391)</f>
        <v>0</v>
      </c>
    </row>
    <row r="1297" spans="2:65" s="524" customFormat="1" ht="24.15" customHeight="1">
      <c r="B1297" s="523"/>
      <c r="C1297" s="595" t="s">
        <v>1954</v>
      </c>
      <c r="D1297" s="595" t="s">
        <v>186</v>
      </c>
      <c r="E1297" s="596" t="s">
        <v>1955</v>
      </c>
      <c r="F1297" s="636" t="s">
        <v>1956</v>
      </c>
      <c r="G1297" s="615" t="s">
        <v>563</v>
      </c>
      <c r="H1297" s="599">
        <v>2</v>
      </c>
      <c r="I1297" s="90"/>
      <c r="J1297" s="600">
        <f t="shared" ref="J1297:J1328" si="0">ROUND(I1297*H1297,2)</f>
        <v>0</v>
      </c>
      <c r="K1297" s="601"/>
      <c r="L1297" s="523"/>
      <c r="M1297" s="602" t="s">
        <v>1</v>
      </c>
      <c r="N1297" s="603" t="s">
        <v>38</v>
      </c>
      <c r="P1297" s="604">
        <f t="shared" ref="P1297:P1328" si="1">O1297*H1297</f>
        <v>0</v>
      </c>
      <c r="Q1297" s="604">
        <v>0</v>
      </c>
      <c r="R1297" s="604">
        <f t="shared" ref="R1297:R1328" si="2">Q1297*H1297</f>
        <v>0</v>
      </c>
      <c r="S1297" s="604">
        <v>0</v>
      </c>
      <c r="T1297" s="605">
        <f t="shared" ref="T1297:T1328" si="3">S1297*H1297</f>
        <v>0</v>
      </c>
      <c r="AR1297" s="606" t="s">
        <v>259</v>
      </c>
      <c r="AT1297" s="606" t="s">
        <v>186</v>
      </c>
      <c r="AU1297" s="606" t="s">
        <v>83</v>
      </c>
      <c r="AY1297" s="516" t="s">
        <v>184</v>
      </c>
      <c r="BE1297" s="607">
        <f t="shared" ref="BE1297:BE1328" si="4">IF(N1297="základní",J1297,0)</f>
        <v>0</v>
      </c>
      <c r="BF1297" s="607">
        <f t="shared" ref="BF1297:BF1328" si="5">IF(N1297="snížená",J1297,0)</f>
        <v>0</v>
      </c>
      <c r="BG1297" s="607">
        <f t="shared" ref="BG1297:BG1328" si="6">IF(N1297="zákl. přenesená",J1297,0)</f>
        <v>0</v>
      </c>
      <c r="BH1297" s="607">
        <f t="shared" ref="BH1297:BH1328" si="7">IF(N1297="sníž. přenesená",J1297,0)</f>
        <v>0</v>
      </c>
      <c r="BI1297" s="607">
        <f t="shared" ref="BI1297:BI1328" si="8">IF(N1297="nulová",J1297,0)</f>
        <v>0</v>
      </c>
      <c r="BJ1297" s="516" t="s">
        <v>81</v>
      </c>
      <c r="BK1297" s="607">
        <f t="shared" ref="BK1297:BK1328" si="9">ROUND(I1297*H1297,2)</f>
        <v>0</v>
      </c>
      <c r="BL1297" s="516" t="s">
        <v>259</v>
      </c>
      <c r="BM1297" s="606" t="s">
        <v>1957</v>
      </c>
    </row>
    <row r="1298" spans="2:65" s="524" customFormat="1" ht="24.15" customHeight="1">
      <c r="B1298" s="523"/>
      <c r="C1298" s="595" t="s">
        <v>1958</v>
      </c>
      <c r="D1298" s="595" t="s">
        <v>186</v>
      </c>
      <c r="E1298" s="596" t="s">
        <v>1959</v>
      </c>
      <c r="F1298" s="636" t="s">
        <v>1960</v>
      </c>
      <c r="G1298" s="615" t="s">
        <v>563</v>
      </c>
      <c r="H1298" s="599">
        <v>1</v>
      </c>
      <c r="I1298" s="90"/>
      <c r="J1298" s="600">
        <f t="shared" si="0"/>
        <v>0</v>
      </c>
      <c r="K1298" s="601"/>
      <c r="L1298" s="523"/>
      <c r="M1298" s="602" t="s">
        <v>1</v>
      </c>
      <c r="N1298" s="603" t="s">
        <v>38</v>
      </c>
      <c r="P1298" s="604">
        <f t="shared" si="1"/>
        <v>0</v>
      </c>
      <c r="Q1298" s="604">
        <v>0</v>
      </c>
      <c r="R1298" s="604">
        <f t="shared" si="2"/>
        <v>0</v>
      </c>
      <c r="S1298" s="604">
        <v>0</v>
      </c>
      <c r="T1298" s="605">
        <f t="shared" si="3"/>
        <v>0</v>
      </c>
      <c r="AR1298" s="606" t="s">
        <v>259</v>
      </c>
      <c r="AT1298" s="606" t="s">
        <v>186</v>
      </c>
      <c r="AU1298" s="606" t="s">
        <v>83</v>
      </c>
      <c r="AY1298" s="516" t="s">
        <v>184</v>
      </c>
      <c r="BE1298" s="607">
        <f t="shared" si="4"/>
        <v>0</v>
      </c>
      <c r="BF1298" s="607">
        <f t="shared" si="5"/>
        <v>0</v>
      </c>
      <c r="BG1298" s="607">
        <f t="shared" si="6"/>
        <v>0</v>
      </c>
      <c r="BH1298" s="607">
        <f t="shared" si="7"/>
        <v>0</v>
      </c>
      <c r="BI1298" s="607">
        <f t="shared" si="8"/>
        <v>0</v>
      </c>
      <c r="BJ1298" s="516" t="s">
        <v>81</v>
      </c>
      <c r="BK1298" s="607">
        <f t="shared" si="9"/>
        <v>0</v>
      </c>
      <c r="BL1298" s="516" t="s">
        <v>259</v>
      </c>
      <c r="BM1298" s="606" t="s">
        <v>1961</v>
      </c>
    </row>
    <row r="1299" spans="2:65" s="524" customFormat="1" ht="24.15" customHeight="1">
      <c r="B1299" s="523"/>
      <c r="C1299" s="595" t="s">
        <v>1962</v>
      </c>
      <c r="D1299" s="595" t="s">
        <v>186</v>
      </c>
      <c r="E1299" s="596" t="s">
        <v>1963</v>
      </c>
      <c r="F1299" s="636" t="s">
        <v>1964</v>
      </c>
      <c r="G1299" s="615" t="s">
        <v>563</v>
      </c>
      <c r="H1299" s="599">
        <v>3</v>
      </c>
      <c r="I1299" s="90"/>
      <c r="J1299" s="600">
        <f t="shared" si="0"/>
        <v>0</v>
      </c>
      <c r="K1299" s="601"/>
      <c r="L1299" s="523"/>
      <c r="M1299" s="602" t="s">
        <v>1</v>
      </c>
      <c r="N1299" s="603" t="s">
        <v>38</v>
      </c>
      <c r="P1299" s="604">
        <f t="shared" si="1"/>
        <v>0</v>
      </c>
      <c r="Q1299" s="604">
        <v>0</v>
      </c>
      <c r="R1299" s="604">
        <f t="shared" si="2"/>
        <v>0</v>
      </c>
      <c r="S1299" s="604">
        <v>0</v>
      </c>
      <c r="T1299" s="605">
        <f t="shared" si="3"/>
        <v>0</v>
      </c>
      <c r="AR1299" s="606" t="s">
        <v>259</v>
      </c>
      <c r="AT1299" s="606" t="s">
        <v>186</v>
      </c>
      <c r="AU1299" s="606" t="s">
        <v>83</v>
      </c>
      <c r="AY1299" s="516" t="s">
        <v>184</v>
      </c>
      <c r="BE1299" s="607">
        <f t="shared" si="4"/>
        <v>0</v>
      </c>
      <c r="BF1299" s="607">
        <f t="shared" si="5"/>
        <v>0</v>
      </c>
      <c r="BG1299" s="607">
        <f t="shared" si="6"/>
        <v>0</v>
      </c>
      <c r="BH1299" s="607">
        <f t="shared" si="7"/>
        <v>0</v>
      </c>
      <c r="BI1299" s="607">
        <f t="shared" si="8"/>
        <v>0</v>
      </c>
      <c r="BJ1299" s="516" t="s">
        <v>81</v>
      </c>
      <c r="BK1299" s="607">
        <f t="shared" si="9"/>
        <v>0</v>
      </c>
      <c r="BL1299" s="516" t="s">
        <v>259</v>
      </c>
      <c r="BM1299" s="606" t="s">
        <v>1965</v>
      </c>
    </row>
    <row r="1300" spans="2:65" s="524" customFormat="1" ht="24.15" customHeight="1">
      <c r="B1300" s="523"/>
      <c r="C1300" s="595" t="s">
        <v>1966</v>
      </c>
      <c r="D1300" s="595" t="s">
        <v>186</v>
      </c>
      <c r="E1300" s="596" t="s">
        <v>1967</v>
      </c>
      <c r="F1300" s="636" t="s">
        <v>1968</v>
      </c>
      <c r="G1300" s="615" t="s">
        <v>496</v>
      </c>
      <c r="H1300" s="599">
        <v>1</v>
      </c>
      <c r="I1300" s="90"/>
      <c r="J1300" s="600">
        <f t="shared" si="0"/>
        <v>0</v>
      </c>
      <c r="K1300" s="601"/>
      <c r="L1300" s="523"/>
      <c r="M1300" s="602" t="s">
        <v>1</v>
      </c>
      <c r="N1300" s="603" t="s">
        <v>38</v>
      </c>
      <c r="P1300" s="604">
        <f t="shared" si="1"/>
        <v>0</v>
      </c>
      <c r="Q1300" s="604">
        <v>0</v>
      </c>
      <c r="R1300" s="604">
        <f t="shared" si="2"/>
        <v>0</v>
      </c>
      <c r="S1300" s="604">
        <v>0</v>
      </c>
      <c r="T1300" s="605">
        <f t="shared" si="3"/>
        <v>0</v>
      </c>
      <c r="AR1300" s="606" t="s">
        <v>259</v>
      </c>
      <c r="AT1300" s="606" t="s">
        <v>186</v>
      </c>
      <c r="AU1300" s="606" t="s">
        <v>83</v>
      </c>
      <c r="AY1300" s="516" t="s">
        <v>184</v>
      </c>
      <c r="BE1300" s="607">
        <f t="shared" si="4"/>
        <v>0</v>
      </c>
      <c r="BF1300" s="607">
        <f t="shared" si="5"/>
        <v>0</v>
      </c>
      <c r="BG1300" s="607">
        <f t="shared" si="6"/>
        <v>0</v>
      </c>
      <c r="BH1300" s="607">
        <f t="shared" si="7"/>
        <v>0</v>
      </c>
      <c r="BI1300" s="607">
        <f t="shared" si="8"/>
        <v>0</v>
      </c>
      <c r="BJ1300" s="516" t="s">
        <v>81</v>
      </c>
      <c r="BK1300" s="607">
        <f t="shared" si="9"/>
        <v>0</v>
      </c>
      <c r="BL1300" s="516" t="s">
        <v>259</v>
      </c>
      <c r="BM1300" s="606" t="s">
        <v>1969</v>
      </c>
    </row>
    <row r="1301" spans="2:65" s="524" customFormat="1" ht="37.799999999999997" customHeight="1">
      <c r="B1301" s="523"/>
      <c r="C1301" s="595" t="s">
        <v>1970</v>
      </c>
      <c r="D1301" s="595" t="s">
        <v>186</v>
      </c>
      <c r="E1301" s="596" t="s">
        <v>1971</v>
      </c>
      <c r="F1301" s="636" t="s">
        <v>1972</v>
      </c>
      <c r="G1301" s="615" t="s">
        <v>563</v>
      </c>
      <c r="H1301" s="599">
        <v>5</v>
      </c>
      <c r="I1301" s="90"/>
      <c r="J1301" s="600">
        <f t="shared" si="0"/>
        <v>0</v>
      </c>
      <c r="K1301" s="601"/>
      <c r="L1301" s="523"/>
      <c r="M1301" s="602" t="s">
        <v>1</v>
      </c>
      <c r="N1301" s="603" t="s">
        <v>38</v>
      </c>
      <c r="P1301" s="604">
        <f t="shared" si="1"/>
        <v>0</v>
      </c>
      <c r="Q1301" s="604">
        <v>0</v>
      </c>
      <c r="R1301" s="604">
        <f t="shared" si="2"/>
        <v>0</v>
      </c>
      <c r="S1301" s="604">
        <v>0</v>
      </c>
      <c r="T1301" s="605">
        <f t="shared" si="3"/>
        <v>0</v>
      </c>
      <c r="AR1301" s="606" t="s">
        <v>259</v>
      </c>
      <c r="AT1301" s="606" t="s">
        <v>186</v>
      </c>
      <c r="AU1301" s="606" t="s">
        <v>83</v>
      </c>
      <c r="AY1301" s="516" t="s">
        <v>184</v>
      </c>
      <c r="BE1301" s="607">
        <f t="shared" si="4"/>
        <v>0</v>
      </c>
      <c r="BF1301" s="607">
        <f t="shared" si="5"/>
        <v>0</v>
      </c>
      <c r="BG1301" s="607">
        <f t="shared" si="6"/>
        <v>0</v>
      </c>
      <c r="BH1301" s="607">
        <f t="shared" si="7"/>
        <v>0</v>
      </c>
      <c r="BI1301" s="607">
        <f t="shared" si="8"/>
        <v>0</v>
      </c>
      <c r="BJ1301" s="516" t="s">
        <v>81</v>
      </c>
      <c r="BK1301" s="607">
        <f t="shared" si="9"/>
        <v>0</v>
      </c>
      <c r="BL1301" s="516" t="s">
        <v>259</v>
      </c>
      <c r="BM1301" s="606" t="s">
        <v>1973</v>
      </c>
    </row>
    <row r="1302" spans="2:65" s="524" customFormat="1" ht="33" customHeight="1">
      <c r="B1302" s="523"/>
      <c r="C1302" s="595" t="s">
        <v>1974</v>
      </c>
      <c r="D1302" s="595" t="s">
        <v>186</v>
      </c>
      <c r="E1302" s="596" t="s">
        <v>1975</v>
      </c>
      <c r="F1302" s="636" t="s">
        <v>1976</v>
      </c>
      <c r="G1302" s="615" t="s">
        <v>563</v>
      </c>
      <c r="H1302" s="599">
        <v>5</v>
      </c>
      <c r="I1302" s="90"/>
      <c r="J1302" s="600">
        <f t="shared" si="0"/>
        <v>0</v>
      </c>
      <c r="K1302" s="601"/>
      <c r="L1302" s="523"/>
      <c r="M1302" s="602" t="s">
        <v>1</v>
      </c>
      <c r="N1302" s="603" t="s">
        <v>38</v>
      </c>
      <c r="P1302" s="604">
        <f t="shared" si="1"/>
        <v>0</v>
      </c>
      <c r="Q1302" s="604">
        <v>0</v>
      </c>
      <c r="R1302" s="604">
        <f t="shared" si="2"/>
        <v>0</v>
      </c>
      <c r="S1302" s="604">
        <v>0</v>
      </c>
      <c r="T1302" s="605">
        <f t="shared" si="3"/>
        <v>0</v>
      </c>
      <c r="AR1302" s="606" t="s">
        <v>259</v>
      </c>
      <c r="AT1302" s="606" t="s">
        <v>186</v>
      </c>
      <c r="AU1302" s="606" t="s">
        <v>83</v>
      </c>
      <c r="AY1302" s="516" t="s">
        <v>184</v>
      </c>
      <c r="BE1302" s="607">
        <f t="shared" si="4"/>
        <v>0</v>
      </c>
      <c r="BF1302" s="607">
        <f t="shared" si="5"/>
        <v>0</v>
      </c>
      <c r="BG1302" s="607">
        <f t="shared" si="6"/>
        <v>0</v>
      </c>
      <c r="BH1302" s="607">
        <f t="shared" si="7"/>
        <v>0</v>
      </c>
      <c r="BI1302" s="607">
        <f t="shared" si="8"/>
        <v>0</v>
      </c>
      <c r="BJ1302" s="516" t="s">
        <v>81</v>
      </c>
      <c r="BK1302" s="607">
        <f t="shared" si="9"/>
        <v>0</v>
      </c>
      <c r="BL1302" s="516" t="s">
        <v>259</v>
      </c>
      <c r="BM1302" s="606" t="s">
        <v>1977</v>
      </c>
    </row>
    <row r="1303" spans="2:65" s="524" customFormat="1" ht="37.799999999999997" customHeight="1">
      <c r="B1303" s="523"/>
      <c r="C1303" s="595" t="s">
        <v>1978</v>
      </c>
      <c r="D1303" s="595" t="s">
        <v>186</v>
      </c>
      <c r="E1303" s="596" t="s">
        <v>1979</v>
      </c>
      <c r="F1303" s="636" t="s">
        <v>1980</v>
      </c>
      <c r="G1303" s="615" t="s">
        <v>563</v>
      </c>
      <c r="H1303" s="599">
        <v>5</v>
      </c>
      <c r="I1303" s="90"/>
      <c r="J1303" s="600">
        <f t="shared" si="0"/>
        <v>0</v>
      </c>
      <c r="K1303" s="601"/>
      <c r="L1303" s="523"/>
      <c r="M1303" s="602" t="s">
        <v>1</v>
      </c>
      <c r="N1303" s="603" t="s">
        <v>38</v>
      </c>
      <c r="P1303" s="604">
        <f t="shared" si="1"/>
        <v>0</v>
      </c>
      <c r="Q1303" s="604">
        <v>0</v>
      </c>
      <c r="R1303" s="604">
        <f t="shared" si="2"/>
        <v>0</v>
      </c>
      <c r="S1303" s="604">
        <v>0</v>
      </c>
      <c r="T1303" s="605">
        <f t="shared" si="3"/>
        <v>0</v>
      </c>
      <c r="AR1303" s="606" t="s">
        <v>259</v>
      </c>
      <c r="AT1303" s="606" t="s">
        <v>186</v>
      </c>
      <c r="AU1303" s="606" t="s">
        <v>83</v>
      </c>
      <c r="AY1303" s="516" t="s">
        <v>184</v>
      </c>
      <c r="BE1303" s="607">
        <f t="shared" si="4"/>
        <v>0</v>
      </c>
      <c r="BF1303" s="607">
        <f t="shared" si="5"/>
        <v>0</v>
      </c>
      <c r="BG1303" s="607">
        <f t="shared" si="6"/>
        <v>0</v>
      </c>
      <c r="BH1303" s="607">
        <f t="shared" si="7"/>
        <v>0</v>
      </c>
      <c r="BI1303" s="607">
        <f t="shared" si="8"/>
        <v>0</v>
      </c>
      <c r="BJ1303" s="516" t="s">
        <v>81</v>
      </c>
      <c r="BK1303" s="607">
        <f t="shared" si="9"/>
        <v>0</v>
      </c>
      <c r="BL1303" s="516" t="s">
        <v>259</v>
      </c>
      <c r="BM1303" s="606" t="s">
        <v>1981</v>
      </c>
    </row>
    <row r="1304" spans="2:65" s="524" customFormat="1" ht="33" customHeight="1">
      <c r="B1304" s="523"/>
      <c r="C1304" s="595" t="s">
        <v>1982</v>
      </c>
      <c r="D1304" s="595" t="s">
        <v>186</v>
      </c>
      <c r="E1304" s="596" t="s">
        <v>1983</v>
      </c>
      <c r="F1304" s="636" t="s">
        <v>1984</v>
      </c>
      <c r="G1304" s="615" t="s">
        <v>563</v>
      </c>
      <c r="H1304" s="599">
        <v>14</v>
      </c>
      <c r="I1304" s="90"/>
      <c r="J1304" s="600">
        <f t="shared" si="0"/>
        <v>0</v>
      </c>
      <c r="K1304" s="601"/>
      <c r="L1304" s="523"/>
      <c r="M1304" s="602" t="s">
        <v>1</v>
      </c>
      <c r="N1304" s="603" t="s">
        <v>38</v>
      </c>
      <c r="P1304" s="604">
        <f t="shared" si="1"/>
        <v>0</v>
      </c>
      <c r="Q1304" s="604">
        <v>0</v>
      </c>
      <c r="R1304" s="604">
        <f t="shared" si="2"/>
        <v>0</v>
      </c>
      <c r="S1304" s="604">
        <v>0</v>
      </c>
      <c r="T1304" s="605">
        <f t="shared" si="3"/>
        <v>0</v>
      </c>
      <c r="AR1304" s="606" t="s">
        <v>259</v>
      </c>
      <c r="AT1304" s="606" t="s">
        <v>186</v>
      </c>
      <c r="AU1304" s="606" t="s">
        <v>83</v>
      </c>
      <c r="AY1304" s="516" t="s">
        <v>184</v>
      </c>
      <c r="BE1304" s="607">
        <f t="shared" si="4"/>
        <v>0</v>
      </c>
      <c r="BF1304" s="607">
        <f t="shared" si="5"/>
        <v>0</v>
      </c>
      <c r="BG1304" s="607">
        <f t="shared" si="6"/>
        <v>0</v>
      </c>
      <c r="BH1304" s="607">
        <f t="shared" si="7"/>
        <v>0</v>
      </c>
      <c r="BI1304" s="607">
        <f t="shared" si="8"/>
        <v>0</v>
      </c>
      <c r="BJ1304" s="516" t="s">
        <v>81</v>
      </c>
      <c r="BK1304" s="607">
        <f t="shared" si="9"/>
        <v>0</v>
      </c>
      <c r="BL1304" s="516" t="s">
        <v>259</v>
      </c>
      <c r="BM1304" s="606" t="s">
        <v>1985</v>
      </c>
    </row>
    <row r="1305" spans="2:65" s="524" customFormat="1" ht="24.15" customHeight="1">
      <c r="B1305" s="523"/>
      <c r="C1305" s="595" t="s">
        <v>1986</v>
      </c>
      <c r="D1305" s="595" t="s">
        <v>186</v>
      </c>
      <c r="E1305" s="596" t="s">
        <v>1987</v>
      </c>
      <c r="F1305" s="636" t="s">
        <v>1988</v>
      </c>
      <c r="G1305" s="615" t="s">
        <v>563</v>
      </c>
      <c r="H1305" s="599">
        <v>12</v>
      </c>
      <c r="I1305" s="90"/>
      <c r="J1305" s="600">
        <f t="shared" si="0"/>
        <v>0</v>
      </c>
      <c r="K1305" s="601"/>
      <c r="L1305" s="523"/>
      <c r="M1305" s="602" t="s">
        <v>1</v>
      </c>
      <c r="N1305" s="603" t="s">
        <v>38</v>
      </c>
      <c r="P1305" s="604">
        <f t="shared" si="1"/>
        <v>0</v>
      </c>
      <c r="Q1305" s="604">
        <v>0</v>
      </c>
      <c r="R1305" s="604">
        <f t="shared" si="2"/>
        <v>0</v>
      </c>
      <c r="S1305" s="604">
        <v>0</v>
      </c>
      <c r="T1305" s="605">
        <f t="shared" si="3"/>
        <v>0</v>
      </c>
      <c r="AR1305" s="606" t="s">
        <v>259</v>
      </c>
      <c r="AT1305" s="606" t="s">
        <v>186</v>
      </c>
      <c r="AU1305" s="606" t="s">
        <v>83</v>
      </c>
      <c r="AY1305" s="516" t="s">
        <v>184</v>
      </c>
      <c r="BE1305" s="607">
        <f t="shared" si="4"/>
        <v>0</v>
      </c>
      <c r="BF1305" s="607">
        <f t="shared" si="5"/>
        <v>0</v>
      </c>
      <c r="BG1305" s="607">
        <f t="shared" si="6"/>
        <v>0</v>
      </c>
      <c r="BH1305" s="607">
        <f t="shared" si="7"/>
        <v>0</v>
      </c>
      <c r="BI1305" s="607">
        <f t="shared" si="8"/>
        <v>0</v>
      </c>
      <c r="BJ1305" s="516" t="s">
        <v>81</v>
      </c>
      <c r="BK1305" s="607">
        <f t="shared" si="9"/>
        <v>0</v>
      </c>
      <c r="BL1305" s="516" t="s">
        <v>259</v>
      </c>
      <c r="BM1305" s="606" t="s">
        <v>1989</v>
      </c>
    </row>
    <row r="1306" spans="2:65" s="524" customFormat="1" ht="37.799999999999997" customHeight="1">
      <c r="B1306" s="523"/>
      <c r="C1306" s="595" t="s">
        <v>1990</v>
      </c>
      <c r="D1306" s="595" t="s">
        <v>186</v>
      </c>
      <c r="E1306" s="596" t="s">
        <v>1991</v>
      </c>
      <c r="F1306" s="636" t="s">
        <v>1992</v>
      </c>
      <c r="G1306" s="615" t="s">
        <v>563</v>
      </c>
      <c r="H1306" s="599">
        <v>14</v>
      </c>
      <c r="I1306" s="90"/>
      <c r="J1306" s="600">
        <f t="shared" si="0"/>
        <v>0</v>
      </c>
      <c r="K1306" s="601"/>
      <c r="L1306" s="523"/>
      <c r="M1306" s="602" t="s">
        <v>1</v>
      </c>
      <c r="N1306" s="603" t="s">
        <v>38</v>
      </c>
      <c r="P1306" s="604">
        <f t="shared" si="1"/>
        <v>0</v>
      </c>
      <c r="Q1306" s="604">
        <v>0</v>
      </c>
      <c r="R1306" s="604">
        <f t="shared" si="2"/>
        <v>0</v>
      </c>
      <c r="S1306" s="604">
        <v>0</v>
      </c>
      <c r="T1306" s="605">
        <f t="shared" si="3"/>
        <v>0</v>
      </c>
      <c r="AR1306" s="606" t="s">
        <v>259</v>
      </c>
      <c r="AT1306" s="606" t="s">
        <v>186</v>
      </c>
      <c r="AU1306" s="606" t="s">
        <v>83</v>
      </c>
      <c r="AY1306" s="516" t="s">
        <v>184</v>
      </c>
      <c r="BE1306" s="607">
        <f t="shared" si="4"/>
        <v>0</v>
      </c>
      <c r="BF1306" s="607">
        <f t="shared" si="5"/>
        <v>0</v>
      </c>
      <c r="BG1306" s="607">
        <f t="shared" si="6"/>
        <v>0</v>
      </c>
      <c r="BH1306" s="607">
        <f t="shared" si="7"/>
        <v>0</v>
      </c>
      <c r="BI1306" s="607">
        <f t="shared" si="8"/>
        <v>0</v>
      </c>
      <c r="BJ1306" s="516" t="s">
        <v>81</v>
      </c>
      <c r="BK1306" s="607">
        <f t="shared" si="9"/>
        <v>0</v>
      </c>
      <c r="BL1306" s="516" t="s">
        <v>259</v>
      </c>
      <c r="BM1306" s="606" t="s">
        <v>1993</v>
      </c>
    </row>
    <row r="1307" spans="2:65" s="524" customFormat="1" ht="33" customHeight="1">
      <c r="B1307" s="523"/>
      <c r="C1307" s="595" t="s">
        <v>1994</v>
      </c>
      <c r="D1307" s="595" t="s">
        <v>186</v>
      </c>
      <c r="E1307" s="596" t="s">
        <v>1995</v>
      </c>
      <c r="F1307" s="636" t="s">
        <v>1996</v>
      </c>
      <c r="G1307" s="615" t="s">
        <v>563</v>
      </c>
      <c r="H1307" s="599">
        <v>13</v>
      </c>
      <c r="I1307" s="90"/>
      <c r="J1307" s="600">
        <f t="shared" si="0"/>
        <v>0</v>
      </c>
      <c r="K1307" s="601"/>
      <c r="L1307" s="523"/>
      <c r="M1307" s="602" t="s">
        <v>1</v>
      </c>
      <c r="N1307" s="603" t="s">
        <v>38</v>
      </c>
      <c r="P1307" s="604">
        <f t="shared" si="1"/>
        <v>0</v>
      </c>
      <c r="Q1307" s="604">
        <v>0</v>
      </c>
      <c r="R1307" s="604">
        <f t="shared" si="2"/>
        <v>0</v>
      </c>
      <c r="S1307" s="604">
        <v>0</v>
      </c>
      <c r="T1307" s="605">
        <f t="shared" si="3"/>
        <v>0</v>
      </c>
      <c r="AR1307" s="606" t="s">
        <v>259</v>
      </c>
      <c r="AT1307" s="606" t="s">
        <v>186</v>
      </c>
      <c r="AU1307" s="606" t="s">
        <v>83</v>
      </c>
      <c r="AY1307" s="516" t="s">
        <v>184</v>
      </c>
      <c r="BE1307" s="607">
        <f t="shared" si="4"/>
        <v>0</v>
      </c>
      <c r="BF1307" s="607">
        <f t="shared" si="5"/>
        <v>0</v>
      </c>
      <c r="BG1307" s="607">
        <f t="shared" si="6"/>
        <v>0</v>
      </c>
      <c r="BH1307" s="607">
        <f t="shared" si="7"/>
        <v>0</v>
      </c>
      <c r="BI1307" s="607">
        <f t="shared" si="8"/>
        <v>0</v>
      </c>
      <c r="BJ1307" s="516" t="s">
        <v>81</v>
      </c>
      <c r="BK1307" s="607">
        <f t="shared" si="9"/>
        <v>0</v>
      </c>
      <c r="BL1307" s="516" t="s">
        <v>259</v>
      </c>
      <c r="BM1307" s="606" t="s">
        <v>1997</v>
      </c>
    </row>
    <row r="1308" spans="2:65" s="524" customFormat="1" ht="33" customHeight="1">
      <c r="B1308" s="523"/>
      <c r="C1308" s="595" t="s">
        <v>1998</v>
      </c>
      <c r="D1308" s="595" t="s">
        <v>186</v>
      </c>
      <c r="E1308" s="596" t="s">
        <v>1999</v>
      </c>
      <c r="F1308" s="636" t="s">
        <v>2000</v>
      </c>
      <c r="G1308" s="615" t="s">
        <v>563</v>
      </c>
      <c r="H1308" s="599">
        <v>13</v>
      </c>
      <c r="I1308" s="90"/>
      <c r="J1308" s="600">
        <f t="shared" si="0"/>
        <v>0</v>
      </c>
      <c r="K1308" s="601"/>
      <c r="L1308" s="523"/>
      <c r="M1308" s="602" t="s">
        <v>1</v>
      </c>
      <c r="N1308" s="603" t="s">
        <v>38</v>
      </c>
      <c r="P1308" s="604">
        <f t="shared" si="1"/>
        <v>0</v>
      </c>
      <c r="Q1308" s="604">
        <v>0</v>
      </c>
      <c r="R1308" s="604">
        <f t="shared" si="2"/>
        <v>0</v>
      </c>
      <c r="S1308" s="604">
        <v>0</v>
      </c>
      <c r="T1308" s="605">
        <f t="shared" si="3"/>
        <v>0</v>
      </c>
      <c r="AR1308" s="606" t="s">
        <v>259</v>
      </c>
      <c r="AT1308" s="606" t="s">
        <v>186</v>
      </c>
      <c r="AU1308" s="606" t="s">
        <v>83</v>
      </c>
      <c r="AY1308" s="516" t="s">
        <v>184</v>
      </c>
      <c r="BE1308" s="607">
        <f t="shared" si="4"/>
        <v>0</v>
      </c>
      <c r="BF1308" s="607">
        <f t="shared" si="5"/>
        <v>0</v>
      </c>
      <c r="BG1308" s="607">
        <f t="shared" si="6"/>
        <v>0</v>
      </c>
      <c r="BH1308" s="607">
        <f t="shared" si="7"/>
        <v>0</v>
      </c>
      <c r="BI1308" s="607">
        <f t="shared" si="8"/>
        <v>0</v>
      </c>
      <c r="BJ1308" s="516" t="s">
        <v>81</v>
      </c>
      <c r="BK1308" s="607">
        <f t="shared" si="9"/>
        <v>0</v>
      </c>
      <c r="BL1308" s="516" t="s">
        <v>259</v>
      </c>
      <c r="BM1308" s="606" t="s">
        <v>2001</v>
      </c>
    </row>
    <row r="1309" spans="2:65" s="524" customFormat="1" ht="37.799999999999997" customHeight="1">
      <c r="B1309" s="523"/>
      <c r="C1309" s="595" t="s">
        <v>2002</v>
      </c>
      <c r="D1309" s="595" t="s">
        <v>186</v>
      </c>
      <c r="E1309" s="596" t="s">
        <v>2003</v>
      </c>
      <c r="F1309" s="636" t="s">
        <v>2004</v>
      </c>
      <c r="G1309" s="615" t="s">
        <v>496</v>
      </c>
      <c r="H1309" s="599">
        <v>1</v>
      </c>
      <c r="I1309" s="90"/>
      <c r="J1309" s="600">
        <f t="shared" si="0"/>
        <v>0</v>
      </c>
      <c r="K1309" s="601"/>
      <c r="L1309" s="523"/>
      <c r="M1309" s="602" t="s">
        <v>1</v>
      </c>
      <c r="N1309" s="603" t="s">
        <v>38</v>
      </c>
      <c r="P1309" s="604">
        <f t="shared" si="1"/>
        <v>0</v>
      </c>
      <c r="Q1309" s="604">
        <v>0</v>
      </c>
      <c r="R1309" s="604">
        <f t="shared" si="2"/>
        <v>0</v>
      </c>
      <c r="S1309" s="604">
        <v>0</v>
      </c>
      <c r="T1309" s="605">
        <f t="shared" si="3"/>
        <v>0</v>
      </c>
      <c r="AR1309" s="606" t="s">
        <v>259</v>
      </c>
      <c r="AT1309" s="606" t="s">
        <v>186</v>
      </c>
      <c r="AU1309" s="606" t="s">
        <v>83</v>
      </c>
      <c r="AY1309" s="516" t="s">
        <v>184</v>
      </c>
      <c r="BE1309" s="607">
        <f t="shared" si="4"/>
        <v>0</v>
      </c>
      <c r="BF1309" s="607">
        <f t="shared" si="5"/>
        <v>0</v>
      </c>
      <c r="BG1309" s="607">
        <f t="shared" si="6"/>
        <v>0</v>
      </c>
      <c r="BH1309" s="607">
        <f t="shared" si="7"/>
        <v>0</v>
      </c>
      <c r="BI1309" s="607">
        <f t="shared" si="8"/>
        <v>0</v>
      </c>
      <c r="BJ1309" s="516" t="s">
        <v>81</v>
      </c>
      <c r="BK1309" s="607">
        <f t="shared" si="9"/>
        <v>0</v>
      </c>
      <c r="BL1309" s="516" t="s">
        <v>259</v>
      </c>
      <c r="BM1309" s="606" t="s">
        <v>2005</v>
      </c>
    </row>
    <row r="1310" spans="2:65" s="524" customFormat="1" ht="37.799999999999997" customHeight="1">
      <c r="B1310" s="523"/>
      <c r="C1310" s="595" t="s">
        <v>2006</v>
      </c>
      <c r="D1310" s="595" t="s">
        <v>186</v>
      </c>
      <c r="E1310" s="596" t="s">
        <v>2007</v>
      </c>
      <c r="F1310" s="636" t="s">
        <v>2008</v>
      </c>
      <c r="G1310" s="615" t="s">
        <v>563</v>
      </c>
      <c r="H1310" s="599">
        <v>1</v>
      </c>
      <c r="I1310" s="90"/>
      <c r="J1310" s="600">
        <f t="shared" si="0"/>
        <v>0</v>
      </c>
      <c r="K1310" s="601"/>
      <c r="L1310" s="523"/>
      <c r="M1310" s="602" t="s">
        <v>1</v>
      </c>
      <c r="N1310" s="603" t="s">
        <v>38</v>
      </c>
      <c r="P1310" s="604">
        <f t="shared" si="1"/>
        <v>0</v>
      </c>
      <c r="Q1310" s="604">
        <v>0</v>
      </c>
      <c r="R1310" s="604">
        <f t="shared" si="2"/>
        <v>0</v>
      </c>
      <c r="S1310" s="604">
        <v>0</v>
      </c>
      <c r="T1310" s="605">
        <f t="shared" si="3"/>
        <v>0</v>
      </c>
      <c r="AR1310" s="606" t="s">
        <v>259</v>
      </c>
      <c r="AT1310" s="606" t="s">
        <v>186</v>
      </c>
      <c r="AU1310" s="606" t="s">
        <v>83</v>
      </c>
      <c r="AY1310" s="516" t="s">
        <v>184</v>
      </c>
      <c r="BE1310" s="607">
        <f t="shared" si="4"/>
        <v>0</v>
      </c>
      <c r="BF1310" s="607">
        <f t="shared" si="5"/>
        <v>0</v>
      </c>
      <c r="BG1310" s="607">
        <f t="shared" si="6"/>
        <v>0</v>
      </c>
      <c r="BH1310" s="607">
        <f t="shared" si="7"/>
        <v>0</v>
      </c>
      <c r="BI1310" s="607">
        <f t="shared" si="8"/>
        <v>0</v>
      </c>
      <c r="BJ1310" s="516" t="s">
        <v>81</v>
      </c>
      <c r="BK1310" s="607">
        <f t="shared" si="9"/>
        <v>0</v>
      </c>
      <c r="BL1310" s="516" t="s">
        <v>259</v>
      </c>
      <c r="BM1310" s="606" t="s">
        <v>2009</v>
      </c>
    </row>
    <row r="1311" spans="2:65" s="524" customFormat="1" ht="24.15" customHeight="1">
      <c r="B1311" s="523"/>
      <c r="C1311" s="595" t="s">
        <v>2010</v>
      </c>
      <c r="D1311" s="595" t="s">
        <v>186</v>
      </c>
      <c r="E1311" s="596" t="s">
        <v>2011</v>
      </c>
      <c r="F1311" s="636" t="s">
        <v>2012</v>
      </c>
      <c r="G1311" s="615" t="s">
        <v>496</v>
      </c>
      <c r="H1311" s="599">
        <v>1</v>
      </c>
      <c r="I1311" s="90"/>
      <c r="J1311" s="600">
        <f t="shared" si="0"/>
        <v>0</v>
      </c>
      <c r="K1311" s="601"/>
      <c r="L1311" s="523"/>
      <c r="M1311" s="602" t="s">
        <v>1</v>
      </c>
      <c r="N1311" s="603" t="s">
        <v>38</v>
      </c>
      <c r="P1311" s="604">
        <f t="shared" si="1"/>
        <v>0</v>
      </c>
      <c r="Q1311" s="604">
        <v>0</v>
      </c>
      <c r="R1311" s="604">
        <f t="shared" si="2"/>
        <v>0</v>
      </c>
      <c r="S1311" s="604">
        <v>0</v>
      </c>
      <c r="T1311" s="605">
        <f t="shared" si="3"/>
        <v>0</v>
      </c>
      <c r="AR1311" s="606" t="s">
        <v>259</v>
      </c>
      <c r="AT1311" s="606" t="s">
        <v>186</v>
      </c>
      <c r="AU1311" s="606" t="s">
        <v>83</v>
      </c>
      <c r="AY1311" s="516" t="s">
        <v>184</v>
      </c>
      <c r="BE1311" s="607">
        <f t="shared" si="4"/>
        <v>0</v>
      </c>
      <c r="BF1311" s="607">
        <f t="shared" si="5"/>
        <v>0</v>
      </c>
      <c r="BG1311" s="607">
        <f t="shared" si="6"/>
        <v>0</v>
      </c>
      <c r="BH1311" s="607">
        <f t="shared" si="7"/>
        <v>0</v>
      </c>
      <c r="BI1311" s="607">
        <f t="shared" si="8"/>
        <v>0</v>
      </c>
      <c r="BJ1311" s="516" t="s">
        <v>81</v>
      </c>
      <c r="BK1311" s="607">
        <f t="shared" si="9"/>
        <v>0</v>
      </c>
      <c r="BL1311" s="516" t="s">
        <v>259</v>
      </c>
      <c r="BM1311" s="606" t="s">
        <v>2013</v>
      </c>
    </row>
    <row r="1312" spans="2:65" s="524" customFormat="1" ht="37.799999999999997" customHeight="1">
      <c r="B1312" s="523"/>
      <c r="C1312" s="595" t="s">
        <v>2014</v>
      </c>
      <c r="D1312" s="595" t="s">
        <v>186</v>
      </c>
      <c r="E1312" s="596" t="s">
        <v>2015</v>
      </c>
      <c r="F1312" s="636" t="s">
        <v>2016</v>
      </c>
      <c r="G1312" s="615" t="s">
        <v>563</v>
      </c>
      <c r="H1312" s="599">
        <v>1</v>
      </c>
      <c r="I1312" s="90"/>
      <c r="J1312" s="600">
        <f t="shared" si="0"/>
        <v>0</v>
      </c>
      <c r="K1312" s="601"/>
      <c r="L1312" s="523"/>
      <c r="M1312" s="602" t="s">
        <v>1</v>
      </c>
      <c r="N1312" s="603" t="s">
        <v>38</v>
      </c>
      <c r="P1312" s="604">
        <f t="shared" si="1"/>
        <v>0</v>
      </c>
      <c r="Q1312" s="604">
        <v>0</v>
      </c>
      <c r="R1312" s="604">
        <f t="shared" si="2"/>
        <v>0</v>
      </c>
      <c r="S1312" s="604">
        <v>0</v>
      </c>
      <c r="T1312" s="605">
        <f t="shared" si="3"/>
        <v>0</v>
      </c>
      <c r="AR1312" s="606" t="s">
        <v>259</v>
      </c>
      <c r="AT1312" s="606" t="s">
        <v>186</v>
      </c>
      <c r="AU1312" s="606" t="s">
        <v>83</v>
      </c>
      <c r="AY1312" s="516" t="s">
        <v>184</v>
      </c>
      <c r="BE1312" s="607">
        <f t="shared" si="4"/>
        <v>0</v>
      </c>
      <c r="BF1312" s="607">
        <f t="shared" si="5"/>
        <v>0</v>
      </c>
      <c r="BG1312" s="607">
        <f t="shared" si="6"/>
        <v>0</v>
      </c>
      <c r="BH1312" s="607">
        <f t="shared" si="7"/>
        <v>0</v>
      </c>
      <c r="BI1312" s="607">
        <f t="shared" si="8"/>
        <v>0</v>
      </c>
      <c r="BJ1312" s="516" t="s">
        <v>81</v>
      </c>
      <c r="BK1312" s="607">
        <f t="shared" si="9"/>
        <v>0</v>
      </c>
      <c r="BL1312" s="516" t="s">
        <v>259</v>
      </c>
      <c r="BM1312" s="606" t="s">
        <v>2017</v>
      </c>
    </row>
    <row r="1313" spans="2:65" s="524" customFormat="1" ht="24.15" customHeight="1">
      <c r="B1313" s="523"/>
      <c r="C1313" s="595" t="s">
        <v>2018</v>
      </c>
      <c r="D1313" s="595" t="s">
        <v>186</v>
      </c>
      <c r="E1313" s="596" t="s">
        <v>2019</v>
      </c>
      <c r="F1313" s="636" t="s">
        <v>2020</v>
      </c>
      <c r="G1313" s="615" t="s">
        <v>563</v>
      </c>
      <c r="H1313" s="599">
        <v>1</v>
      </c>
      <c r="I1313" s="90"/>
      <c r="J1313" s="600">
        <f t="shared" si="0"/>
        <v>0</v>
      </c>
      <c r="K1313" s="601"/>
      <c r="L1313" s="523"/>
      <c r="M1313" s="602" t="s">
        <v>1</v>
      </c>
      <c r="N1313" s="603" t="s">
        <v>38</v>
      </c>
      <c r="P1313" s="604">
        <f t="shared" si="1"/>
        <v>0</v>
      </c>
      <c r="Q1313" s="604">
        <v>0</v>
      </c>
      <c r="R1313" s="604">
        <f t="shared" si="2"/>
        <v>0</v>
      </c>
      <c r="S1313" s="604">
        <v>0</v>
      </c>
      <c r="T1313" s="605">
        <f t="shared" si="3"/>
        <v>0</v>
      </c>
      <c r="AR1313" s="606" t="s">
        <v>259</v>
      </c>
      <c r="AT1313" s="606" t="s">
        <v>186</v>
      </c>
      <c r="AU1313" s="606" t="s">
        <v>83</v>
      </c>
      <c r="AY1313" s="516" t="s">
        <v>184</v>
      </c>
      <c r="BE1313" s="607">
        <f t="shared" si="4"/>
        <v>0</v>
      </c>
      <c r="BF1313" s="607">
        <f t="shared" si="5"/>
        <v>0</v>
      </c>
      <c r="BG1313" s="607">
        <f t="shared" si="6"/>
        <v>0</v>
      </c>
      <c r="BH1313" s="607">
        <f t="shared" si="7"/>
        <v>0</v>
      </c>
      <c r="BI1313" s="607">
        <f t="shared" si="8"/>
        <v>0</v>
      </c>
      <c r="BJ1313" s="516" t="s">
        <v>81</v>
      </c>
      <c r="BK1313" s="607">
        <f t="shared" si="9"/>
        <v>0</v>
      </c>
      <c r="BL1313" s="516" t="s">
        <v>259</v>
      </c>
      <c r="BM1313" s="606" t="s">
        <v>2021</v>
      </c>
    </row>
    <row r="1314" spans="2:65" s="524" customFormat="1" ht="24.15" customHeight="1">
      <c r="B1314" s="523"/>
      <c r="C1314" s="595" t="s">
        <v>2022</v>
      </c>
      <c r="D1314" s="595" t="s">
        <v>186</v>
      </c>
      <c r="E1314" s="596" t="s">
        <v>2023</v>
      </c>
      <c r="F1314" s="636" t="s">
        <v>2024</v>
      </c>
      <c r="G1314" s="615" t="s">
        <v>563</v>
      </c>
      <c r="H1314" s="599">
        <v>1</v>
      </c>
      <c r="I1314" s="90"/>
      <c r="J1314" s="600">
        <f t="shared" si="0"/>
        <v>0</v>
      </c>
      <c r="K1314" s="601"/>
      <c r="L1314" s="523"/>
      <c r="M1314" s="602" t="s">
        <v>1</v>
      </c>
      <c r="N1314" s="603" t="s">
        <v>38</v>
      </c>
      <c r="P1314" s="604">
        <f t="shared" si="1"/>
        <v>0</v>
      </c>
      <c r="Q1314" s="604">
        <v>0</v>
      </c>
      <c r="R1314" s="604">
        <f t="shared" si="2"/>
        <v>0</v>
      </c>
      <c r="S1314" s="604">
        <v>0</v>
      </c>
      <c r="T1314" s="605">
        <f t="shared" si="3"/>
        <v>0</v>
      </c>
      <c r="AR1314" s="606" t="s">
        <v>259</v>
      </c>
      <c r="AT1314" s="606" t="s">
        <v>186</v>
      </c>
      <c r="AU1314" s="606" t="s">
        <v>83</v>
      </c>
      <c r="AY1314" s="516" t="s">
        <v>184</v>
      </c>
      <c r="BE1314" s="607">
        <f t="shared" si="4"/>
        <v>0</v>
      </c>
      <c r="BF1314" s="607">
        <f t="shared" si="5"/>
        <v>0</v>
      </c>
      <c r="BG1314" s="607">
        <f t="shared" si="6"/>
        <v>0</v>
      </c>
      <c r="BH1314" s="607">
        <f t="shared" si="7"/>
        <v>0</v>
      </c>
      <c r="BI1314" s="607">
        <f t="shared" si="8"/>
        <v>0</v>
      </c>
      <c r="BJ1314" s="516" t="s">
        <v>81</v>
      </c>
      <c r="BK1314" s="607">
        <f t="shared" si="9"/>
        <v>0</v>
      </c>
      <c r="BL1314" s="516" t="s">
        <v>259</v>
      </c>
      <c r="BM1314" s="606" t="s">
        <v>2025</v>
      </c>
    </row>
    <row r="1315" spans="2:65" s="524" customFormat="1" ht="24.15" customHeight="1">
      <c r="B1315" s="523"/>
      <c r="C1315" s="595" t="s">
        <v>2026</v>
      </c>
      <c r="D1315" s="595" t="s">
        <v>186</v>
      </c>
      <c r="E1315" s="596" t="s">
        <v>2027</v>
      </c>
      <c r="F1315" s="636" t="s">
        <v>2028</v>
      </c>
      <c r="G1315" s="615" t="s">
        <v>563</v>
      </c>
      <c r="H1315" s="599">
        <v>1</v>
      </c>
      <c r="I1315" s="90"/>
      <c r="J1315" s="600">
        <f t="shared" si="0"/>
        <v>0</v>
      </c>
      <c r="K1315" s="601"/>
      <c r="L1315" s="523"/>
      <c r="M1315" s="602" t="s">
        <v>1</v>
      </c>
      <c r="N1315" s="603" t="s">
        <v>38</v>
      </c>
      <c r="P1315" s="604">
        <f t="shared" si="1"/>
        <v>0</v>
      </c>
      <c r="Q1315" s="604">
        <v>0</v>
      </c>
      <c r="R1315" s="604">
        <f t="shared" si="2"/>
        <v>0</v>
      </c>
      <c r="S1315" s="604">
        <v>0</v>
      </c>
      <c r="T1315" s="605">
        <f t="shared" si="3"/>
        <v>0</v>
      </c>
      <c r="AR1315" s="606" t="s">
        <v>259</v>
      </c>
      <c r="AT1315" s="606" t="s">
        <v>186</v>
      </c>
      <c r="AU1315" s="606" t="s">
        <v>83</v>
      </c>
      <c r="AY1315" s="516" t="s">
        <v>184</v>
      </c>
      <c r="BE1315" s="607">
        <f t="shared" si="4"/>
        <v>0</v>
      </c>
      <c r="BF1315" s="607">
        <f t="shared" si="5"/>
        <v>0</v>
      </c>
      <c r="BG1315" s="607">
        <f t="shared" si="6"/>
        <v>0</v>
      </c>
      <c r="BH1315" s="607">
        <f t="shared" si="7"/>
        <v>0</v>
      </c>
      <c r="BI1315" s="607">
        <f t="shared" si="8"/>
        <v>0</v>
      </c>
      <c r="BJ1315" s="516" t="s">
        <v>81</v>
      </c>
      <c r="BK1315" s="607">
        <f t="shared" si="9"/>
        <v>0</v>
      </c>
      <c r="BL1315" s="516" t="s">
        <v>259</v>
      </c>
      <c r="BM1315" s="606" t="s">
        <v>2029</v>
      </c>
    </row>
    <row r="1316" spans="2:65" s="524" customFormat="1" ht="33" customHeight="1">
      <c r="B1316" s="523"/>
      <c r="C1316" s="595" t="s">
        <v>2030</v>
      </c>
      <c r="D1316" s="595" t="s">
        <v>186</v>
      </c>
      <c r="E1316" s="596" t="s">
        <v>2031</v>
      </c>
      <c r="F1316" s="636" t="s">
        <v>2032</v>
      </c>
      <c r="G1316" s="615" t="s">
        <v>563</v>
      </c>
      <c r="H1316" s="599">
        <v>1</v>
      </c>
      <c r="I1316" s="90"/>
      <c r="J1316" s="600">
        <f t="shared" si="0"/>
        <v>0</v>
      </c>
      <c r="K1316" s="601"/>
      <c r="L1316" s="523"/>
      <c r="M1316" s="602" t="s">
        <v>1</v>
      </c>
      <c r="N1316" s="603" t="s">
        <v>38</v>
      </c>
      <c r="P1316" s="604">
        <f t="shared" si="1"/>
        <v>0</v>
      </c>
      <c r="Q1316" s="604">
        <v>0</v>
      </c>
      <c r="R1316" s="604">
        <f t="shared" si="2"/>
        <v>0</v>
      </c>
      <c r="S1316" s="604">
        <v>0</v>
      </c>
      <c r="T1316" s="605">
        <f t="shared" si="3"/>
        <v>0</v>
      </c>
      <c r="AR1316" s="606" t="s">
        <v>259</v>
      </c>
      <c r="AT1316" s="606" t="s">
        <v>186</v>
      </c>
      <c r="AU1316" s="606" t="s">
        <v>83</v>
      </c>
      <c r="AY1316" s="516" t="s">
        <v>184</v>
      </c>
      <c r="BE1316" s="607">
        <f t="shared" si="4"/>
        <v>0</v>
      </c>
      <c r="BF1316" s="607">
        <f t="shared" si="5"/>
        <v>0</v>
      </c>
      <c r="BG1316" s="607">
        <f t="shared" si="6"/>
        <v>0</v>
      </c>
      <c r="BH1316" s="607">
        <f t="shared" si="7"/>
        <v>0</v>
      </c>
      <c r="BI1316" s="607">
        <f t="shared" si="8"/>
        <v>0</v>
      </c>
      <c r="BJ1316" s="516" t="s">
        <v>81</v>
      </c>
      <c r="BK1316" s="607">
        <f t="shared" si="9"/>
        <v>0</v>
      </c>
      <c r="BL1316" s="516" t="s">
        <v>259</v>
      </c>
      <c r="BM1316" s="606" t="s">
        <v>2033</v>
      </c>
    </row>
    <row r="1317" spans="2:65" s="524" customFormat="1" ht="33" customHeight="1">
      <c r="B1317" s="523"/>
      <c r="C1317" s="595" t="s">
        <v>2034</v>
      </c>
      <c r="D1317" s="595" t="s">
        <v>186</v>
      </c>
      <c r="E1317" s="596" t="s">
        <v>2035</v>
      </c>
      <c r="F1317" s="636" t="s">
        <v>2036</v>
      </c>
      <c r="G1317" s="615" t="s">
        <v>563</v>
      </c>
      <c r="H1317" s="599">
        <v>3</v>
      </c>
      <c r="I1317" s="90"/>
      <c r="J1317" s="600">
        <f t="shared" si="0"/>
        <v>0</v>
      </c>
      <c r="K1317" s="601"/>
      <c r="L1317" s="523"/>
      <c r="M1317" s="602" t="s">
        <v>1</v>
      </c>
      <c r="N1317" s="603" t="s">
        <v>38</v>
      </c>
      <c r="P1317" s="604">
        <f t="shared" si="1"/>
        <v>0</v>
      </c>
      <c r="Q1317" s="604">
        <v>0</v>
      </c>
      <c r="R1317" s="604">
        <f t="shared" si="2"/>
        <v>0</v>
      </c>
      <c r="S1317" s="604">
        <v>0</v>
      </c>
      <c r="T1317" s="605">
        <f t="shared" si="3"/>
        <v>0</v>
      </c>
      <c r="AR1317" s="606" t="s">
        <v>259</v>
      </c>
      <c r="AT1317" s="606" t="s">
        <v>186</v>
      </c>
      <c r="AU1317" s="606" t="s">
        <v>83</v>
      </c>
      <c r="AY1317" s="516" t="s">
        <v>184</v>
      </c>
      <c r="BE1317" s="607">
        <f t="shared" si="4"/>
        <v>0</v>
      </c>
      <c r="BF1317" s="607">
        <f t="shared" si="5"/>
        <v>0</v>
      </c>
      <c r="BG1317" s="607">
        <f t="shared" si="6"/>
        <v>0</v>
      </c>
      <c r="BH1317" s="607">
        <f t="shared" si="7"/>
        <v>0</v>
      </c>
      <c r="BI1317" s="607">
        <f t="shared" si="8"/>
        <v>0</v>
      </c>
      <c r="BJ1317" s="516" t="s">
        <v>81</v>
      </c>
      <c r="BK1317" s="607">
        <f t="shared" si="9"/>
        <v>0</v>
      </c>
      <c r="BL1317" s="516" t="s">
        <v>259</v>
      </c>
      <c r="BM1317" s="606" t="s">
        <v>2037</v>
      </c>
    </row>
    <row r="1318" spans="2:65" s="524" customFormat="1" ht="33" customHeight="1">
      <c r="B1318" s="523"/>
      <c r="C1318" s="595" t="s">
        <v>2038</v>
      </c>
      <c r="D1318" s="595" t="s">
        <v>186</v>
      </c>
      <c r="E1318" s="596" t="s">
        <v>2039</v>
      </c>
      <c r="F1318" s="636" t="s">
        <v>2040</v>
      </c>
      <c r="G1318" s="615" t="s">
        <v>563</v>
      </c>
      <c r="H1318" s="599">
        <v>1</v>
      </c>
      <c r="I1318" s="90"/>
      <c r="J1318" s="600">
        <f t="shared" si="0"/>
        <v>0</v>
      </c>
      <c r="K1318" s="601"/>
      <c r="L1318" s="523"/>
      <c r="M1318" s="602" t="s">
        <v>1</v>
      </c>
      <c r="N1318" s="603" t="s">
        <v>38</v>
      </c>
      <c r="P1318" s="604">
        <f t="shared" si="1"/>
        <v>0</v>
      </c>
      <c r="Q1318" s="604">
        <v>0</v>
      </c>
      <c r="R1318" s="604">
        <f t="shared" si="2"/>
        <v>0</v>
      </c>
      <c r="S1318" s="604">
        <v>0</v>
      </c>
      <c r="T1318" s="605">
        <f t="shared" si="3"/>
        <v>0</v>
      </c>
      <c r="AR1318" s="606" t="s">
        <v>259</v>
      </c>
      <c r="AT1318" s="606" t="s">
        <v>186</v>
      </c>
      <c r="AU1318" s="606" t="s">
        <v>83</v>
      </c>
      <c r="AY1318" s="516" t="s">
        <v>184</v>
      </c>
      <c r="BE1318" s="607">
        <f t="shared" si="4"/>
        <v>0</v>
      </c>
      <c r="BF1318" s="607">
        <f t="shared" si="5"/>
        <v>0</v>
      </c>
      <c r="BG1318" s="607">
        <f t="shared" si="6"/>
        <v>0</v>
      </c>
      <c r="BH1318" s="607">
        <f t="shared" si="7"/>
        <v>0</v>
      </c>
      <c r="BI1318" s="607">
        <f t="shared" si="8"/>
        <v>0</v>
      </c>
      <c r="BJ1318" s="516" t="s">
        <v>81</v>
      </c>
      <c r="BK1318" s="607">
        <f t="shared" si="9"/>
        <v>0</v>
      </c>
      <c r="BL1318" s="516" t="s">
        <v>259</v>
      </c>
      <c r="BM1318" s="606" t="s">
        <v>2041</v>
      </c>
    </row>
    <row r="1319" spans="2:65" s="524" customFormat="1" ht="33" customHeight="1">
      <c r="B1319" s="523"/>
      <c r="C1319" s="595" t="s">
        <v>2042</v>
      </c>
      <c r="D1319" s="595" t="s">
        <v>186</v>
      </c>
      <c r="E1319" s="596" t="s">
        <v>2043</v>
      </c>
      <c r="F1319" s="636" t="s">
        <v>2044</v>
      </c>
      <c r="G1319" s="615" t="s">
        <v>563</v>
      </c>
      <c r="H1319" s="599">
        <v>2</v>
      </c>
      <c r="I1319" s="90"/>
      <c r="J1319" s="600">
        <f t="shared" si="0"/>
        <v>0</v>
      </c>
      <c r="K1319" s="601"/>
      <c r="L1319" s="523"/>
      <c r="M1319" s="602" t="s">
        <v>1</v>
      </c>
      <c r="N1319" s="603" t="s">
        <v>38</v>
      </c>
      <c r="P1319" s="604">
        <f t="shared" si="1"/>
        <v>0</v>
      </c>
      <c r="Q1319" s="604">
        <v>0</v>
      </c>
      <c r="R1319" s="604">
        <f t="shared" si="2"/>
        <v>0</v>
      </c>
      <c r="S1319" s="604">
        <v>0</v>
      </c>
      <c r="T1319" s="605">
        <f t="shared" si="3"/>
        <v>0</v>
      </c>
      <c r="AR1319" s="606" t="s">
        <v>259</v>
      </c>
      <c r="AT1319" s="606" t="s">
        <v>186</v>
      </c>
      <c r="AU1319" s="606" t="s">
        <v>83</v>
      </c>
      <c r="AY1319" s="516" t="s">
        <v>184</v>
      </c>
      <c r="BE1319" s="607">
        <f t="shared" si="4"/>
        <v>0</v>
      </c>
      <c r="BF1319" s="607">
        <f t="shared" si="5"/>
        <v>0</v>
      </c>
      <c r="BG1319" s="607">
        <f t="shared" si="6"/>
        <v>0</v>
      </c>
      <c r="BH1319" s="607">
        <f t="shared" si="7"/>
        <v>0</v>
      </c>
      <c r="BI1319" s="607">
        <f t="shared" si="8"/>
        <v>0</v>
      </c>
      <c r="BJ1319" s="516" t="s">
        <v>81</v>
      </c>
      <c r="BK1319" s="607">
        <f t="shared" si="9"/>
        <v>0</v>
      </c>
      <c r="BL1319" s="516" t="s">
        <v>259</v>
      </c>
      <c r="BM1319" s="606" t="s">
        <v>2045</v>
      </c>
    </row>
    <row r="1320" spans="2:65" s="524" customFormat="1" ht="37.799999999999997" customHeight="1">
      <c r="B1320" s="523"/>
      <c r="C1320" s="595" t="s">
        <v>2046</v>
      </c>
      <c r="D1320" s="595" t="s">
        <v>186</v>
      </c>
      <c r="E1320" s="596" t="s">
        <v>2047</v>
      </c>
      <c r="F1320" s="636" t="s">
        <v>2048</v>
      </c>
      <c r="G1320" s="615" t="s">
        <v>563</v>
      </c>
      <c r="H1320" s="599">
        <v>2</v>
      </c>
      <c r="I1320" s="90"/>
      <c r="J1320" s="600">
        <f t="shared" si="0"/>
        <v>0</v>
      </c>
      <c r="K1320" s="601"/>
      <c r="L1320" s="523"/>
      <c r="M1320" s="602" t="s">
        <v>1</v>
      </c>
      <c r="N1320" s="603" t="s">
        <v>38</v>
      </c>
      <c r="P1320" s="604">
        <f t="shared" si="1"/>
        <v>0</v>
      </c>
      <c r="Q1320" s="604">
        <v>0</v>
      </c>
      <c r="R1320" s="604">
        <f t="shared" si="2"/>
        <v>0</v>
      </c>
      <c r="S1320" s="604">
        <v>0</v>
      </c>
      <c r="T1320" s="605">
        <f t="shared" si="3"/>
        <v>0</v>
      </c>
      <c r="AR1320" s="606" t="s">
        <v>259</v>
      </c>
      <c r="AT1320" s="606" t="s">
        <v>186</v>
      </c>
      <c r="AU1320" s="606" t="s">
        <v>83</v>
      </c>
      <c r="AY1320" s="516" t="s">
        <v>184</v>
      </c>
      <c r="BE1320" s="607">
        <f t="shared" si="4"/>
        <v>0</v>
      </c>
      <c r="BF1320" s="607">
        <f t="shared" si="5"/>
        <v>0</v>
      </c>
      <c r="BG1320" s="607">
        <f t="shared" si="6"/>
        <v>0</v>
      </c>
      <c r="BH1320" s="607">
        <f t="shared" si="7"/>
        <v>0</v>
      </c>
      <c r="BI1320" s="607">
        <f t="shared" si="8"/>
        <v>0</v>
      </c>
      <c r="BJ1320" s="516" t="s">
        <v>81</v>
      </c>
      <c r="BK1320" s="607">
        <f t="shared" si="9"/>
        <v>0</v>
      </c>
      <c r="BL1320" s="516" t="s">
        <v>259</v>
      </c>
      <c r="BM1320" s="606" t="s">
        <v>2049</v>
      </c>
    </row>
    <row r="1321" spans="2:65" s="524" customFormat="1" ht="33" customHeight="1">
      <c r="B1321" s="523"/>
      <c r="C1321" s="595" t="s">
        <v>2050</v>
      </c>
      <c r="D1321" s="595" t="s">
        <v>186</v>
      </c>
      <c r="E1321" s="596" t="s">
        <v>2051</v>
      </c>
      <c r="F1321" s="636" t="s">
        <v>2052</v>
      </c>
      <c r="G1321" s="615" t="s">
        <v>563</v>
      </c>
      <c r="H1321" s="599">
        <v>2</v>
      </c>
      <c r="I1321" s="90"/>
      <c r="J1321" s="600">
        <f t="shared" si="0"/>
        <v>0</v>
      </c>
      <c r="K1321" s="601"/>
      <c r="L1321" s="523"/>
      <c r="M1321" s="602" t="s">
        <v>1</v>
      </c>
      <c r="N1321" s="603" t="s">
        <v>38</v>
      </c>
      <c r="P1321" s="604">
        <f t="shared" si="1"/>
        <v>0</v>
      </c>
      <c r="Q1321" s="604">
        <v>0</v>
      </c>
      <c r="R1321" s="604">
        <f t="shared" si="2"/>
        <v>0</v>
      </c>
      <c r="S1321" s="604">
        <v>0</v>
      </c>
      <c r="T1321" s="605">
        <f t="shared" si="3"/>
        <v>0</v>
      </c>
      <c r="AR1321" s="606" t="s">
        <v>259</v>
      </c>
      <c r="AT1321" s="606" t="s">
        <v>186</v>
      </c>
      <c r="AU1321" s="606" t="s">
        <v>83</v>
      </c>
      <c r="AY1321" s="516" t="s">
        <v>184</v>
      </c>
      <c r="BE1321" s="607">
        <f t="shared" si="4"/>
        <v>0</v>
      </c>
      <c r="BF1321" s="607">
        <f t="shared" si="5"/>
        <v>0</v>
      </c>
      <c r="BG1321" s="607">
        <f t="shared" si="6"/>
        <v>0</v>
      </c>
      <c r="BH1321" s="607">
        <f t="shared" si="7"/>
        <v>0</v>
      </c>
      <c r="BI1321" s="607">
        <f t="shared" si="8"/>
        <v>0</v>
      </c>
      <c r="BJ1321" s="516" t="s">
        <v>81</v>
      </c>
      <c r="BK1321" s="607">
        <f t="shared" si="9"/>
        <v>0</v>
      </c>
      <c r="BL1321" s="516" t="s">
        <v>259</v>
      </c>
      <c r="BM1321" s="606" t="s">
        <v>2053</v>
      </c>
    </row>
    <row r="1322" spans="2:65" s="524" customFormat="1" ht="24.15" customHeight="1">
      <c r="B1322" s="523"/>
      <c r="C1322" s="595" t="s">
        <v>2054</v>
      </c>
      <c r="D1322" s="595" t="s">
        <v>186</v>
      </c>
      <c r="E1322" s="596" t="s">
        <v>2055</v>
      </c>
      <c r="F1322" s="636" t="s">
        <v>2056</v>
      </c>
      <c r="G1322" s="615" t="s">
        <v>496</v>
      </c>
      <c r="H1322" s="599">
        <v>1</v>
      </c>
      <c r="I1322" s="90"/>
      <c r="J1322" s="600">
        <f t="shared" si="0"/>
        <v>0</v>
      </c>
      <c r="K1322" s="601"/>
      <c r="L1322" s="523"/>
      <c r="M1322" s="602" t="s">
        <v>1</v>
      </c>
      <c r="N1322" s="603" t="s">
        <v>38</v>
      </c>
      <c r="P1322" s="604">
        <f t="shared" si="1"/>
        <v>0</v>
      </c>
      <c r="Q1322" s="604">
        <v>0</v>
      </c>
      <c r="R1322" s="604">
        <f t="shared" si="2"/>
        <v>0</v>
      </c>
      <c r="S1322" s="604">
        <v>0</v>
      </c>
      <c r="T1322" s="605">
        <f t="shared" si="3"/>
        <v>0</v>
      </c>
      <c r="AR1322" s="606" t="s">
        <v>259</v>
      </c>
      <c r="AT1322" s="606" t="s">
        <v>186</v>
      </c>
      <c r="AU1322" s="606" t="s">
        <v>83</v>
      </c>
      <c r="AY1322" s="516" t="s">
        <v>184</v>
      </c>
      <c r="BE1322" s="607">
        <f t="shared" si="4"/>
        <v>0</v>
      </c>
      <c r="BF1322" s="607">
        <f t="shared" si="5"/>
        <v>0</v>
      </c>
      <c r="BG1322" s="607">
        <f t="shared" si="6"/>
        <v>0</v>
      </c>
      <c r="BH1322" s="607">
        <f t="shared" si="7"/>
        <v>0</v>
      </c>
      <c r="BI1322" s="607">
        <f t="shared" si="8"/>
        <v>0</v>
      </c>
      <c r="BJ1322" s="516" t="s">
        <v>81</v>
      </c>
      <c r="BK1322" s="607">
        <f t="shared" si="9"/>
        <v>0</v>
      </c>
      <c r="BL1322" s="516" t="s">
        <v>259</v>
      </c>
      <c r="BM1322" s="606" t="s">
        <v>2057</v>
      </c>
    </row>
    <row r="1323" spans="2:65" s="524" customFormat="1" ht="24.15" customHeight="1">
      <c r="B1323" s="523"/>
      <c r="C1323" s="595" t="s">
        <v>2058</v>
      </c>
      <c r="D1323" s="595" t="s">
        <v>186</v>
      </c>
      <c r="E1323" s="596" t="s">
        <v>2059</v>
      </c>
      <c r="F1323" s="636" t="s">
        <v>2060</v>
      </c>
      <c r="G1323" s="615" t="s">
        <v>496</v>
      </c>
      <c r="H1323" s="599">
        <v>1</v>
      </c>
      <c r="I1323" s="90"/>
      <c r="J1323" s="600">
        <f t="shared" si="0"/>
        <v>0</v>
      </c>
      <c r="K1323" s="601"/>
      <c r="L1323" s="523"/>
      <c r="M1323" s="602" t="s">
        <v>1</v>
      </c>
      <c r="N1323" s="603" t="s">
        <v>38</v>
      </c>
      <c r="P1323" s="604">
        <f t="shared" si="1"/>
        <v>0</v>
      </c>
      <c r="Q1323" s="604">
        <v>0</v>
      </c>
      <c r="R1323" s="604">
        <f t="shared" si="2"/>
        <v>0</v>
      </c>
      <c r="S1323" s="604">
        <v>0</v>
      </c>
      <c r="T1323" s="605">
        <f t="shared" si="3"/>
        <v>0</v>
      </c>
      <c r="AR1323" s="606" t="s">
        <v>259</v>
      </c>
      <c r="AT1323" s="606" t="s">
        <v>186</v>
      </c>
      <c r="AU1323" s="606" t="s">
        <v>83</v>
      </c>
      <c r="AY1323" s="516" t="s">
        <v>184</v>
      </c>
      <c r="BE1323" s="607">
        <f t="shared" si="4"/>
        <v>0</v>
      </c>
      <c r="BF1323" s="607">
        <f t="shared" si="5"/>
        <v>0</v>
      </c>
      <c r="BG1323" s="607">
        <f t="shared" si="6"/>
        <v>0</v>
      </c>
      <c r="BH1323" s="607">
        <f t="shared" si="7"/>
        <v>0</v>
      </c>
      <c r="BI1323" s="607">
        <f t="shared" si="8"/>
        <v>0</v>
      </c>
      <c r="BJ1323" s="516" t="s">
        <v>81</v>
      </c>
      <c r="BK1323" s="607">
        <f t="shared" si="9"/>
        <v>0</v>
      </c>
      <c r="BL1323" s="516" t="s">
        <v>259</v>
      </c>
      <c r="BM1323" s="606" t="s">
        <v>2061</v>
      </c>
    </row>
    <row r="1324" spans="2:65" s="524" customFormat="1" ht="24.15" customHeight="1">
      <c r="B1324" s="523"/>
      <c r="C1324" s="595" t="s">
        <v>2062</v>
      </c>
      <c r="D1324" s="595" t="s">
        <v>186</v>
      </c>
      <c r="E1324" s="596" t="s">
        <v>2063</v>
      </c>
      <c r="F1324" s="636" t="s">
        <v>2064</v>
      </c>
      <c r="G1324" s="615" t="s">
        <v>496</v>
      </c>
      <c r="H1324" s="599">
        <v>1</v>
      </c>
      <c r="I1324" s="90"/>
      <c r="J1324" s="600">
        <f t="shared" si="0"/>
        <v>0</v>
      </c>
      <c r="K1324" s="601"/>
      <c r="L1324" s="523"/>
      <c r="M1324" s="602" t="s">
        <v>1</v>
      </c>
      <c r="N1324" s="603" t="s">
        <v>38</v>
      </c>
      <c r="P1324" s="604">
        <f t="shared" si="1"/>
        <v>0</v>
      </c>
      <c r="Q1324" s="604">
        <v>0</v>
      </c>
      <c r="R1324" s="604">
        <f t="shared" si="2"/>
        <v>0</v>
      </c>
      <c r="S1324" s="604">
        <v>0</v>
      </c>
      <c r="T1324" s="605">
        <f t="shared" si="3"/>
        <v>0</v>
      </c>
      <c r="AR1324" s="606" t="s">
        <v>259</v>
      </c>
      <c r="AT1324" s="606" t="s">
        <v>186</v>
      </c>
      <c r="AU1324" s="606" t="s">
        <v>83</v>
      </c>
      <c r="AY1324" s="516" t="s">
        <v>184</v>
      </c>
      <c r="BE1324" s="607">
        <f t="shared" si="4"/>
        <v>0</v>
      </c>
      <c r="BF1324" s="607">
        <f t="shared" si="5"/>
        <v>0</v>
      </c>
      <c r="BG1324" s="607">
        <f t="shared" si="6"/>
        <v>0</v>
      </c>
      <c r="BH1324" s="607">
        <f t="shared" si="7"/>
        <v>0</v>
      </c>
      <c r="BI1324" s="607">
        <f t="shared" si="8"/>
        <v>0</v>
      </c>
      <c r="BJ1324" s="516" t="s">
        <v>81</v>
      </c>
      <c r="BK1324" s="607">
        <f t="shared" si="9"/>
        <v>0</v>
      </c>
      <c r="BL1324" s="516" t="s">
        <v>259</v>
      </c>
      <c r="BM1324" s="606" t="s">
        <v>2065</v>
      </c>
    </row>
    <row r="1325" spans="2:65" s="524" customFormat="1" ht="24.15" customHeight="1">
      <c r="B1325" s="523"/>
      <c r="C1325" s="595" t="s">
        <v>2066</v>
      </c>
      <c r="D1325" s="595" t="s">
        <v>186</v>
      </c>
      <c r="E1325" s="596" t="s">
        <v>2067</v>
      </c>
      <c r="F1325" s="636" t="s">
        <v>2068</v>
      </c>
      <c r="G1325" s="615" t="s">
        <v>496</v>
      </c>
      <c r="H1325" s="599">
        <v>1</v>
      </c>
      <c r="I1325" s="90"/>
      <c r="J1325" s="600">
        <f t="shared" si="0"/>
        <v>0</v>
      </c>
      <c r="K1325" s="601"/>
      <c r="L1325" s="523"/>
      <c r="M1325" s="602" t="s">
        <v>1</v>
      </c>
      <c r="N1325" s="603" t="s">
        <v>38</v>
      </c>
      <c r="P1325" s="604">
        <f t="shared" si="1"/>
        <v>0</v>
      </c>
      <c r="Q1325" s="604">
        <v>0</v>
      </c>
      <c r="R1325" s="604">
        <f t="shared" si="2"/>
        <v>0</v>
      </c>
      <c r="S1325" s="604">
        <v>0</v>
      </c>
      <c r="T1325" s="605">
        <f t="shared" si="3"/>
        <v>0</v>
      </c>
      <c r="AR1325" s="606" t="s">
        <v>259</v>
      </c>
      <c r="AT1325" s="606" t="s">
        <v>186</v>
      </c>
      <c r="AU1325" s="606" t="s">
        <v>83</v>
      </c>
      <c r="AY1325" s="516" t="s">
        <v>184</v>
      </c>
      <c r="BE1325" s="607">
        <f t="shared" si="4"/>
        <v>0</v>
      </c>
      <c r="BF1325" s="607">
        <f t="shared" si="5"/>
        <v>0</v>
      </c>
      <c r="BG1325" s="607">
        <f t="shared" si="6"/>
        <v>0</v>
      </c>
      <c r="BH1325" s="607">
        <f t="shared" si="7"/>
        <v>0</v>
      </c>
      <c r="BI1325" s="607">
        <f t="shared" si="8"/>
        <v>0</v>
      </c>
      <c r="BJ1325" s="516" t="s">
        <v>81</v>
      </c>
      <c r="BK1325" s="607">
        <f t="shared" si="9"/>
        <v>0</v>
      </c>
      <c r="BL1325" s="516" t="s">
        <v>259</v>
      </c>
      <c r="BM1325" s="606" t="s">
        <v>2069</v>
      </c>
    </row>
    <row r="1326" spans="2:65" s="524" customFormat="1" ht="24.15" customHeight="1">
      <c r="B1326" s="523"/>
      <c r="C1326" s="595" t="s">
        <v>2070</v>
      </c>
      <c r="D1326" s="595" t="s">
        <v>186</v>
      </c>
      <c r="E1326" s="596" t="s">
        <v>2071</v>
      </c>
      <c r="F1326" s="636" t="s">
        <v>2072</v>
      </c>
      <c r="G1326" s="615" t="s">
        <v>563</v>
      </c>
      <c r="H1326" s="599">
        <v>2</v>
      </c>
      <c r="I1326" s="90"/>
      <c r="J1326" s="600">
        <f t="shared" si="0"/>
        <v>0</v>
      </c>
      <c r="K1326" s="601"/>
      <c r="L1326" s="523"/>
      <c r="M1326" s="602" t="s">
        <v>1</v>
      </c>
      <c r="N1326" s="603" t="s">
        <v>38</v>
      </c>
      <c r="P1326" s="604">
        <f t="shared" si="1"/>
        <v>0</v>
      </c>
      <c r="Q1326" s="604">
        <v>0</v>
      </c>
      <c r="R1326" s="604">
        <f t="shared" si="2"/>
        <v>0</v>
      </c>
      <c r="S1326" s="604">
        <v>0</v>
      </c>
      <c r="T1326" s="605">
        <f t="shared" si="3"/>
        <v>0</v>
      </c>
      <c r="AR1326" s="606" t="s">
        <v>259</v>
      </c>
      <c r="AT1326" s="606" t="s">
        <v>186</v>
      </c>
      <c r="AU1326" s="606" t="s">
        <v>83</v>
      </c>
      <c r="AY1326" s="516" t="s">
        <v>184</v>
      </c>
      <c r="BE1326" s="607">
        <f t="shared" si="4"/>
        <v>0</v>
      </c>
      <c r="BF1326" s="607">
        <f t="shared" si="5"/>
        <v>0</v>
      </c>
      <c r="BG1326" s="607">
        <f t="shared" si="6"/>
        <v>0</v>
      </c>
      <c r="BH1326" s="607">
        <f t="shared" si="7"/>
        <v>0</v>
      </c>
      <c r="BI1326" s="607">
        <f t="shared" si="8"/>
        <v>0</v>
      </c>
      <c r="BJ1326" s="516" t="s">
        <v>81</v>
      </c>
      <c r="BK1326" s="607">
        <f t="shared" si="9"/>
        <v>0</v>
      </c>
      <c r="BL1326" s="516" t="s">
        <v>259</v>
      </c>
      <c r="BM1326" s="606" t="s">
        <v>2073</v>
      </c>
    </row>
    <row r="1327" spans="2:65" s="524" customFormat="1" ht="24.15" customHeight="1">
      <c r="B1327" s="523"/>
      <c r="C1327" s="595" t="s">
        <v>2074</v>
      </c>
      <c r="D1327" s="595" t="s">
        <v>186</v>
      </c>
      <c r="E1327" s="596" t="s">
        <v>2075</v>
      </c>
      <c r="F1327" s="636" t="s">
        <v>2076</v>
      </c>
      <c r="G1327" s="615" t="s">
        <v>563</v>
      </c>
      <c r="H1327" s="599">
        <v>4</v>
      </c>
      <c r="I1327" s="90"/>
      <c r="J1327" s="600">
        <f t="shared" si="0"/>
        <v>0</v>
      </c>
      <c r="K1327" s="601"/>
      <c r="L1327" s="523"/>
      <c r="M1327" s="602" t="s">
        <v>1</v>
      </c>
      <c r="N1327" s="603" t="s">
        <v>38</v>
      </c>
      <c r="P1327" s="604">
        <f t="shared" si="1"/>
        <v>0</v>
      </c>
      <c r="Q1327" s="604">
        <v>0</v>
      </c>
      <c r="R1327" s="604">
        <f t="shared" si="2"/>
        <v>0</v>
      </c>
      <c r="S1327" s="604">
        <v>0</v>
      </c>
      <c r="T1327" s="605">
        <f t="shared" si="3"/>
        <v>0</v>
      </c>
      <c r="AR1327" s="606" t="s">
        <v>259</v>
      </c>
      <c r="AT1327" s="606" t="s">
        <v>186</v>
      </c>
      <c r="AU1327" s="606" t="s">
        <v>83</v>
      </c>
      <c r="AY1327" s="516" t="s">
        <v>184</v>
      </c>
      <c r="BE1327" s="607">
        <f t="shared" si="4"/>
        <v>0</v>
      </c>
      <c r="BF1327" s="607">
        <f t="shared" si="5"/>
        <v>0</v>
      </c>
      <c r="BG1327" s="607">
        <f t="shared" si="6"/>
        <v>0</v>
      </c>
      <c r="BH1327" s="607">
        <f t="shared" si="7"/>
        <v>0</v>
      </c>
      <c r="BI1327" s="607">
        <f t="shared" si="8"/>
        <v>0</v>
      </c>
      <c r="BJ1327" s="516" t="s">
        <v>81</v>
      </c>
      <c r="BK1327" s="607">
        <f t="shared" si="9"/>
        <v>0</v>
      </c>
      <c r="BL1327" s="516" t="s">
        <v>259</v>
      </c>
      <c r="BM1327" s="606" t="s">
        <v>2077</v>
      </c>
    </row>
    <row r="1328" spans="2:65" s="524" customFormat="1" ht="24.15" customHeight="1">
      <c r="B1328" s="523"/>
      <c r="C1328" s="595" t="s">
        <v>2078</v>
      </c>
      <c r="D1328" s="595" t="s">
        <v>186</v>
      </c>
      <c r="E1328" s="596" t="s">
        <v>2079</v>
      </c>
      <c r="F1328" s="636" t="s">
        <v>2080</v>
      </c>
      <c r="G1328" s="615" t="s">
        <v>563</v>
      </c>
      <c r="H1328" s="599">
        <v>4</v>
      </c>
      <c r="I1328" s="90"/>
      <c r="J1328" s="600">
        <f t="shared" si="0"/>
        <v>0</v>
      </c>
      <c r="K1328" s="601"/>
      <c r="L1328" s="523"/>
      <c r="M1328" s="602" t="s">
        <v>1</v>
      </c>
      <c r="N1328" s="603" t="s">
        <v>38</v>
      </c>
      <c r="P1328" s="604">
        <f t="shared" si="1"/>
        <v>0</v>
      </c>
      <c r="Q1328" s="604">
        <v>0</v>
      </c>
      <c r="R1328" s="604">
        <f t="shared" si="2"/>
        <v>0</v>
      </c>
      <c r="S1328" s="604">
        <v>0</v>
      </c>
      <c r="T1328" s="605">
        <f t="shared" si="3"/>
        <v>0</v>
      </c>
      <c r="AR1328" s="606" t="s">
        <v>259</v>
      </c>
      <c r="AT1328" s="606" t="s">
        <v>186</v>
      </c>
      <c r="AU1328" s="606" t="s">
        <v>83</v>
      </c>
      <c r="AY1328" s="516" t="s">
        <v>184</v>
      </c>
      <c r="BE1328" s="607">
        <f t="shared" si="4"/>
        <v>0</v>
      </c>
      <c r="BF1328" s="607">
        <f t="shared" si="5"/>
        <v>0</v>
      </c>
      <c r="BG1328" s="607">
        <f t="shared" si="6"/>
        <v>0</v>
      </c>
      <c r="BH1328" s="607">
        <f t="shared" si="7"/>
        <v>0</v>
      </c>
      <c r="BI1328" s="607">
        <f t="shared" si="8"/>
        <v>0</v>
      </c>
      <c r="BJ1328" s="516" t="s">
        <v>81</v>
      </c>
      <c r="BK1328" s="607">
        <f t="shared" si="9"/>
        <v>0</v>
      </c>
      <c r="BL1328" s="516" t="s">
        <v>259</v>
      </c>
      <c r="BM1328" s="606" t="s">
        <v>2081</v>
      </c>
    </row>
    <row r="1329" spans="2:65" s="524" customFormat="1" ht="44.25" customHeight="1">
      <c r="B1329" s="523"/>
      <c r="C1329" s="595" t="s">
        <v>2082</v>
      </c>
      <c r="D1329" s="595" t="s">
        <v>186</v>
      </c>
      <c r="E1329" s="596" t="s">
        <v>2083</v>
      </c>
      <c r="F1329" s="636" t="s">
        <v>2084</v>
      </c>
      <c r="G1329" s="615" t="s">
        <v>496</v>
      </c>
      <c r="H1329" s="599">
        <v>9</v>
      </c>
      <c r="I1329" s="90"/>
      <c r="J1329" s="600">
        <f t="shared" ref="J1329:J1360" si="10">ROUND(I1329*H1329,2)</f>
        <v>0</v>
      </c>
      <c r="K1329" s="601"/>
      <c r="L1329" s="523"/>
      <c r="M1329" s="602" t="s">
        <v>1</v>
      </c>
      <c r="N1329" s="603" t="s">
        <v>38</v>
      </c>
      <c r="P1329" s="604">
        <f t="shared" ref="P1329:P1360" si="11">O1329*H1329</f>
        <v>0</v>
      </c>
      <c r="Q1329" s="604">
        <v>0</v>
      </c>
      <c r="R1329" s="604">
        <f t="shared" ref="R1329:R1360" si="12">Q1329*H1329</f>
        <v>0</v>
      </c>
      <c r="S1329" s="604">
        <v>0</v>
      </c>
      <c r="T1329" s="605">
        <f t="shared" ref="T1329:T1360" si="13">S1329*H1329</f>
        <v>0</v>
      </c>
      <c r="AR1329" s="606" t="s">
        <v>259</v>
      </c>
      <c r="AT1329" s="606" t="s">
        <v>186</v>
      </c>
      <c r="AU1329" s="606" t="s">
        <v>83</v>
      </c>
      <c r="AY1329" s="516" t="s">
        <v>184</v>
      </c>
      <c r="BE1329" s="607">
        <f t="shared" ref="BE1329:BE1360" si="14">IF(N1329="základní",J1329,0)</f>
        <v>0</v>
      </c>
      <c r="BF1329" s="607">
        <f t="shared" ref="BF1329:BF1360" si="15">IF(N1329="snížená",J1329,0)</f>
        <v>0</v>
      </c>
      <c r="BG1329" s="607">
        <f t="shared" ref="BG1329:BG1360" si="16">IF(N1329="zákl. přenesená",J1329,0)</f>
        <v>0</v>
      </c>
      <c r="BH1329" s="607">
        <f t="shared" ref="BH1329:BH1360" si="17">IF(N1329="sníž. přenesená",J1329,0)</f>
        <v>0</v>
      </c>
      <c r="BI1329" s="607">
        <f t="shared" ref="BI1329:BI1360" si="18">IF(N1329="nulová",J1329,0)</f>
        <v>0</v>
      </c>
      <c r="BJ1329" s="516" t="s">
        <v>81</v>
      </c>
      <c r="BK1329" s="607">
        <f t="shared" ref="BK1329:BK1360" si="19">ROUND(I1329*H1329,2)</f>
        <v>0</v>
      </c>
      <c r="BL1329" s="516" t="s">
        <v>259</v>
      </c>
      <c r="BM1329" s="606" t="s">
        <v>2085</v>
      </c>
    </row>
    <row r="1330" spans="2:65" s="524" customFormat="1" ht="33" customHeight="1">
      <c r="B1330" s="523"/>
      <c r="C1330" s="595" t="s">
        <v>2086</v>
      </c>
      <c r="D1330" s="595" t="s">
        <v>186</v>
      </c>
      <c r="E1330" s="596" t="s">
        <v>2087</v>
      </c>
      <c r="F1330" s="636" t="s">
        <v>2088</v>
      </c>
      <c r="G1330" s="615" t="s">
        <v>496</v>
      </c>
      <c r="H1330" s="599">
        <v>1</v>
      </c>
      <c r="I1330" s="90"/>
      <c r="J1330" s="600">
        <f t="shared" si="10"/>
        <v>0</v>
      </c>
      <c r="K1330" s="601"/>
      <c r="L1330" s="523"/>
      <c r="M1330" s="602" t="s">
        <v>1</v>
      </c>
      <c r="N1330" s="603" t="s">
        <v>38</v>
      </c>
      <c r="P1330" s="604">
        <f t="shared" si="11"/>
        <v>0</v>
      </c>
      <c r="Q1330" s="604">
        <v>0</v>
      </c>
      <c r="R1330" s="604">
        <f t="shared" si="12"/>
        <v>0</v>
      </c>
      <c r="S1330" s="604">
        <v>0</v>
      </c>
      <c r="T1330" s="605">
        <f t="shared" si="13"/>
        <v>0</v>
      </c>
      <c r="AR1330" s="606" t="s">
        <v>259</v>
      </c>
      <c r="AT1330" s="606" t="s">
        <v>186</v>
      </c>
      <c r="AU1330" s="606" t="s">
        <v>83</v>
      </c>
      <c r="AY1330" s="516" t="s">
        <v>184</v>
      </c>
      <c r="BE1330" s="607">
        <f t="shared" si="14"/>
        <v>0</v>
      </c>
      <c r="BF1330" s="607">
        <f t="shared" si="15"/>
        <v>0</v>
      </c>
      <c r="BG1330" s="607">
        <f t="shared" si="16"/>
        <v>0</v>
      </c>
      <c r="BH1330" s="607">
        <f t="shared" si="17"/>
        <v>0</v>
      </c>
      <c r="BI1330" s="607">
        <f t="shared" si="18"/>
        <v>0</v>
      </c>
      <c r="BJ1330" s="516" t="s">
        <v>81</v>
      </c>
      <c r="BK1330" s="607">
        <f t="shared" si="19"/>
        <v>0</v>
      </c>
      <c r="BL1330" s="516" t="s">
        <v>259</v>
      </c>
      <c r="BM1330" s="606" t="s">
        <v>2089</v>
      </c>
    </row>
    <row r="1331" spans="2:65" s="524" customFormat="1" ht="33" customHeight="1">
      <c r="B1331" s="523"/>
      <c r="C1331" s="595" t="s">
        <v>2090</v>
      </c>
      <c r="D1331" s="595" t="s">
        <v>186</v>
      </c>
      <c r="E1331" s="596" t="s">
        <v>2091</v>
      </c>
      <c r="F1331" s="636" t="s">
        <v>2092</v>
      </c>
      <c r="G1331" s="615" t="s">
        <v>563</v>
      </c>
      <c r="H1331" s="599">
        <v>7</v>
      </c>
      <c r="I1331" s="90"/>
      <c r="J1331" s="600">
        <f t="shared" si="10"/>
        <v>0</v>
      </c>
      <c r="K1331" s="601"/>
      <c r="L1331" s="523"/>
      <c r="M1331" s="602" t="s">
        <v>1</v>
      </c>
      <c r="N1331" s="603" t="s">
        <v>38</v>
      </c>
      <c r="P1331" s="604">
        <f t="shared" si="11"/>
        <v>0</v>
      </c>
      <c r="Q1331" s="604">
        <v>0</v>
      </c>
      <c r="R1331" s="604">
        <f t="shared" si="12"/>
        <v>0</v>
      </c>
      <c r="S1331" s="604">
        <v>0</v>
      </c>
      <c r="T1331" s="605">
        <f t="shared" si="13"/>
        <v>0</v>
      </c>
      <c r="AR1331" s="606" t="s">
        <v>259</v>
      </c>
      <c r="AT1331" s="606" t="s">
        <v>186</v>
      </c>
      <c r="AU1331" s="606" t="s">
        <v>83</v>
      </c>
      <c r="AY1331" s="516" t="s">
        <v>184</v>
      </c>
      <c r="BE1331" s="607">
        <f t="shared" si="14"/>
        <v>0</v>
      </c>
      <c r="BF1331" s="607">
        <f t="shared" si="15"/>
        <v>0</v>
      </c>
      <c r="BG1331" s="607">
        <f t="shared" si="16"/>
        <v>0</v>
      </c>
      <c r="BH1331" s="607">
        <f t="shared" si="17"/>
        <v>0</v>
      </c>
      <c r="BI1331" s="607">
        <f t="shared" si="18"/>
        <v>0</v>
      </c>
      <c r="BJ1331" s="516" t="s">
        <v>81</v>
      </c>
      <c r="BK1331" s="607">
        <f t="shared" si="19"/>
        <v>0</v>
      </c>
      <c r="BL1331" s="516" t="s">
        <v>259</v>
      </c>
      <c r="BM1331" s="606" t="s">
        <v>2093</v>
      </c>
    </row>
    <row r="1332" spans="2:65" s="524" customFormat="1" ht="37.799999999999997" customHeight="1">
      <c r="B1332" s="523"/>
      <c r="C1332" s="595" t="s">
        <v>2094</v>
      </c>
      <c r="D1332" s="595" t="s">
        <v>186</v>
      </c>
      <c r="E1332" s="596" t="s">
        <v>2095</v>
      </c>
      <c r="F1332" s="636" t="s">
        <v>2096</v>
      </c>
      <c r="G1332" s="615" t="s">
        <v>496</v>
      </c>
      <c r="H1332" s="599">
        <v>1</v>
      </c>
      <c r="I1332" s="90"/>
      <c r="J1332" s="600">
        <f t="shared" si="10"/>
        <v>0</v>
      </c>
      <c r="K1332" s="601"/>
      <c r="L1332" s="523"/>
      <c r="M1332" s="602" t="s">
        <v>1</v>
      </c>
      <c r="N1332" s="603" t="s">
        <v>38</v>
      </c>
      <c r="P1332" s="604">
        <f t="shared" si="11"/>
        <v>0</v>
      </c>
      <c r="Q1332" s="604">
        <v>0</v>
      </c>
      <c r="R1332" s="604">
        <f t="shared" si="12"/>
        <v>0</v>
      </c>
      <c r="S1332" s="604">
        <v>0</v>
      </c>
      <c r="T1332" s="605">
        <f t="shared" si="13"/>
        <v>0</v>
      </c>
      <c r="AR1332" s="606" t="s">
        <v>259</v>
      </c>
      <c r="AT1332" s="606" t="s">
        <v>186</v>
      </c>
      <c r="AU1332" s="606" t="s">
        <v>83</v>
      </c>
      <c r="AY1332" s="516" t="s">
        <v>184</v>
      </c>
      <c r="BE1332" s="607">
        <f t="shared" si="14"/>
        <v>0</v>
      </c>
      <c r="BF1332" s="607">
        <f t="shared" si="15"/>
        <v>0</v>
      </c>
      <c r="BG1332" s="607">
        <f t="shared" si="16"/>
        <v>0</v>
      </c>
      <c r="BH1332" s="607">
        <f t="shared" si="17"/>
        <v>0</v>
      </c>
      <c r="BI1332" s="607">
        <f t="shared" si="18"/>
        <v>0</v>
      </c>
      <c r="BJ1332" s="516" t="s">
        <v>81</v>
      </c>
      <c r="BK1332" s="607">
        <f t="shared" si="19"/>
        <v>0</v>
      </c>
      <c r="BL1332" s="516" t="s">
        <v>259</v>
      </c>
      <c r="BM1332" s="606" t="s">
        <v>2097</v>
      </c>
    </row>
    <row r="1333" spans="2:65" s="524" customFormat="1" ht="33" customHeight="1">
      <c r="B1333" s="523"/>
      <c r="C1333" s="595" t="s">
        <v>2098</v>
      </c>
      <c r="D1333" s="595" t="s">
        <v>186</v>
      </c>
      <c r="E1333" s="596" t="s">
        <v>2099</v>
      </c>
      <c r="F1333" s="636" t="s">
        <v>2100</v>
      </c>
      <c r="G1333" s="615" t="s">
        <v>563</v>
      </c>
      <c r="H1333" s="599">
        <v>2</v>
      </c>
      <c r="I1333" s="90"/>
      <c r="J1333" s="600">
        <f t="shared" si="10"/>
        <v>0</v>
      </c>
      <c r="K1333" s="601"/>
      <c r="L1333" s="523"/>
      <c r="M1333" s="602" t="s">
        <v>1</v>
      </c>
      <c r="N1333" s="603" t="s">
        <v>38</v>
      </c>
      <c r="P1333" s="604">
        <f t="shared" si="11"/>
        <v>0</v>
      </c>
      <c r="Q1333" s="604">
        <v>0</v>
      </c>
      <c r="R1333" s="604">
        <f t="shared" si="12"/>
        <v>0</v>
      </c>
      <c r="S1333" s="604">
        <v>0</v>
      </c>
      <c r="T1333" s="605">
        <f t="shared" si="13"/>
        <v>0</v>
      </c>
      <c r="AR1333" s="606" t="s">
        <v>259</v>
      </c>
      <c r="AT1333" s="606" t="s">
        <v>186</v>
      </c>
      <c r="AU1333" s="606" t="s">
        <v>83</v>
      </c>
      <c r="AY1333" s="516" t="s">
        <v>184</v>
      </c>
      <c r="BE1333" s="607">
        <f t="shared" si="14"/>
        <v>0</v>
      </c>
      <c r="BF1333" s="607">
        <f t="shared" si="15"/>
        <v>0</v>
      </c>
      <c r="BG1333" s="607">
        <f t="shared" si="16"/>
        <v>0</v>
      </c>
      <c r="BH1333" s="607">
        <f t="shared" si="17"/>
        <v>0</v>
      </c>
      <c r="BI1333" s="607">
        <f t="shared" si="18"/>
        <v>0</v>
      </c>
      <c r="BJ1333" s="516" t="s">
        <v>81</v>
      </c>
      <c r="BK1333" s="607">
        <f t="shared" si="19"/>
        <v>0</v>
      </c>
      <c r="BL1333" s="516" t="s">
        <v>259</v>
      </c>
      <c r="BM1333" s="606" t="s">
        <v>2101</v>
      </c>
    </row>
    <row r="1334" spans="2:65" s="524" customFormat="1" ht="37.799999999999997" customHeight="1">
      <c r="B1334" s="523"/>
      <c r="C1334" s="595" t="s">
        <v>2102</v>
      </c>
      <c r="D1334" s="595" t="s">
        <v>186</v>
      </c>
      <c r="E1334" s="596" t="s">
        <v>2103</v>
      </c>
      <c r="F1334" s="636" t="s">
        <v>2104</v>
      </c>
      <c r="G1334" s="615" t="s">
        <v>563</v>
      </c>
      <c r="H1334" s="599">
        <v>9</v>
      </c>
      <c r="I1334" s="90"/>
      <c r="J1334" s="600">
        <f t="shared" si="10"/>
        <v>0</v>
      </c>
      <c r="K1334" s="601"/>
      <c r="L1334" s="503"/>
      <c r="M1334" s="602" t="s">
        <v>1</v>
      </c>
      <c r="N1334" s="603" t="s">
        <v>38</v>
      </c>
      <c r="P1334" s="604">
        <f t="shared" si="11"/>
        <v>0</v>
      </c>
      <c r="Q1334" s="604">
        <v>0</v>
      </c>
      <c r="R1334" s="604">
        <f t="shared" si="12"/>
        <v>0</v>
      </c>
      <c r="S1334" s="604">
        <v>0</v>
      </c>
      <c r="T1334" s="605">
        <f t="shared" si="13"/>
        <v>0</v>
      </c>
      <c r="AR1334" s="606" t="s">
        <v>259</v>
      </c>
      <c r="AT1334" s="606" t="s">
        <v>186</v>
      </c>
      <c r="AU1334" s="606" t="s">
        <v>83</v>
      </c>
      <c r="AY1334" s="516" t="s">
        <v>184</v>
      </c>
      <c r="BE1334" s="607">
        <f t="shared" si="14"/>
        <v>0</v>
      </c>
      <c r="BF1334" s="607">
        <f t="shared" si="15"/>
        <v>0</v>
      </c>
      <c r="BG1334" s="607">
        <f t="shared" si="16"/>
        <v>0</v>
      </c>
      <c r="BH1334" s="607">
        <f t="shared" si="17"/>
        <v>0</v>
      </c>
      <c r="BI1334" s="607">
        <f t="shared" si="18"/>
        <v>0</v>
      </c>
      <c r="BJ1334" s="516" t="s">
        <v>81</v>
      </c>
      <c r="BK1334" s="607">
        <f t="shared" si="19"/>
        <v>0</v>
      </c>
      <c r="BL1334" s="516" t="s">
        <v>259</v>
      </c>
      <c r="BM1334" s="606" t="s">
        <v>2105</v>
      </c>
    </row>
    <row r="1335" spans="2:65" s="524" customFormat="1" ht="33" customHeight="1">
      <c r="B1335" s="523"/>
      <c r="C1335" s="595" t="s">
        <v>2106</v>
      </c>
      <c r="D1335" s="595" t="s">
        <v>186</v>
      </c>
      <c r="E1335" s="596" t="s">
        <v>2107</v>
      </c>
      <c r="F1335" s="636" t="s">
        <v>2108</v>
      </c>
      <c r="G1335" s="615" t="s">
        <v>563</v>
      </c>
      <c r="H1335" s="599">
        <v>1</v>
      </c>
      <c r="I1335" s="90"/>
      <c r="J1335" s="600">
        <f t="shared" si="10"/>
        <v>0</v>
      </c>
      <c r="K1335" s="601"/>
      <c r="L1335" s="523"/>
      <c r="M1335" s="602" t="s">
        <v>1</v>
      </c>
      <c r="N1335" s="603" t="s">
        <v>38</v>
      </c>
      <c r="P1335" s="604">
        <f t="shared" si="11"/>
        <v>0</v>
      </c>
      <c r="Q1335" s="604">
        <v>0</v>
      </c>
      <c r="R1335" s="604">
        <f t="shared" si="12"/>
        <v>0</v>
      </c>
      <c r="S1335" s="604">
        <v>0</v>
      </c>
      <c r="T1335" s="605">
        <f t="shared" si="13"/>
        <v>0</v>
      </c>
      <c r="AR1335" s="606" t="s">
        <v>259</v>
      </c>
      <c r="AT1335" s="606" t="s">
        <v>186</v>
      </c>
      <c r="AU1335" s="606" t="s">
        <v>83</v>
      </c>
      <c r="AY1335" s="516" t="s">
        <v>184</v>
      </c>
      <c r="BE1335" s="607">
        <f t="shared" si="14"/>
        <v>0</v>
      </c>
      <c r="BF1335" s="607">
        <f t="shared" si="15"/>
        <v>0</v>
      </c>
      <c r="BG1335" s="607">
        <f t="shared" si="16"/>
        <v>0</v>
      </c>
      <c r="BH1335" s="607">
        <f t="shared" si="17"/>
        <v>0</v>
      </c>
      <c r="BI1335" s="607">
        <f t="shared" si="18"/>
        <v>0</v>
      </c>
      <c r="BJ1335" s="516" t="s">
        <v>81</v>
      </c>
      <c r="BK1335" s="607">
        <f t="shared" si="19"/>
        <v>0</v>
      </c>
      <c r="BL1335" s="516" t="s">
        <v>259</v>
      </c>
      <c r="BM1335" s="606" t="s">
        <v>2109</v>
      </c>
    </row>
    <row r="1336" spans="2:65" s="524" customFormat="1" ht="37.799999999999997" customHeight="1">
      <c r="B1336" s="523"/>
      <c r="C1336" s="595" t="s">
        <v>2110</v>
      </c>
      <c r="D1336" s="595" t="s">
        <v>186</v>
      </c>
      <c r="E1336" s="596" t="s">
        <v>2111</v>
      </c>
      <c r="F1336" s="636" t="s">
        <v>2112</v>
      </c>
      <c r="G1336" s="615" t="s">
        <v>563</v>
      </c>
      <c r="H1336" s="599">
        <v>7</v>
      </c>
      <c r="I1336" s="90"/>
      <c r="J1336" s="600">
        <f t="shared" si="10"/>
        <v>0</v>
      </c>
      <c r="K1336" s="601"/>
      <c r="L1336" s="523"/>
      <c r="M1336" s="602" t="s">
        <v>1</v>
      </c>
      <c r="N1336" s="603" t="s">
        <v>38</v>
      </c>
      <c r="P1336" s="604">
        <f t="shared" si="11"/>
        <v>0</v>
      </c>
      <c r="Q1336" s="604">
        <v>0</v>
      </c>
      <c r="R1336" s="604">
        <f t="shared" si="12"/>
        <v>0</v>
      </c>
      <c r="S1336" s="604">
        <v>0</v>
      </c>
      <c r="T1336" s="605">
        <f t="shared" si="13"/>
        <v>0</v>
      </c>
      <c r="AR1336" s="606" t="s">
        <v>259</v>
      </c>
      <c r="AT1336" s="606" t="s">
        <v>186</v>
      </c>
      <c r="AU1336" s="606" t="s">
        <v>83</v>
      </c>
      <c r="AY1336" s="516" t="s">
        <v>184</v>
      </c>
      <c r="BE1336" s="607">
        <f t="shared" si="14"/>
        <v>0</v>
      </c>
      <c r="BF1336" s="607">
        <f t="shared" si="15"/>
        <v>0</v>
      </c>
      <c r="BG1336" s="607">
        <f t="shared" si="16"/>
        <v>0</v>
      </c>
      <c r="BH1336" s="607">
        <f t="shared" si="17"/>
        <v>0</v>
      </c>
      <c r="BI1336" s="607">
        <f t="shared" si="18"/>
        <v>0</v>
      </c>
      <c r="BJ1336" s="516" t="s">
        <v>81</v>
      </c>
      <c r="BK1336" s="607">
        <f t="shared" si="19"/>
        <v>0</v>
      </c>
      <c r="BL1336" s="516" t="s">
        <v>259</v>
      </c>
      <c r="BM1336" s="606" t="s">
        <v>2113</v>
      </c>
    </row>
    <row r="1337" spans="2:65" s="524" customFormat="1" ht="37.799999999999997" customHeight="1">
      <c r="B1337" s="523"/>
      <c r="C1337" s="595" t="s">
        <v>2114</v>
      </c>
      <c r="D1337" s="595" t="s">
        <v>186</v>
      </c>
      <c r="E1337" s="596" t="s">
        <v>2115</v>
      </c>
      <c r="F1337" s="636" t="s">
        <v>2116</v>
      </c>
      <c r="G1337" s="615" t="s">
        <v>563</v>
      </c>
      <c r="H1337" s="599">
        <v>1</v>
      </c>
      <c r="I1337" s="90"/>
      <c r="J1337" s="600">
        <f t="shared" si="10"/>
        <v>0</v>
      </c>
      <c r="K1337" s="601"/>
      <c r="L1337" s="523"/>
      <c r="M1337" s="602" t="s">
        <v>1</v>
      </c>
      <c r="N1337" s="603" t="s">
        <v>38</v>
      </c>
      <c r="P1337" s="604">
        <f t="shared" si="11"/>
        <v>0</v>
      </c>
      <c r="Q1337" s="604">
        <v>0</v>
      </c>
      <c r="R1337" s="604">
        <f t="shared" si="12"/>
        <v>0</v>
      </c>
      <c r="S1337" s="604">
        <v>0</v>
      </c>
      <c r="T1337" s="605">
        <f t="shared" si="13"/>
        <v>0</v>
      </c>
      <c r="AR1337" s="606" t="s">
        <v>259</v>
      </c>
      <c r="AT1337" s="606" t="s">
        <v>186</v>
      </c>
      <c r="AU1337" s="606" t="s">
        <v>83</v>
      </c>
      <c r="AY1337" s="516" t="s">
        <v>184</v>
      </c>
      <c r="BE1337" s="607">
        <f t="shared" si="14"/>
        <v>0</v>
      </c>
      <c r="BF1337" s="607">
        <f t="shared" si="15"/>
        <v>0</v>
      </c>
      <c r="BG1337" s="607">
        <f t="shared" si="16"/>
        <v>0</v>
      </c>
      <c r="BH1337" s="607">
        <f t="shared" si="17"/>
        <v>0</v>
      </c>
      <c r="BI1337" s="607">
        <f t="shared" si="18"/>
        <v>0</v>
      </c>
      <c r="BJ1337" s="516" t="s">
        <v>81</v>
      </c>
      <c r="BK1337" s="607">
        <f t="shared" si="19"/>
        <v>0</v>
      </c>
      <c r="BL1337" s="516" t="s">
        <v>259</v>
      </c>
      <c r="BM1337" s="606" t="s">
        <v>2117</v>
      </c>
    </row>
    <row r="1338" spans="2:65" s="524" customFormat="1" ht="37.799999999999997" customHeight="1">
      <c r="B1338" s="523"/>
      <c r="C1338" s="595" t="s">
        <v>2118</v>
      </c>
      <c r="D1338" s="595" t="s">
        <v>186</v>
      </c>
      <c r="E1338" s="596" t="s">
        <v>2119</v>
      </c>
      <c r="F1338" s="636" t="s">
        <v>2120</v>
      </c>
      <c r="G1338" s="615" t="s">
        <v>496</v>
      </c>
      <c r="H1338" s="599">
        <v>1</v>
      </c>
      <c r="I1338" s="90"/>
      <c r="J1338" s="600">
        <f t="shared" si="10"/>
        <v>0</v>
      </c>
      <c r="K1338" s="601"/>
      <c r="L1338" s="523"/>
      <c r="M1338" s="602" t="s">
        <v>1</v>
      </c>
      <c r="N1338" s="603" t="s">
        <v>38</v>
      </c>
      <c r="P1338" s="604">
        <f t="shared" si="11"/>
        <v>0</v>
      </c>
      <c r="Q1338" s="604">
        <v>0</v>
      </c>
      <c r="R1338" s="604">
        <f t="shared" si="12"/>
        <v>0</v>
      </c>
      <c r="S1338" s="604">
        <v>0</v>
      </c>
      <c r="T1338" s="605">
        <f t="shared" si="13"/>
        <v>0</v>
      </c>
      <c r="AR1338" s="606" t="s">
        <v>259</v>
      </c>
      <c r="AT1338" s="606" t="s">
        <v>186</v>
      </c>
      <c r="AU1338" s="606" t="s">
        <v>83</v>
      </c>
      <c r="AY1338" s="516" t="s">
        <v>184</v>
      </c>
      <c r="BE1338" s="607">
        <f t="shared" si="14"/>
        <v>0</v>
      </c>
      <c r="BF1338" s="607">
        <f t="shared" si="15"/>
        <v>0</v>
      </c>
      <c r="BG1338" s="607">
        <f t="shared" si="16"/>
        <v>0</v>
      </c>
      <c r="BH1338" s="607">
        <f t="shared" si="17"/>
        <v>0</v>
      </c>
      <c r="BI1338" s="607">
        <f t="shared" si="18"/>
        <v>0</v>
      </c>
      <c r="BJ1338" s="516" t="s">
        <v>81</v>
      </c>
      <c r="BK1338" s="607">
        <f t="shared" si="19"/>
        <v>0</v>
      </c>
      <c r="BL1338" s="516" t="s">
        <v>259</v>
      </c>
      <c r="BM1338" s="606" t="s">
        <v>2121</v>
      </c>
    </row>
    <row r="1339" spans="2:65" s="524" customFormat="1" ht="37.799999999999997" customHeight="1">
      <c r="B1339" s="523"/>
      <c r="C1339" s="595" t="s">
        <v>2122</v>
      </c>
      <c r="D1339" s="595" t="s">
        <v>186</v>
      </c>
      <c r="E1339" s="596" t="s">
        <v>2123</v>
      </c>
      <c r="F1339" s="636" t="s">
        <v>2124</v>
      </c>
      <c r="G1339" s="615" t="s">
        <v>496</v>
      </c>
      <c r="H1339" s="599">
        <v>1</v>
      </c>
      <c r="I1339" s="90"/>
      <c r="J1339" s="600">
        <f t="shared" si="10"/>
        <v>0</v>
      </c>
      <c r="K1339" s="601"/>
      <c r="L1339" s="523"/>
      <c r="M1339" s="602" t="s">
        <v>1</v>
      </c>
      <c r="N1339" s="603" t="s">
        <v>38</v>
      </c>
      <c r="P1339" s="604">
        <f t="shared" si="11"/>
        <v>0</v>
      </c>
      <c r="Q1339" s="604">
        <v>0</v>
      </c>
      <c r="R1339" s="604">
        <f t="shared" si="12"/>
        <v>0</v>
      </c>
      <c r="S1339" s="604">
        <v>0</v>
      </c>
      <c r="T1339" s="605">
        <f t="shared" si="13"/>
        <v>0</v>
      </c>
      <c r="AR1339" s="606" t="s">
        <v>259</v>
      </c>
      <c r="AT1339" s="606" t="s">
        <v>186</v>
      </c>
      <c r="AU1339" s="606" t="s">
        <v>83</v>
      </c>
      <c r="AY1339" s="516" t="s">
        <v>184</v>
      </c>
      <c r="BE1339" s="607">
        <f t="shared" si="14"/>
        <v>0</v>
      </c>
      <c r="BF1339" s="607">
        <f t="shared" si="15"/>
        <v>0</v>
      </c>
      <c r="BG1339" s="607">
        <f t="shared" si="16"/>
        <v>0</v>
      </c>
      <c r="BH1339" s="607">
        <f t="shared" si="17"/>
        <v>0</v>
      </c>
      <c r="BI1339" s="607">
        <f t="shared" si="18"/>
        <v>0</v>
      </c>
      <c r="BJ1339" s="516" t="s">
        <v>81</v>
      </c>
      <c r="BK1339" s="607">
        <f t="shared" si="19"/>
        <v>0</v>
      </c>
      <c r="BL1339" s="516" t="s">
        <v>259</v>
      </c>
      <c r="BM1339" s="606" t="s">
        <v>2125</v>
      </c>
    </row>
    <row r="1340" spans="2:65" s="524" customFormat="1" ht="24.15" customHeight="1">
      <c r="B1340" s="523"/>
      <c r="C1340" s="595" t="s">
        <v>2126</v>
      </c>
      <c r="D1340" s="595" t="s">
        <v>186</v>
      </c>
      <c r="E1340" s="596" t="s">
        <v>2127</v>
      </c>
      <c r="F1340" s="636" t="s">
        <v>2128</v>
      </c>
      <c r="G1340" s="615" t="s">
        <v>496</v>
      </c>
      <c r="H1340" s="599">
        <v>2</v>
      </c>
      <c r="I1340" s="90"/>
      <c r="J1340" s="600">
        <f t="shared" si="10"/>
        <v>0</v>
      </c>
      <c r="K1340" s="601"/>
      <c r="L1340" s="523"/>
      <c r="M1340" s="602" t="s">
        <v>1</v>
      </c>
      <c r="N1340" s="603" t="s">
        <v>38</v>
      </c>
      <c r="P1340" s="604">
        <f t="shared" si="11"/>
        <v>0</v>
      </c>
      <c r="Q1340" s="604">
        <v>0</v>
      </c>
      <c r="R1340" s="604">
        <f t="shared" si="12"/>
        <v>0</v>
      </c>
      <c r="S1340" s="604">
        <v>0</v>
      </c>
      <c r="T1340" s="605">
        <f t="shared" si="13"/>
        <v>0</v>
      </c>
      <c r="AR1340" s="606" t="s">
        <v>259</v>
      </c>
      <c r="AT1340" s="606" t="s">
        <v>186</v>
      </c>
      <c r="AU1340" s="606" t="s">
        <v>83</v>
      </c>
      <c r="AY1340" s="516" t="s">
        <v>184</v>
      </c>
      <c r="BE1340" s="607">
        <f t="shared" si="14"/>
        <v>0</v>
      </c>
      <c r="BF1340" s="607">
        <f t="shared" si="15"/>
        <v>0</v>
      </c>
      <c r="BG1340" s="607">
        <f t="shared" si="16"/>
        <v>0</v>
      </c>
      <c r="BH1340" s="607">
        <f t="shared" si="17"/>
        <v>0</v>
      </c>
      <c r="BI1340" s="607">
        <f t="shared" si="18"/>
        <v>0</v>
      </c>
      <c r="BJ1340" s="516" t="s">
        <v>81</v>
      </c>
      <c r="BK1340" s="607">
        <f t="shared" si="19"/>
        <v>0</v>
      </c>
      <c r="BL1340" s="516" t="s">
        <v>259</v>
      </c>
      <c r="BM1340" s="606" t="s">
        <v>2129</v>
      </c>
    </row>
    <row r="1341" spans="2:65" s="524" customFormat="1" ht="24.15" customHeight="1">
      <c r="B1341" s="523"/>
      <c r="C1341" s="595" t="s">
        <v>2130</v>
      </c>
      <c r="D1341" s="595" t="s">
        <v>186</v>
      </c>
      <c r="E1341" s="596" t="s">
        <v>2131</v>
      </c>
      <c r="F1341" s="636" t="s">
        <v>2132</v>
      </c>
      <c r="G1341" s="615" t="s">
        <v>496</v>
      </c>
      <c r="H1341" s="599">
        <v>1</v>
      </c>
      <c r="I1341" s="90"/>
      <c r="J1341" s="600">
        <f t="shared" si="10"/>
        <v>0</v>
      </c>
      <c r="K1341" s="601"/>
      <c r="L1341" s="523"/>
      <c r="M1341" s="602" t="s">
        <v>1</v>
      </c>
      <c r="N1341" s="603" t="s">
        <v>38</v>
      </c>
      <c r="P1341" s="604">
        <f t="shared" si="11"/>
        <v>0</v>
      </c>
      <c r="Q1341" s="604">
        <v>0</v>
      </c>
      <c r="R1341" s="604">
        <f t="shared" si="12"/>
        <v>0</v>
      </c>
      <c r="S1341" s="604">
        <v>0</v>
      </c>
      <c r="T1341" s="605">
        <f t="shared" si="13"/>
        <v>0</v>
      </c>
      <c r="AR1341" s="606" t="s">
        <v>259</v>
      </c>
      <c r="AT1341" s="606" t="s">
        <v>186</v>
      </c>
      <c r="AU1341" s="606" t="s">
        <v>83</v>
      </c>
      <c r="AY1341" s="516" t="s">
        <v>184</v>
      </c>
      <c r="BE1341" s="607">
        <f t="shared" si="14"/>
        <v>0</v>
      </c>
      <c r="BF1341" s="607">
        <f t="shared" si="15"/>
        <v>0</v>
      </c>
      <c r="BG1341" s="607">
        <f t="shared" si="16"/>
        <v>0</v>
      </c>
      <c r="BH1341" s="607">
        <f t="shared" si="17"/>
        <v>0</v>
      </c>
      <c r="BI1341" s="607">
        <f t="shared" si="18"/>
        <v>0</v>
      </c>
      <c r="BJ1341" s="516" t="s">
        <v>81</v>
      </c>
      <c r="BK1341" s="607">
        <f t="shared" si="19"/>
        <v>0</v>
      </c>
      <c r="BL1341" s="516" t="s">
        <v>259</v>
      </c>
      <c r="BM1341" s="606" t="s">
        <v>2133</v>
      </c>
    </row>
    <row r="1342" spans="2:65" s="524" customFormat="1" ht="33" customHeight="1">
      <c r="B1342" s="523"/>
      <c r="C1342" s="595" t="s">
        <v>2134</v>
      </c>
      <c r="D1342" s="595" t="s">
        <v>186</v>
      </c>
      <c r="E1342" s="596" t="s">
        <v>2135</v>
      </c>
      <c r="F1342" s="636" t="s">
        <v>2136</v>
      </c>
      <c r="G1342" s="615" t="s">
        <v>563</v>
      </c>
      <c r="H1342" s="599">
        <v>2</v>
      </c>
      <c r="I1342" s="90"/>
      <c r="J1342" s="600">
        <f t="shared" si="10"/>
        <v>0</v>
      </c>
      <c r="K1342" s="601"/>
      <c r="L1342" s="523"/>
      <c r="M1342" s="602" t="s">
        <v>1</v>
      </c>
      <c r="N1342" s="603" t="s">
        <v>38</v>
      </c>
      <c r="P1342" s="604">
        <f t="shared" si="11"/>
        <v>0</v>
      </c>
      <c r="Q1342" s="604">
        <v>0</v>
      </c>
      <c r="R1342" s="604">
        <f t="shared" si="12"/>
        <v>0</v>
      </c>
      <c r="S1342" s="604">
        <v>0</v>
      </c>
      <c r="T1342" s="605">
        <f t="shared" si="13"/>
        <v>0</v>
      </c>
      <c r="AR1342" s="606" t="s">
        <v>259</v>
      </c>
      <c r="AT1342" s="606" t="s">
        <v>186</v>
      </c>
      <c r="AU1342" s="606" t="s">
        <v>83</v>
      </c>
      <c r="AY1342" s="516" t="s">
        <v>184</v>
      </c>
      <c r="BE1342" s="607">
        <f t="shared" si="14"/>
        <v>0</v>
      </c>
      <c r="BF1342" s="607">
        <f t="shared" si="15"/>
        <v>0</v>
      </c>
      <c r="BG1342" s="607">
        <f t="shared" si="16"/>
        <v>0</v>
      </c>
      <c r="BH1342" s="607">
        <f t="shared" si="17"/>
        <v>0</v>
      </c>
      <c r="BI1342" s="607">
        <f t="shared" si="18"/>
        <v>0</v>
      </c>
      <c r="BJ1342" s="516" t="s">
        <v>81</v>
      </c>
      <c r="BK1342" s="607">
        <f t="shared" si="19"/>
        <v>0</v>
      </c>
      <c r="BL1342" s="516" t="s">
        <v>259</v>
      </c>
      <c r="BM1342" s="606" t="s">
        <v>2137</v>
      </c>
    </row>
    <row r="1343" spans="2:65" s="524" customFormat="1" ht="37.799999999999997" customHeight="1">
      <c r="B1343" s="523"/>
      <c r="C1343" s="595" t="s">
        <v>2138</v>
      </c>
      <c r="D1343" s="595" t="s">
        <v>186</v>
      </c>
      <c r="E1343" s="596" t="s">
        <v>2139</v>
      </c>
      <c r="F1343" s="636" t="s">
        <v>2140</v>
      </c>
      <c r="G1343" s="615" t="s">
        <v>496</v>
      </c>
      <c r="H1343" s="599">
        <v>1</v>
      </c>
      <c r="I1343" s="90"/>
      <c r="J1343" s="600">
        <f t="shared" si="10"/>
        <v>0</v>
      </c>
      <c r="K1343" s="601"/>
      <c r="L1343" s="523"/>
      <c r="M1343" s="602" t="s">
        <v>1</v>
      </c>
      <c r="N1343" s="603" t="s">
        <v>38</v>
      </c>
      <c r="P1343" s="604">
        <f t="shared" si="11"/>
        <v>0</v>
      </c>
      <c r="Q1343" s="604">
        <v>0</v>
      </c>
      <c r="R1343" s="604">
        <f t="shared" si="12"/>
        <v>0</v>
      </c>
      <c r="S1343" s="604">
        <v>0</v>
      </c>
      <c r="T1343" s="605">
        <f t="shared" si="13"/>
        <v>0</v>
      </c>
      <c r="AR1343" s="606" t="s">
        <v>259</v>
      </c>
      <c r="AT1343" s="606" t="s">
        <v>186</v>
      </c>
      <c r="AU1343" s="606" t="s">
        <v>83</v>
      </c>
      <c r="AY1343" s="516" t="s">
        <v>184</v>
      </c>
      <c r="BE1343" s="607">
        <f t="shared" si="14"/>
        <v>0</v>
      </c>
      <c r="BF1343" s="607">
        <f t="shared" si="15"/>
        <v>0</v>
      </c>
      <c r="BG1343" s="607">
        <f t="shared" si="16"/>
        <v>0</v>
      </c>
      <c r="BH1343" s="607">
        <f t="shared" si="17"/>
        <v>0</v>
      </c>
      <c r="BI1343" s="607">
        <f t="shared" si="18"/>
        <v>0</v>
      </c>
      <c r="BJ1343" s="516" t="s">
        <v>81</v>
      </c>
      <c r="BK1343" s="607">
        <f t="shared" si="19"/>
        <v>0</v>
      </c>
      <c r="BL1343" s="516" t="s">
        <v>259</v>
      </c>
      <c r="BM1343" s="606" t="s">
        <v>2141</v>
      </c>
    </row>
    <row r="1344" spans="2:65" s="524" customFormat="1" ht="33" customHeight="1">
      <c r="B1344" s="523"/>
      <c r="C1344" s="595" t="s">
        <v>2142</v>
      </c>
      <c r="D1344" s="595" t="s">
        <v>186</v>
      </c>
      <c r="E1344" s="596" t="s">
        <v>2143</v>
      </c>
      <c r="F1344" s="636" t="s">
        <v>2144</v>
      </c>
      <c r="G1344" s="615" t="s">
        <v>563</v>
      </c>
      <c r="H1344" s="599">
        <v>20</v>
      </c>
      <c r="I1344" s="90"/>
      <c r="J1344" s="600">
        <f t="shared" si="10"/>
        <v>0</v>
      </c>
      <c r="K1344" s="601"/>
      <c r="L1344" s="523"/>
      <c r="M1344" s="602" t="s">
        <v>1</v>
      </c>
      <c r="N1344" s="603" t="s">
        <v>38</v>
      </c>
      <c r="P1344" s="604">
        <f t="shared" si="11"/>
        <v>0</v>
      </c>
      <c r="Q1344" s="604">
        <v>0</v>
      </c>
      <c r="R1344" s="604">
        <f t="shared" si="12"/>
        <v>0</v>
      </c>
      <c r="S1344" s="604">
        <v>0</v>
      </c>
      <c r="T1344" s="605">
        <f t="shared" si="13"/>
        <v>0</v>
      </c>
      <c r="AR1344" s="606" t="s">
        <v>259</v>
      </c>
      <c r="AT1344" s="606" t="s">
        <v>186</v>
      </c>
      <c r="AU1344" s="606" t="s">
        <v>83</v>
      </c>
      <c r="AY1344" s="516" t="s">
        <v>184</v>
      </c>
      <c r="BE1344" s="607">
        <f t="shared" si="14"/>
        <v>0</v>
      </c>
      <c r="BF1344" s="607">
        <f t="shared" si="15"/>
        <v>0</v>
      </c>
      <c r="BG1344" s="607">
        <f t="shared" si="16"/>
        <v>0</v>
      </c>
      <c r="BH1344" s="607">
        <f t="shared" si="17"/>
        <v>0</v>
      </c>
      <c r="BI1344" s="607">
        <f t="shared" si="18"/>
        <v>0</v>
      </c>
      <c r="BJ1344" s="516" t="s">
        <v>81</v>
      </c>
      <c r="BK1344" s="607">
        <f t="shared" si="19"/>
        <v>0</v>
      </c>
      <c r="BL1344" s="516" t="s">
        <v>259</v>
      </c>
      <c r="BM1344" s="606" t="s">
        <v>2145</v>
      </c>
    </row>
    <row r="1345" spans="2:65" s="524" customFormat="1" ht="33" customHeight="1">
      <c r="B1345" s="523"/>
      <c r="C1345" s="595" t="s">
        <v>2146</v>
      </c>
      <c r="D1345" s="595" t="s">
        <v>186</v>
      </c>
      <c r="E1345" s="596" t="s">
        <v>2147</v>
      </c>
      <c r="F1345" s="636" t="s">
        <v>2148</v>
      </c>
      <c r="G1345" s="615" t="s">
        <v>563</v>
      </c>
      <c r="H1345" s="599">
        <v>7</v>
      </c>
      <c r="I1345" s="90"/>
      <c r="J1345" s="600">
        <f t="shared" si="10"/>
        <v>0</v>
      </c>
      <c r="K1345" s="601"/>
      <c r="L1345" s="523"/>
      <c r="M1345" s="602" t="s">
        <v>1</v>
      </c>
      <c r="N1345" s="603" t="s">
        <v>38</v>
      </c>
      <c r="P1345" s="604">
        <f t="shared" si="11"/>
        <v>0</v>
      </c>
      <c r="Q1345" s="604">
        <v>0</v>
      </c>
      <c r="R1345" s="604">
        <f t="shared" si="12"/>
        <v>0</v>
      </c>
      <c r="S1345" s="604">
        <v>0</v>
      </c>
      <c r="T1345" s="605">
        <f t="shared" si="13"/>
        <v>0</v>
      </c>
      <c r="AR1345" s="606" t="s">
        <v>259</v>
      </c>
      <c r="AT1345" s="606" t="s">
        <v>186</v>
      </c>
      <c r="AU1345" s="606" t="s">
        <v>83</v>
      </c>
      <c r="AY1345" s="516" t="s">
        <v>184</v>
      </c>
      <c r="BE1345" s="607">
        <f t="shared" si="14"/>
        <v>0</v>
      </c>
      <c r="BF1345" s="607">
        <f t="shared" si="15"/>
        <v>0</v>
      </c>
      <c r="BG1345" s="607">
        <f t="shared" si="16"/>
        <v>0</v>
      </c>
      <c r="BH1345" s="607">
        <f t="shared" si="17"/>
        <v>0</v>
      </c>
      <c r="BI1345" s="607">
        <f t="shared" si="18"/>
        <v>0</v>
      </c>
      <c r="BJ1345" s="516" t="s">
        <v>81</v>
      </c>
      <c r="BK1345" s="607">
        <f t="shared" si="19"/>
        <v>0</v>
      </c>
      <c r="BL1345" s="516" t="s">
        <v>259</v>
      </c>
      <c r="BM1345" s="606" t="s">
        <v>2149</v>
      </c>
    </row>
    <row r="1346" spans="2:65" s="524" customFormat="1" ht="24.15" customHeight="1">
      <c r="B1346" s="523"/>
      <c r="C1346" s="595" t="s">
        <v>2150</v>
      </c>
      <c r="D1346" s="595" t="s">
        <v>186</v>
      </c>
      <c r="E1346" s="596" t="s">
        <v>2151</v>
      </c>
      <c r="F1346" s="636" t="s">
        <v>2152</v>
      </c>
      <c r="G1346" s="615" t="s">
        <v>563</v>
      </c>
      <c r="H1346" s="599">
        <v>1</v>
      </c>
      <c r="I1346" s="90"/>
      <c r="J1346" s="600">
        <f t="shared" si="10"/>
        <v>0</v>
      </c>
      <c r="K1346" s="601"/>
      <c r="L1346" s="523"/>
      <c r="M1346" s="602" t="s">
        <v>1</v>
      </c>
      <c r="N1346" s="603" t="s">
        <v>38</v>
      </c>
      <c r="P1346" s="604">
        <f t="shared" si="11"/>
        <v>0</v>
      </c>
      <c r="Q1346" s="604">
        <v>0</v>
      </c>
      <c r="R1346" s="604">
        <f t="shared" si="12"/>
        <v>0</v>
      </c>
      <c r="S1346" s="604">
        <v>0</v>
      </c>
      <c r="T1346" s="605">
        <f t="shared" si="13"/>
        <v>0</v>
      </c>
      <c r="AR1346" s="606" t="s">
        <v>259</v>
      </c>
      <c r="AT1346" s="606" t="s">
        <v>186</v>
      </c>
      <c r="AU1346" s="606" t="s">
        <v>83</v>
      </c>
      <c r="AY1346" s="516" t="s">
        <v>184</v>
      </c>
      <c r="BE1346" s="607">
        <f t="shared" si="14"/>
        <v>0</v>
      </c>
      <c r="BF1346" s="607">
        <f t="shared" si="15"/>
        <v>0</v>
      </c>
      <c r="BG1346" s="607">
        <f t="shared" si="16"/>
        <v>0</v>
      </c>
      <c r="BH1346" s="607">
        <f t="shared" si="17"/>
        <v>0</v>
      </c>
      <c r="BI1346" s="607">
        <f t="shared" si="18"/>
        <v>0</v>
      </c>
      <c r="BJ1346" s="516" t="s">
        <v>81</v>
      </c>
      <c r="BK1346" s="607">
        <f t="shared" si="19"/>
        <v>0</v>
      </c>
      <c r="BL1346" s="516" t="s">
        <v>259</v>
      </c>
      <c r="BM1346" s="606" t="s">
        <v>2153</v>
      </c>
    </row>
    <row r="1347" spans="2:65" s="524" customFormat="1" ht="24.15" customHeight="1">
      <c r="B1347" s="523"/>
      <c r="C1347" s="595" t="s">
        <v>2154</v>
      </c>
      <c r="D1347" s="595" t="s">
        <v>186</v>
      </c>
      <c r="E1347" s="596" t="s">
        <v>2155</v>
      </c>
      <c r="F1347" s="636" t="s">
        <v>2156</v>
      </c>
      <c r="G1347" s="615" t="s">
        <v>563</v>
      </c>
      <c r="H1347" s="599">
        <v>1</v>
      </c>
      <c r="I1347" s="90"/>
      <c r="J1347" s="600">
        <f t="shared" si="10"/>
        <v>0</v>
      </c>
      <c r="K1347" s="601"/>
      <c r="L1347" s="523"/>
      <c r="M1347" s="602" t="s">
        <v>1</v>
      </c>
      <c r="N1347" s="603" t="s">
        <v>38</v>
      </c>
      <c r="P1347" s="604">
        <f t="shared" si="11"/>
        <v>0</v>
      </c>
      <c r="Q1347" s="604">
        <v>0</v>
      </c>
      <c r="R1347" s="604">
        <f t="shared" si="12"/>
        <v>0</v>
      </c>
      <c r="S1347" s="604">
        <v>0</v>
      </c>
      <c r="T1347" s="605">
        <f t="shared" si="13"/>
        <v>0</v>
      </c>
      <c r="AR1347" s="606" t="s">
        <v>259</v>
      </c>
      <c r="AT1347" s="606" t="s">
        <v>186</v>
      </c>
      <c r="AU1347" s="606" t="s">
        <v>83</v>
      </c>
      <c r="AY1347" s="516" t="s">
        <v>184</v>
      </c>
      <c r="BE1347" s="607">
        <f t="shared" si="14"/>
        <v>0</v>
      </c>
      <c r="BF1347" s="607">
        <f t="shared" si="15"/>
        <v>0</v>
      </c>
      <c r="BG1347" s="607">
        <f t="shared" si="16"/>
        <v>0</v>
      </c>
      <c r="BH1347" s="607">
        <f t="shared" si="17"/>
        <v>0</v>
      </c>
      <c r="BI1347" s="607">
        <f t="shared" si="18"/>
        <v>0</v>
      </c>
      <c r="BJ1347" s="516" t="s">
        <v>81</v>
      </c>
      <c r="BK1347" s="607">
        <f t="shared" si="19"/>
        <v>0</v>
      </c>
      <c r="BL1347" s="516" t="s">
        <v>259</v>
      </c>
      <c r="BM1347" s="606" t="s">
        <v>2157</v>
      </c>
    </row>
    <row r="1348" spans="2:65" s="524" customFormat="1" ht="37.799999999999997" customHeight="1">
      <c r="B1348" s="523"/>
      <c r="C1348" s="595" t="s">
        <v>2158</v>
      </c>
      <c r="D1348" s="595" t="s">
        <v>186</v>
      </c>
      <c r="E1348" s="596" t="s">
        <v>2159</v>
      </c>
      <c r="F1348" s="636" t="s">
        <v>2160</v>
      </c>
      <c r="G1348" s="615" t="s">
        <v>496</v>
      </c>
      <c r="H1348" s="599">
        <v>1</v>
      </c>
      <c r="I1348" s="90"/>
      <c r="J1348" s="600">
        <f t="shared" si="10"/>
        <v>0</v>
      </c>
      <c r="K1348" s="601"/>
      <c r="L1348" s="523"/>
      <c r="M1348" s="602" t="s">
        <v>1</v>
      </c>
      <c r="N1348" s="603" t="s">
        <v>38</v>
      </c>
      <c r="P1348" s="604">
        <f t="shared" si="11"/>
        <v>0</v>
      </c>
      <c r="Q1348" s="604">
        <v>0</v>
      </c>
      <c r="R1348" s="604">
        <f t="shared" si="12"/>
        <v>0</v>
      </c>
      <c r="S1348" s="604">
        <v>0</v>
      </c>
      <c r="T1348" s="605">
        <f t="shared" si="13"/>
        <v>0</v>
      </c>
      <c r="AR1348" s="606" t="s">
        <v>259</v>
      </c>
      <c r="AT1348" s="606" t="s">
        <v>186</v>
      </c>
      <c r="AU1348" s="606" t="s">
        <v>83</v>
      </c>
      <c r="AY1348" s="516" t="s">
        <v>184</v>
      </c>
      <c r="BE1348" s="607">
        <f t="shared" si="14"/>
        <v>0</v>
      </c>
      <c r="BF1348" s="607">
        <f t="shared" si="15"/>
        <v>0</v>
      </c>
      <c r="BG1348" s="607">
        <f t="shared" si="16"/>
        <v>0</v>
      </c>
      <c r="BH1348" s="607">
        <f t="shared" si="17"/>
        <v>0</v>
      </c>
      <c r="BI1348" s="607">
        <f t="shared" si="18"/>
        <v>0</v>
      </c>
      <c r="BJ1348" s="516" t="s">
        <v>81</v>
      </c>
      <c r="BK1348" s="607">
        <f t="shared" si="19"/>
        <v>0</v>
      </c>
      <c r="BL1348" s="516" t="s">
        <v>259</v>
      </c>
      <c r="BM1348" s="606" t="s">
        <v>2161</v>
      </c>
    </row>
    <row r="1349" spans="2:65" s="524" customFormat="1" ht="24.15" customHeight="1">
      <c r="B1349" s="523"/>
      <c r="C1349" s="595" t="s">
        <v>2162</v>
      </c>
      <c r="D1349" s="595" t="s">
        <v>186</v>
      </c>
      <c r="E1349" s="596" t="s">
        <v>2163</v>
      </c>
      <c r="F1349" s="636" t="s">
        <v>2164</v>
      </c>
      <c r="G1349" s="615" t="s">
        <v>496</v>
      </c>
      <c r="H1349" s="599">
        <v>1</v>
      </c>
      <c r="I1349" s="90"/>
      <c r="J1349" s="600">
        <f t="shared" si="10"/>
        <v>0</v>
      </c>
      <c r="K1349" s="601"/>
      <c r="L1349" s="523"/>
      <c r="M1349" s="602" t="s">
        <v>1</v>
      </c>
      <c r="N1349" s="603" t="s">
        <v>38</v>
      </c>
      <c r="P1349" s="604">
        <f t="shared" si="11"/>
        <v>0</v>
      </c>
      <c r="Q1349" s="604">
        <v>0</v>
      </c>
      <c r="R1349" s="604">
        <f t="shared" si="12"/>
        <v>0</v>
      </c>
      <c r="S1349" s="604">
        <v>0</v>
      </c>
      <c r="T1349" s="605">
        <f t="shared" si="13"/>
        <v>0</v>
      </c>
      <c r="AR1349" s="606" t="s">
        <v>259</v>
      </c>
      <c r="AT1349" s="606" t="s">
        <v>186</v>
      </c>
      <c r="AU1349" s="606" t="s">
        <v>83</v>
      </c>
      <c r="AY1349" s="516" t="s">
        <v>184</v>
      </c>
      <c r="BE1349" s="607">
        <f t="shared" si="14"/>
        <v>0</v>
      </c>
      <c r="BF1349" s="607">
        <f t="shared" si="15"/>
        <v>0</v>
      </c>
      <c r="BG1349" s="607">
        <f t="shared" si="16"/>
        <v>0</v>
      </c>
      <c r="BH1349" s="607">
        <f t="shared" si="17"/>
        <v>0</v>
      </c>
      <c r="BI1349" s="607">
        <f t="shared" si="18"/>
        <v>0</v>
      </c>
      <c r="BJ1349" s="516" t="s">
        <v>81</v>
      </c>
      <c r="BK1349" s="607">
        <f t="shared" si="19"/>
        <v>0</v>
      </c>
      <c r="BL1349" s="516" t="s">
        <v>259</v>
      </c>
      <c r="BM1349" s="606" t="s">
        <v>2165</v>
      </c>
    </row>
    <row r="1350" spans="2:65" s="524" customFormat="1" ht="24.15" customHeight="1">
      <c r="B1350" s="523"/>
      <c r="C1350" s="595" t="s">
        <v>2166</v>
      </c>
      <c r="D1350" s="595" t="s">
        <v>186</v>
      </c>
      <c r="E1350" s="596" t="s">
        <v>2167</v>
      </c>
      <c r="F1350" s="636" t="s">
        <v>2168</v>
      </c>
      <c r="G1350" s="615" t="s">
        <v>496</v>
      </c>
      <c r="H1350" s="599">
        <v>1</v>
      </c>
      <c r="I1350" s="90"/>
      <c r="J1350" s="600">
        <f t="shared" si="10"/>
        <v>0</v>
      </c>
      <c r="K1350" s="601"/>
      <c r="L1350" s="523"/>
      <c r="M1350" s="602" t="s">
        <v>1</v>
      </c>
      <c r="N1350" s="603" t="s">
        <v>38</v>
      </c>
      <c r="P1350" s="604">
        <f t="shared" si="11"/>
        <v>0</v>
      </c>
      <c r="Q1350" s="604">
        <v>0</v>
      </c>
      <c r="R1350" s="604">
        <f t="shared" si="12"/>
        <v>0</v>
      </c>
      <c r="S1350" s="604">
        <v>0</v>
      </c>
      <c r="T1350" s="605">
        <f t="shared" si="13"/>
        <v>0</v>
      </c>
      <c r="AR1350" s="606" t="s">
        <v>259</v>
      </c>
      <c r="AT1350" s="606" t="s">
        <v>186</v>
      </c>
      <c r="AU1350" s="606" t="s">
        <v>83</v>
      </c>
      <c r="AY1350" s="516" t="s">
        <v>184</v>
      </c>
      <c r="BE1350" s="607">
        <f t="shared" si="14"/>
        <v>0</v>
      </c>
      <c r="BF1350" s="607">
        <f t="shared" si="15"/>
        <v>0</v>
      </c>
      <c r="BG1350" s="607">
        <f t="shared" si="16"/>
        <v>0</v>
      </c>
      <c r="BH1350" s="607">
        <f t="shared" si="17"/>
        <v>0</v>
      </c>
      <c r="BI1350" s="607">
        <f t="shared" si="18"/>
        <v>0</v>
      </c>
      <c r="BJ1350" s="516" t="s">
        <v>81</v>
      </c>
      <c r="BK1350" s="607">
        <f t="shared" si="19"/>
        <v>0</v>
      </c>
      <c r="BL1350" s="516" t="s">
        <v>259</v>
      </c>
      <c r="BM1350" s="606" t="s">
        <v>2169</v>
      </c>
    </row>
    <row r="1351" spans="2:65" s="524" customFormat="1" ht="24.15" customHeight="1">
      <c r="B1351" s="523"/>
      <c r="C1351" s="595" t="s">
        <v>2170</v>
      </c>
      <c r="D1351" s="595" t="s">
        <v>186</v>
      </c>
      <c r="E1351" s="596" t="s">
        <v>2171</v>
      </c>
      <c r="F1351" s="636" t="s">
        <v>2172</v>
      </c>
      <c r="G1351" s="615" t="s">
        <v>496</v>
      </c>
      <c r="H1351" s="599">
        <v>1</v>
      </c>
      <c r="I1351" s="90"/>
      <c r="J1351" s="600">
        <f t="shared" si="10"/>
        <v>0</v>
      </c>
      <c r="K1351" s="601"/>
      <c r="L1351" s="523"/>
      <c r="M1351" s="602" t="s">
        <v>1</v>
      </c>
      <c r="N1351" s="603" t="s">
        <v>38</v>
      </c>
      <c r="P1351" s="604">
        <f t="shared" si="11"/>
        <v>0</v>
      </c>
      <c r="Q1351" s="604">
        <v>0</v>
      </c>
      <c r="R1351" s="604">
        <f t="shared" si="12"/>
        <v>0</v>
      </c>
      <c r="S1351" s="604">
        <v>0</v>
      </c>
      <c r="T1351" s="605">
        <f t="shared" si="13"/>
        <v>0</v>
      </c>
      <c r="AR1351" s="606" t="s">
        <v>259</v>
      </c>
      <c r="AT1351" s="606" t="s">
        <v>186</v>
      </c>
      <c r="AU1351" s="606" t="s">
        <v>83</v>
      </c>
      <c r="AY1351" s="516" t="s">
        <v>184</v>
      </c>
      <c r="BE1351" s="607">
        <f t="shared" si="14"/>
        <v>0</v>
      </c>
      <c r="BF1351" s="607">
        <f t="shared" si="15"/>
        <v>0</v>
      </c>
      <c r="BG1351" s="607">
        <f t="shared" si="16"/>
        <v>0</v>
      </c>
      <c r="BH1351" s="607">
        <f t="shared" si="17"/>
        <v>0</v>
      </c>
      <c r="BI1351" s="607">
        <f t="shared" si="18"/>
        <v>0</v>
      </c>
      <c r="BJ1351" s="516" t="s">
        <v>81</v>
      </c>
      <c r="BK1351" s="607">
        <f t="shared" si="19"/>
        <v>0</v>
      </c>
      <c r="BL1351" s="516" t="s">
        <v>259</v>
      </c>
      <c r="BM1351" s="606" t="s">
        <v>2173</v>
      </c>
    </row>
    <row r="1352" spans="2:65" s="524" customFormat="1" ht="24.15" customHeight="1">
      <c r="B1352" s="523"/>
      <c r="C1352" s="595" t="s">
        <v>2174</v>
      </c>
      <c r="D1352" s="595" t="s">
        <v>186</v>
      </c>
      <c r="E1352" s="596" t="s">
        <v>2175</v>
      </c>
      <c r="F1352" s="636" t="s">
        <v>2176</v>
      </c>
      <c r="G1352" s="615" t="s">
        <v>563</v>
      </c>
      <c r="H1352" s="599">
        <v>6</v>
      </c>
      <c r="I1352" s="90"/>
      <c r="J1352" s="600">
        <f t="shared" si="10"/>
        <v>0</v>
      </c>
      <c r="K1352" s="601"/>
      <c r="L1352" s="523"/>
      <c r="M1352" s="602" t="s">
        <v>1</v>
      </c>
      <c r="N1352" s="603" t="s">
        <v>38</v>
      </c>
      <c r="P1352" s="604">
        <f t="shared" si="11"/>
        <v>0</v>
      </c>
      <c r="Q1352" s="604">
        <v>0</v>
      </c>
      <c r="R1352" s="604">
        <f t="shared" si="12"/>
        <v>0</v>
      </c>
      <c r="S1352" s="604">
        <v>0</v>
      </c>
      <c r="T1352" s="605">
        <f t="shared" si="13"/>
        <v>0</v>
      </c>
      <c r="AR1352" s="606" t="s">
        <v>259</v>
      </c>
      <c r="AT1352" s="606" t="s">
        <v>186</v>
      </c>
      <c r="AU1352" s="606" t="s">
        <v>83</v>
      </c>
      <c r="AY1352" s="516" t="s">
        <v>184</v>
      </c>
      <c r="BE1352" s="607">
        <f t="shared" si="14"/>
        <v>0</v>
      </c>
      <c r="BF1352" s="607">
        <f t="shared" si="15"/>
        <v>0</v>
      </c>
      <c r="BG1352" s="607">
        <f t="shared" si="16"/>
        <v>0</v>
      </c>
      <c r="BH1352" s="607">
        <f t="shared" si="17"/>
        <v>0</v>
      </c>
      <c r="BI1352" s="607">
        <f t="shared" si="18"/>
        <v>0</v>
      </c>
      <c r="BJ1352" s="516" t="s">
        <v>81</v>
      </c>
      <c r="BK1352" s="607">
        <f t="shared" si="19"/>
        <v>0</v>
      </c>
      <c r="BL1352" s="516" t="s">
        <v>259</v>
      </c>
      <c r="BM1352" s="606" t="s">
        <v>2177</v>
      </c>
    </row>
    <row r="1353" spans="2:65" s="524" customFormat="1" ht="24.15" customHeight="1">
      <c r="B1353" s="523"/>
      <c r="C1353" s="595" t="s">
        <v>2178</v>
      </c>
      <c r="D1353" s="595" t="s">
        <v>186</v>
      </c>
      <c r="E1353" s="596" t="s">
        <v>2179</v>
      </c>
      <c r="F1353" s="636" t="s">
        <v>2180</v>
      </c>
      <c r="G1353" s="615" t="s">
        <v>496</v>
      </c>
      <c r="H1353" s="599">
        <v>1</v>
      </c>
      <c r="I1353" s="90"/>
      <c r="J1353" s="600">
        <f t="shared" si="10"/>
        <v>0</v>
      </c>
      <c r="K1353" s="601"/>
      <c r="L1353" s="523"/>
      <c r="M1353" s="602" t="s">
        <v>1</v>
      </c>
      <c r="N1353" s="603" t="s">
        <v>38</v>
      </c>
      <c r="P1353" s="604">
        <f t="shared" si="11"/>
        <v>0</v>
      </c>
      <c r="Q1353" s="604">
        <v>0</v>
      </c>
      <c r="R1353" s="604">
        <f t="shared" si="12"/>
        <v>0</v>
      </c>
      <c r="S1353" s="604">
        <v>0</v>
      </c>
      <c r="T1353" s="605">
        <f t="shared" si="13"/>
        <v>0</v>
      </c>
      <c r="AR1353" s="606" t="s">
        <v>259</v>
      </c>
      <c r="AT1353" s="606" t="s">
        <v>186</v>
      </c>
      <c r="AU1353" s="606" t="s">
        <v>83</v>
      </c>
      <c r="AY1353" s="516" t="s">
        <v>184</v>
      </c>
      <c r="BE1353" s="607">
        <f t="shared" si="14"/>
        <v>0</v>
      </c>
      <c r="BF1353" s="607">
        <f t="shared" si="15"/>
        <v>0</v>
      </c>
      <c r="BG1353" s="607">
        <f t="shared" si="16"/>
        <v>0</v>
      </c>
      <c r="BH1353" s="607">
        <f t="shared" si="17"/>
        <v>0</v>
      </c>
      <c r="BI1353" s="607">
        <f t="shared" si="18"/>
        <v>0</v>
      </c>
      <c r="BJ1353" s="516" t="s">
        <v>81</v>
      </c>
      <c r="BK1353" s="607">
        <f t="shared" si="19"/>
        <v>0</v>
      </c>
      <c r="BL1353" s="516" t="s">
        <v>259</v>
      </c>
      <c r="BM1353" s="606" t="s">
        <v>2181</v>
      </c>
    </row>
    <row r="1354" spans="2:65" s="524" customFormat="1" ht="37.799999999999997" customHeight="1">
      <c r="B1354" s="523"/>
      <c r="C1354" s="595" t="s">
        <v>2182</v>
      </c>
      <c r="D1354" s="595" t="s">
        <v>186</v>
      </c>
      <c r="E1354" s="596" t="s">
        <v>2183</v>
      </c>
      <c r="F1354" s="636" t="s">
        <v>2184</v>
      </c>
      <c r="G1354" s="615" t="s">
        <v>563</v>
      </c>
      <c r="H1354" s="599">
        <v>1</v>
      </c>
      <c r="I1354" s="90"/>
      <c r="J1354" s="600">
        <f t="shared" si="10"/>
        <v>0</v>
      </c>
      <c r="K1354" s="601"/>
      <c r="L1354" s="523"/>
      <c r="M1354" s="602" t="s">
        <v>1</v>
      </c>
      <c r="N1354" s="603" t="s">
        <v>38</v>
      </c>
      <c r="P1354" s="604">
        <f t="shared" si="11"/>
        <v>0</v>
      </c>
      <c r="Q1354" s="604">
        <v>0</v>
      </c>
      <c r="R1354" s="604">
        <f t="shared" si="12"/>
        <v>0</v>
      </c>
      <c r="S1354" s="604">
        <v>0</v>
      </c>
      <c r="T1354" s="605">
        <f t="shared" si="13"/>
        <v>0</v>
      </c>
      <c r="AR1354" s="606" t="s">
        <v>259</v>
      </c>
      <c r="AT1354" s="606" t="s">
        <v>186</v>
      </c>
      <c r="AU1354" s="606" t="s">
        <v>83</v>
      </c>
      <c r="AY1354" s="516" t="s">
        <v>184</v>
      </c>
      <c r="BE1354" s="607">
        <f t="shared" si="14"/>
        <v>0</v>
      </c>
      <c r="BF1354" s="607">
        <f t="shared" si="15"/>
        <v>0</v>
      </c>
      <c r="BG1354" s="607">
        <f t="shared" si="16"/>
        <v>0</v>
      </c>
      <c r="BH1354" s="607">
        <f t="shared" si="17"/>
        <v>0</v>
      </c>
      <c r="BI1354" s="607">
        <f t="shared" si="18"/>
        <v>0</v>
      </c>
      <c r="BJ1354" s="516" t="s">
        <v>81</v>
      </c>
      <c r="BK1354" s="607">
        <f t="shared" si="19"/>
        <v>0</v>
      </c>
      <c r="BL1354" s="516" t="s">
        <v>259</v>
      </c>
      <c r="BM1354" s="606" t="s">
        <v>2185</v>
      </c>
    </row>
    <row r="1355" spans="2:65" s="524" customFormat="1" ht="24.15" customHeight="1">
      <c r="B1355" s="523"/>
      <c r="C1355" s="595" t="s">
        <v>2186</v>
      </c>
      <c r="D1355" s="595" t="s">
        <v>186</v>
      </c>
      <c r="E1355" s="596" t="s">
        <v>2187</v>
      </c>
      <c r="F1355" s="636" t="s">
        <v>2188</v>
      </c>
      <c r="G1355" s="615" t="s">
        <v>563</v>
      </c>
      <c r="H1355" s="599">
        <v>1</v>
      </c>
      <c r="I1355" s="90"/>
      <c r="J1355" s="600">
        <f t="shared" si="10"/>
        <v>0</v>
      </c>
      <c r="K1355" s="601"/>
      <c r="L1355" s="523"/>
      <c r="M1355" s="602" t="s">
        <v>1</v>
      </c>
      <c r="N1355" s="603" t="s">
        <v>38</v>
      </c>
      <c r="P1355" s="604">
        <f t="shared" si="11"/>
        <v>0</v>
      </c>
      <c r="Q1355" s="604">
        <v>0</v>
      </c>
      <c r="R1355" s="604">
        <f t="shared" si="12"/>
        <v>0</v>
      </c>
      <c r="S1355" s="604">
        <v>0</v>
      </c>
      <c r="T1355" s="605">
        <f t="shared" si="13"/>
        <v>0</v>
      </c>
      <c r="AR1355" s="606" t="s">
        <v>259</v>
      </c>
      <c r="AT1355" s="606" t="s">
        <v>186</v>
      </c>
      <c r="AU1355" s="606" t="s">
        <v>83</v>
      </c>
      <c r="AY1355" s="516" t="s">
        <v>184</v>
      </c>
      <c r="BE1355" s="607">
        <f t="shared" si="14"/>
        <v>0</v>
      </c>
      <c r="BF1355" s="607">
        <f t="shared" si="15"/>
        <v>0</v>
      </c>
      <c r="BG1355" s="607">
        <f t="shared" si="16"/>
        <v>0</v>
      </c>
      <c r="BH1355" s="607">
        <f t="shared" si="17"/>
        <v>0</v>
      </c>
      <c r="BI1355" s="607">
        <f t="shared" si="18"/>
        <v>0</v>
      </c>
      <c r="BJ1355" s="516" t="s">
        <v>81</v>
      </c>
      <c r="BK1355" s="607">
        <f t="shared" si="19"/>
        <v>0</v>
      </c>
      <c r="BL1355" s="516" t="s">
        <v>259</v>
      </c>
      <c r="BM1355" s="606" t="s">
        <v>2189</v>
      </c>
    </row>
    <row r="1356" spans="2:65" s="524" customFormat="1" ht="24.15" customHeight="1">
      <c r="B1356" s="523"/>
      <c r="C1356" s="595" t="s">
        <v>2190</v>
      </c>
      <c r="D1356" s="595" t="s">
        <v>186</v>
      </c>
      <c r="E1356" s="596" t="s">
        <v>2191</v>
      </c>
      <c r="F1356" s="636" t="s">
        <v>2192</v>
      </c>
      <c r="G1356" s="615" t="s">
        <v>563</v>
      </c>
      <c r="H1356" s="599">
        <v>18</v>
      </c>
      <c r="I1356" s="90"/>
      <c r="J1356" s="600">
        <f t="shared" si="10"/>
        <v>0</v>
      </c>
      <c r="K1356" s="601"/>
      <c r="L1356" s="523"/>
      <c r="M1356" s="602" t="s">
        <v>1</v>
      </c>
      <c r="N1356" s="603" t="s">
        <v>38</v>
      </c>
      <c r="P1356" s="604">
        <f t="shared" si="11"/>
        <v>0</v>
      </c>
      <c r="Q1356" s="604">
        <v>0</v>
      </c>
      <c r="R1356" s="604">
        <f t="shared" si="12"/>
        <v>0</v>
      </c>
      <c r="S1356" s="604">
        <v>0</v>
      </c>
      <c r="T1356" s="605">
        <f t="shared" si="13"/>
        <v>0</v>
      </c>
      <c r="AR1356" s="606" t="s">
        <v>259</v>
      </c>
      <c r="AT1356" s="606" t="s">
        <v>186</v>
      </c>
      <c r="AU1356" s="606" t="s">
        <v>83</v>
      </c>
      <c r="AY1356" s="516" t="s">
        <v>184</v>
      </c>
      <c r="BE1356" s="607">
        <f t="shared" si="14"/>
        <v>0</v>
      </c>
      <c r="BF1356" s="607">
        <f t="shared" si="15"/>
        <v>0</v>
      </c>
      <c r="BG1356" s="607">
        <f t="shared" si="16"/>
        <v>0</v>
      </c>
      <c r="BH1356" s="607">
        <f t="shared" si="17"/>
        <v>0</v>
      </c>
      <c r="BI1356" s="607">
        <f t="shared" si="18"/>
        <v>0</v>
      </c>
      <c r="BJ1356" s="516" t="s">
        <v>81</v>
      </c>
      <c r="BK1356" s="607">
        <f t="shared" si="19"/>
        <v>0</v>
      </c>
      <c r="BL1356" s="516" t="s">
        <v>259</v>
      </c>
      <c r="BM1356" s="606" t="s">
        <v>2193</v>
      </c>
    </row>
    <row r="1357" spans="2:65" s="524" customFormat="1" ht="24.15" customHeight="1">
      <c r="B1357" s="523"/>
      <c r="C1357" s="595" t="s">
        <v>2194</v>
      </c>
      <c r="D1357" s="595" t="s">
        <v>186</v>
      </c>
      <c r="E1357" s="596" t="s">
        <v>2195</v>
      </c>
      <c r="F1357" s="636" t="s">
        <v>2196</v>
      </c>
      <c r="G1357" s="615" t="s">
        <v>563</v>
      </c>
      <c r="H1357" s="599">
        <v>1</v>
      </c>
      <c r="I1357" s="90"/>
      <c r="J1357" s="600">
        <f t="shared" si="10"/>
        <v>0</v>
      </c>
      <c r="K1357" s="601"/>
      <c r="L1357" s="523"/>
      <c r="M1357" s="602" t="s">
        <v>1</v>
      </c>
      <c r="N1357" s="603" t="s">
        <v>38</v>
      </c>
      <c r="P1357" s="604">
        <f t="shared" si="11"/>
        <v>0</v>
      </c>
      <c r="Q1357" s="604">
        <v>0</v>
      </c>
      <c r="R1357" s="604">
        <f t="shared" si="12"/>
        <v>0</v>
      </c>
      <c r="S1357" s="604">
        <v>0</v>
      </c>
      <c r="T1357" s="605">
        <f t="shared" si="13"/>
        <v>0</v>
      </c>
      <c r="AR1357" s="606" t="s">
        <v>259</v>
      </c>
      <c r="AT1357" s="606" t="s">
        <v>186</v>
      </c>
      <c r="AU1357" s="606" t="s">
        <v>83</v>
      </c>
      <c r="AY1357" s="516" t="s">
        <v>184</v>
      </c>
      <c r="BE1357" s="607">
        <f t="shared" si="14"/>
        <v>0</v>
      </c>
      <c r="BF1357" s="607">
        <f t="shared" si="15"/>
        <v>0</v>
      </c>
      <c r="BG1357" s="607">
        <f t="shared" si="16"/>
        <v>0</v>
      </c>
      <c r="BH1357" s="607">
        <f t="shared" si="17"/>
        <v>0</v>
      </c>
      <c r="BI1357" s="607">
        <f t="shared" si="18"/>
        <v>0</v>
      </c>
      <c r="BJ1357" s="516" t="s">
        <v>81</v>
      </c>
      <c r="BK1357" s="607">
        <f t="shared" si="19"/>
        <v>0</v>
      </c>
      <c r="BL1357" s="516" t="s">
        <v>259</v>
      </c>
      <c r="BM1357" s="606" t="s">
        <v>2197</v>
      </c>
    </row>
    <row r="1358" spans="2:65" s="524" customFormat="1" ht="24.15" customHeight="1">
      <c r="B1358" s="523"/>
      <c r="C1358" s="595" t="s">
        <v>2198</v>
      </c>
      <c r="D1358" s="595" t="s">
        <v>186</v>
      </c>
      <c r="E1358" s="596" t="s">
        <v>2199</v>
      </c>
      <c r="F1358" s="636" t="s">
        <v>2200</v>
      </c>
      <c r="G1358" s="615" t="s">
        <v>563</v>
      </c>
      <c r="H1358" s="599">
        <v>9</v>
      </c>
      <c r="I1358" s="90"/>
      <c r="J1358" s="600">
        <f t="shared" si="10"/>
        <v>0</v>
      </c>
      <c r="K1358" s="601"/>
      <c r="L1358" s="523"/>
      <c r="M1358" s="602" t="s">
        <v>1</v>
      </c>
      <c r="N1358" s="603" t="s">
        <v>38</v>
      </c>
      <c r="P1358" s="604">
        <f t="shared" si="11"/>
        <v>0</v>
      </c>
      <c r="Q1358" s="604">
        <v>0</v>
      </c>
      <c r="R1358" s="604">
        <f t="shared" si="12"/>
        <v>0</v>
      </c>
      <c r="S1358" s="604">
        <v>0</v>
      </c>
      <c r="T1358" s="605">
        <f t="shared" si="13"/>
        <v>0</v>
      </c>
      <c r="AR1358" s="606" t="s">
        <v>259</v>
      </c>
      <c r="AT1358" s="606" t="s">
        <v>186</v>
      </c>
      <c r="AU1358" s="606" t="s">
        <v>83</v>
      </c>
      <c r="AY1358" s="516" t="s">
        <v>184</v>
      </c>
      <c r="BE1358" s="607">
        <f t="shared" si="14"/>
        <v>0</v>
      </c>
      <c r="BF1358" s="607">
        <f t="shared" si="15"/>
        <v>0</v>
      </c>
      <c r="BG1358" s="607">
        <f t="shared" si="16"/>
        <v>0</v>
      </c>
      <c r="BH1358" s="607">
        <f t="shared" si="17"/>
        <v>0</v>
      </c>
      <c r="BI1358" s="607">
        <f t="shared" si="18"/>
        <v>0</v>
      </c>
      <c r="BJ1358" s="516" t="s">
        <v>81</v>
      </c>
      <c r="BK1358" s="607">
        <f t="shared" si="19"/>
        <v>0</v>
      </c>
      <c r="BL1358" s="516" t="s">
        <v>259</v>
      </c>
      <c r="BM1358" s="606" t="s">
        <v>2201</v>
      </c>
    </row>
    <row r="1359" spans="2:65" s="524" customFormat="1" ht="24.15" customHeight="1">
      <c r="B1359" s="523"/>
      <c r="C1359" s="595" t="s">
        <v>2202</v>
      </c>
      <c r="D1359" s="595" t="s">
        <v>186</v>
      </c>
      <c r="E1359" s="596" t="s">
        <v>2203</v>
      </c>
      <c r="F1359" s="636" t="s">
        <v>2204</v>
      </c>
      <c r="G1359" s="615" t="s">
        <v>563</v>
      </c>
      <c r="H1359" s="599">
        <v>9</v>
      </c>
      <c r="I1359" s="90"/>
      <c r="J1359" s="600">
        <f t="shared" si="10"/>
        <v>0</v>
      </c>
      <c r="K1359" s="601"/>
      <c r="L1359" s="523"/>
      <c r="M1359" s="602" t="s">
        <v>1</v>
      </c>
      <c r="N1359" s="603" t="s">
        <v>38</v>
      </c>
      <c r="P1359" s="604">
        <f t="shared" si="11"/>
        <v>0</v>
      </c>
      <c r="Q1359" s="604">
        <v>0</v>
      </c>
      <c r="R1359" s="604">
        <f t="shared" si="12"/>
        <v>0</v>
      </c>
      <c r="S1359" s="604">
        <v>0</v>
      </c>
      <c r="T1359" s="605">
        <f t="shared" si="13"/>
        <v>0</v>
      </c>
      <c r="AR1359" s="606" t="s">
        <v>259</v>
      </c>
      <c r="AT1359" s="606" t="s">
        <v>186</v>
      </c>
      <c r="AU1359" s="606" t="s">
        <v>83</v>
      </c>
      <c r="AY1359" s="516" t="s">
        <v>184</v>
      </c>
      <c r="BE1359" s="607">
        <f t="shared" si="14"/>
        <v>0</v>
      </c>
      <c r="BF1359" s="607">
        <f t="shared" si="15"/>
        <v>0</v>
      </c>
      <c r="BG1359" s="607">
        <f t="shared" si="16"/>
        <v>0</v>
      </c>
      <c r="BH1359" s="607">
        <f t="shared" si="17"/>
        <v>0</v>
      </c>
      <c r="BI1359" s="607">
        <f t="shared" si="18"/>
        <v>0</v>
      </c>
      <c r="BJ1359" s="516" t="s">
        <v>81</v>
      </c>
      <c r="BK1359" s="607">
        <f t="shared" si="19"/>
        <v>0</v>
      </c>
      <c r="BL1359" s="516" t="s">
        <v>259</v>
      </c>
      <c r="BM1359" s="606" t="s">
        <v>2205</v>
      </c>
    </row>
    <row r="1360" spans="2:65" s="524" customFormat="1" ht="24.15" customHeight="1">
      <c r="B1360" s="523"/>
      <c r="C1360" s="595" t="s">
        <v>2206</v>
      </c>
      <c r="D1360" s="595" t="s">
        <v>186</v>
      </c>
      <c r="E1360" s="596" t="s">
        <v>2207</v>
      </c>
      <c r="F1360" s="636" t="s">
        <v>2208</v>
      </c>
      <c r="G1360" s="615" t="s">
        <v>563</v>
      </c>
      <c r="H1360" s="599">
        <v>9</v>
      </c>
      <c r="I1360" s="90"/>
      <c r="J1360" s="600">
        <f t="shared" si="10"/>
        <v>0</v>
      </c>
      <c r="K1360" s="601"/>
      <c r="L1360" s="523"/>
      <c r="M1360" s="602" t="s">
        <v>1</v>
      </c>
      <c r="N1360" s="603" t="s">
        <v>38</v>
      </c>
      <c r="P1360" s="604">
        <f t="shared" si="11"/>
        <v>0</v>
      </c>
      <c r="Q1360" s="604">
        <v>0</v>
      </c>
      <c r="R1360" s="604">
        <f t="shared" si="12"/>
        <v>0</v>
      </c>
      <c r="S1360" s="604">
        <v>0</v>
      </c>
      <c r="T1360" s="605">
        <f t="shared" si="13"/>
        <v>0</v>
      </c>
      <c r="AR1360" s="606" t="s">
        <v>259</v>
      </c>
      <c r="AT1360" s="606" t="s">
        <v>186</v>
      </c>
      <c r="AU1360" s="606" t="s">
        <v>83</v>
      </c>
      <c r="AY1360" s="516" t="s">
        <v>184</v>
      </c>
      <c r="BE1360" s="607">
        <f t="shared" si="14"/>
        <v>0</v>
      </c>
      <c r="BF1360" s="607">
        <f t="shared" si="15"/>
        <v>0</v>
      </c>
      <c r="BG1360" s="607">
        <f t="shared" si="16"/>
        <v>0</v>
      </c>
      <c r="BH1360" s="607">
        <f t="shared" si="17"/>
        <v>0</v>
      </c>
      <c r="BI1360" s="607">
        <f t="shared" si="18"/>
        <v>0</v>
      </c>
      <c r="BJ1360" s="516" t="s">
        <v>81</v>
      </c>
      <c r="BK1360" s="607">
        <f t="shared" si="19"/>
        <v>0</v>
      </c>
      <c r="BL1360" s="516" t="s">
        <v>259</v>
      </c>
      <c r="BM1360" s="606" t="s">
        <v>2209</v>
      </c>
    </row>
    <row r="1361" spans="2:65" s="524" customFormat="1" ht="33" customHeight="1">
      <c r="B1361" s="523"/>
      <c r="C1361" s="595" t="s">
        <v>2210</v>
      </c>
      <c r="D1361" s="595" t="s">
        <v>186</v>
      </c>
      <c r="E1361" s="596" t="s">
        <v>2211</v>
      </c>
      <c r="F1361" s="636" t="s">
        <v>2212</v>
      </c>
      <c r="G1361" s="615" t="s">
        <v>563</v>
      </c>
      <c r="H1361" s="599">
        <v>10</v>
      </c>
      <c r="I1361" s="90"/>
      <c r="J1361" s="600">
        <f t="shared" ref="J1361:J1391" si="20">ROUND(I1361*H1361,2)</f>
        <v>0</v>
      </c>
      <c r="K1361" s="601"/>
      <c r="L1361" s="523"/>
      <c r="M1361" s="602" t="s">
        <v>1</v>
      </c>
      <c r="N1361" s="603" t="s">
        <v>38</v>
      </c>
      <c r="P1361" s="604">
        <f t="shared" ref="P1361:P1391" si="21">O1361*H1361</f>
        <v>0</v>
      </c>
      <c r="Q1361" s="604">
        <v>0</v>
      </c>
      <c r="R1361" s="604">
        <f t="shared" ref="R1361:R1391" si="22">Q1361*H1361</f>
        <v>0</v>
      </c>
      <c r="S1361" s="604">
        <v>0</v>
      </c>
      <c r="T1361" s="605">
        <f t="shared" ref="T1361:T1391" si="23">S1361*H1361</f>
        <v>0</v>
      </c>
      <c r="AR1361" s="606" t="s">
        <v>259</v>
      </c>
      <c r="AT1361" s="606" t="s">
        <v>186</v>
      </c>
      <c r="AU1361" s="606" t="s">
        <v>83</v>
      </c>
      <c r="AY1361" s="516" t="s">
        <v>184</v>
      </c>
      <c r="BE1361" s="607">
        <f t="shared" ref="BE1361:BE1391" si="24">IF(N1361="základní",J1361,0)</f>
        <v>0</v>
      </c>
      <c r="BF1361" s="607">
        <f t="shared" ref="BF1361:BF1391" si="25">IF(N1361="snížená",J1361,0)</f>
        <v>0</v>
      </c>
      <c r="BG1361" s="607">
        <f t="shared" ref="BG1361:BG1391" si="26">IF(N1361="zákl. přenesená",J1361,0)</f>
        <v>0</v>
      </c>
      <c r="BH1361" s="607">
        <f t="shared" ref="BH1361:BH1391" si="27">IF(N1361="sníž. přenesená",J1361,0)</f>
        <v>0</v>
      </c>
      <c r="BI1361" s="607">
        <f t="shared" ref="BI1361:BI1391" si="28">IF(N1361="nulová",J1361,0)</f>
        <v>0</v>
      </c>
      <c r="BJ1361" s="516" t="s">
        <v>81</v>
      </c>
      <c r="BK1361" s="607">
        <f t="shared" ref="BK1361:BK1391" si="29">ROUND(I1361*H1361,2)</f>
        <v>0</v>
      </c>
      <c r="BL1361" s="516" t="s">
        <v>259</v>
      </c>
      <c r="BM1361" s="606" t="s">
        <v>2213</v>
      </c>
    </row>
    <row r="1362" spans="2:65" s="524" customFormat="1" ht="33" customHeight="1">
      <c r="B1362" s="523"/>
      <c r="C1362" s="595" t="s">
        <v>2214</v>
      </c>
      <c r="D1362" s="595" t="s">
        <v>186</v>
      </c>
      <c r="E1362" s="596" t="s">
        <v>2215</v>
      </c>
      <c r="F1362" s="636" t="s">
        <v>2216</v>
      </c>
      <c r="G1362" s="615" t="s">
        <v>563</v>
      </c>
      <c r="H1362" s="599">
        <v>5</v>
      </c>
      <c r="I1362" s="90"/>
      <c r="J1362" s="600">
        <f t="shared" si="20"/>
        <v>0</v>
      </c>
      <c r="K1362" s="601"/>
      <c r="L1362" s="523"/>
      <c r="M1362" s="602" t="s">
        <v>1</v>
      </c>
      <c r="N1362" s="603" t="s">
        <v>38</v>
      </c>
      <c r="P1362" s="604">
        <f t="shared" si="21"/>
        <v>0</v>
      </c>
      <c r="Q1362" s="604">
        <v>0</v>
      </c>
      <c r="R1362" s="604">
        <f t="shared" si="22"/>
        <v>0</v>
      </c>
      <c r="S1362" s="604">
        <v>0</v>
      </c>
      <c r="T1362" s="605">
        <f t="shared" si="23"/>
        <v>0</v>
      </c>
      <c r="AR1362" s="606" t="s">
        <v>259</v>
      </c>
      <c r="AT1362" s="606" t="s">
        <v>186</v>
      </c>
      <c r="AU1362" s="606" t="s">
        <v>83</v>
      </c>
      <c r="AY1362" s="516" t="s">
        <v>184</v>
      </c>
      <c r="BE1362" s="607">
        <f t="shared" si="24"/>
        <v>0</v>
      </c>
      <c r="BF1362" s="607">
        <f t="shared" si="25"/>
        <v>0</v>
      </c>
      <c r="BG1362" s="607">
        <f t="shared" si="26"/>
        <v>0</v>
      </c>
      <c r="BH1362" s="607">
        <f t="shared" si="27"/>
        <v>0</v>
      </c>
      <c r="BI1362" s="607">
        <f t="shared" si="28"/>
        <v>0</v>
      </c>
      <c r="BJ1362" s="516" t="s">
        <v>81</v>
      </c>
      <c r="BK1362" s="607">
        <f t="shared" si="29"/>
        <v>0</v>
      </c>
      <c r="BL1362" s="516" t="s">
        <v>259</v>
      </c>
      <c r="BM1362" s="606" t="s">
        <v>2217</v>
      </c>
    </row>
    <row r="1363" spans="2:65" s="524" customFormat="1" ht="33" customHeight="1">
      <c r="B1363" s="523"/>
      <c r="C1363" s="595" t="s">
        <v>2218</v>
      </c>
      <c r="D1363" s="595" t="s">
        <v>186</v>
      </c>
      <c r="E1363" s="596" t="s">
        <v>2219</v>
      </c>
      <c r="F1363" s="636" t="s">
        <v>2220</v>
      </c>
      <c r="G1363" s="615" t="s">
        <v>563</v>
      </c>
      <c r="H1363" s="599">
        <v>5</v>
      </c>
      <c r="I1363" s="90"/>
      <c r="J1363" s="600">
        <f t="shared" si="20"/>
        <v>0</v>
      </c>
      <c r="K1363" s="601"/>
      <c r="L1363" s="523"/>
      <c r="M1363" s="602" t="s">
        <v>1</v>
      </c>
      <c r="N1363" s="603" t="s">
        <v>38</v>
      </c>
      <c r="P1363" s="604">
        <f t="shared" si="21"/>
        <v>0</v>
      </c>
      <c r="Q1363" s="604">
        <v>0</v>
      </c>
      <c r="R1363" s="604">
        <f t="shared" si="22"/>
        <v>0</v>
      </c>
      <c r="S1363" s="604">
        <v>0</v>
      </c>
      <c r="T1363" s="605">
        <f t="shared" si="23"/>
        <v>0</v>
      </c>
      <c r="AR1363" s="606" t="s">
        <v>259</v>
      </c>
      <c r="AT1363" s="606" t="s">
        <v>186</v>
      </c>
      <c r="AU1363" s="606" t="s">
        <v>83</v>
      </c>
      <c r="AY1363" s="516" t="s">
        <v>184</v>
      </c>
      <c r="BE1363" s="607">
        <f t="shared" si="24"/>
        <v>0</v>
      </c>
      <c r="BF1363" s="607">
        <f t="shared" si="25"/>
        <v>0</v>
      </c>
      <c r="BG1363" s="607">
        <f t="shared" si="26"/>
        <v>0</v>
      </c>
      <c r="BH1363" s="607">
        <f t="shared" si="27"/>
        <v>0</v>
      </c>
      <c r="BI1363" s="607">
        <f t="shared" si="28"/>
        <v>0</v>
      </c>
      <c r="BJ1363" s="516" t="s">
        <v>81</v>
      </c>
      <c r="BK1363" s="607">
        <f t="shared" si="29"/>
        <v>0</v>
      </c>
      <c r="BL1363" s="516" t="s">
        <v>259</v>
      </c>
      <c r="BM1363" s="606" t="s">
        <v>2221</v>
      </c>
    </row>
    <row r="1364" spans="2:65" s="524" customFormat="1" ht="33" customHeight="1">
      <c r="B1364" s="523"/>
      <c r="C1364" s="595" t="s">
        <v>2222</v>
      </c>
      <c r="D1364" s="595" t="s">
        <v>186</v>
      </c>
      <c r="E1364" s="596" t="s">
        <v>2223</v>
      </c>
      <c r="F1364" s="636" t="s">
        <v>2224</v>
      </c>
      <c r="G1364" s="615" t="s">
        <v>563</v>
      </c>
      <c r="H1364" s="599">
        <v>1</v>
      </c>
      <c r="I1364" s="90"/>
      <c r="J1364" s="600">
        <f t="shared" si="20"/>
        <v>0</v>
      </c>
      <c r="K1364" s="601"/>
      <c r="L1364" s="523"/>
      <c r="M1364" s="602" t="s">
        <v>1</v>
      </c>
      <c r="N1364" s="603" t="s">
        <v>38</v>
      </c>
      <c r="P1364" s="604">
        <f t="shared" si="21"/>
        <v>0</v>
      </c>
      <c r="Q1364" s="604">
        <v>0</v>
      </c>
      <c r="R1364" s="604">
        <f t="shared" si="22"/>
        <v>0</v>
      </c>
      <c r="S1364" s="604">
        <v>0</v>
      </c>
      <c r="T1364" s="605">
        <f t="shared" si="23"/>
        <v>0</v>
      </c>
      <c r="AR1364" s="606" t="s">
        <v>259</v>
      </c>
      <c r="AT1364" s="606" t="s">
        <v>186</v>
      </c>
      <c r="AU1364" s="606" t="s">
        <v>83</v>
      </c>
      <c r="AY1364" s="516" t="s">
        <v>184</v>
      </c>
      <c r="BE1364" s="607">
        <f t="shared" si="24"/>
        <v>0</v>
      </c>
      <c r="BF1364" s="607">
        <f t="shared" si="25"/>
        <v>0</v>
      </c>
      <c r="BG1364" s="607">
        <f t="shared" si="26"/>
        <v>0</v>
      </c>
      <c r="BH1364" s="607">
        <f t="shared" si="27"/>
        <v>0</v>
      </c>
      <c r="BI1364" s="607">
        <f t="shared" si="28"/>
        <v>0</v>
      </c>
      <c r="BJ1364" s="516" t="s">
        <v>81</v>
      </c>
      <c r="BK1364" s="607">
        <f t="shared" si="29"/>
        <v>0</v>
      </c>
      <c r="BL1364" s="516" t="s">
        <v>259</v>
      </c>
      <c r="BM1364" s="606" t="s">
        <v>2225</v>
      </c>
    </row>
    <row r="1365" spans="2:65" s="524" customFormat="1" ht="37.799999999999997" customHeight="1">
      <c r="B1365" s="523"/>
      <c r="C1365" s="595" t="s">
        <v>2226</v>
      </c>
      <c r="D1365" s="595" t="s">
        <v>186</v>
      </c>
      <c r="E1365" s="596" t="s">
        <v>2227</v>
      </c>
      <c r="F1365" s="636" t="s">
        <v>2228</v>
      </c>
      <c r="G1365" s="615" t="s">
        <v>496</v>
      </c>
      <c r="H1365" s="599">
        <v>1</v>
      </c>
      <c r="I1365" s="90"/>
      <c r="J1365" s="600">
        <f t="shared" si="20"/>
        <v>0</v>
      </c>
      <c r="K1365" s="601"/>
      <c r="L1365" s="523"/>
      <c r="M1365" s="602" t="s">
        <v>1</v>
      </c>
      <c r="N1365" s="603" t="s">
        <v>38</v>
      </c>
      <c r="P1365" s="604">
        <f t="shared" si="21"/>
        <v>0</v>
      </c>
      <c r="Q1365" s="604">
        <v>0</v>
      </c>
      <c r="R1365" s="604">
        <f t="shared" si="22"/>
        <v>0</v>
      </c>
      <c r="S1365" s="604">
        <v>0</v>
      </c>
      <c r="T1365" s="605">
        <f t="shared" si="23"/>
        <v>0</v>
      </c>
      <c r="AR1365" s="606" t="s">
        <v>259</v>
      </c>
      <c r="AT1365" s="606" t="s">
        <v>186</v>
      </c>
      <c r="AU1365" s="606" t="s">
        <v>83</v>
      </c>
      <c r="AY1365" s="516" t="s">
        <v>184</v>
      </c>
      <c r="BE1365" s="607">
        <f t="shared" si="24"/>
        <v>0</v>
      </c>
      <c r="BF1365" s="607">
        <f t="shared" si="25"/>
        <v>0</v>
      </c>
      <c r="BG1365" s="607">
        <f t="shared" si="26"/>
        <v>0</v>
      </c>
      <c r="BH1365" s="607">
        <f t="shared" si="27"/>
        <v>0</v>
      </c>
      <c r="BI1365" s="607">
        <f t="shared" si="28"/>
        <v>0</v>
      </c>
      <c r="BJ1365" s="516" t="s">
        <v>81</v>
      </c>
      <c r="BK1365" s="607">
        <f t="shared" si="29"/>
        <v>0</v>
      </c>
      <c r="BL1365" s="516" t="s">
        <v>259</v>
      </c>
      <c r="BM1365" s="606" t="s">
        <v>2229</v>
      </c>
    </row>
    <row r="1366" spans="2:65" s="524" customFormat="1" ht="24.15" customHeight="1">
      <c r="B1366" s="523"/>
      <c r="C1366" s="595" t="s">
        <v>2230</v>
      </c>
      <c r="D1366" s="595" t="s">
        <v>186</v>
      </c>
      <c r="E1366" s="596" t="s">
        <v>2231</v>
      </c>
      <c r="F1366" s="636" t="s">
        <v>2232</v>
      </c>
      <c r="G1366" s="615" t="s">
        <v>563</v>
      </c>
      <c r="H1366" s="599">
        <v>16</v>
      </c>
      <c r="I1366" s="90"/>
      <c r="J1366" s="600">
        <f t="shared" si="20"/>
        <v>0</v>
      </c>
      <c r="K1366" s="601"/>
      <c r="L1366" s="523"/>
      <c r="M1366" s="602" t="s">
        <v>1</v>
      </c>
      <c r="N1366" s="603" t="s">
        <v>38</v>
      </c>
      <c r="P1366" s="604">
        <f t="shared" si="21"/>
        <v>0</v>
      </c>
      <c r="Q1366" s="604">
        <v>0</v>
      </c>
      <c r="R1366" s="604">
        <f t="shared" si="22"/>
        <v>0</v>
      </c>
      <c r="S1366" s="604">
        <v>0</v>
      </c>
      <c r="T1366" s="605">
        <f t="shared" si="23"/>
        <v>0</v>
      </c>
      <c r="AR1366" s="606" t="s">
        <v>259</v>
      </c>
      <c r="AT1366" s="606" t="s">
        <v>186</v>
      </c>
      <c r="AU1366" s="606" t="s">
        <v>83</v>
      </c>
      <c r="AY1366" s="516" t="s">
        <v>184</v>
      </c>
      <c r="BE1366" s="607">
        <f t="shared" si="24"/>
        <v>0</v>
      </c>
      <c r="BF1366" s="607">
        <f t="shared" si="25"/>
        <v>0</v>
      </c>
      <c r="BG1366" s="607">
        <f t="shared" si="26"/>
        <v>0</v>
      </c>
      <c r="BH1366" s="607">
        <f t="shared" si="27"/>
        <v>0</v>
      </c>
      <c r="BI1366" s="607">
        <f t="shared" si="28"/>
        <v>0</v>
      </c>
      <c r="BJ1366" s="516" t="s">
        <v>81</v>
      </c>
      <c r="BK1366" s="607">
        <f t="shared" si="29"/>
        <v>0</v>
      </c>
      <c r="BL1366" s="516" t="s">
        <v>259</v>
      </c>
      <c r="BM1366" s="606" t="s">
        <v>2233</v>
      </c>
    </row>
    <row r="1367" spans="2:65" s="524" customFormat="1" ht="24.15" customHeight="1">
      <c r="B1367" s="523"/>
      <c r="C1367" s="595" t="s">
        <v>2234</v>
      </c>
      <c r="D1367" s="595" t="s">
        <v>186</v>
      </c>
      <c r="E1367" s="596" t="s">
        <v>2235</v>
      </c>
      <c r="F1367" s="636" t="s">
        <v>2236</v>
      </c>
      <c r="G1367" s="615" t="s">
        <v>563</v>
      </c>
      <c r="H1367" s="599">
        <v>8</v>
      </c>
      <c r="I1367" s="90"/>
      <c r="J1367" s="600">
        <f t="shared" si="20"/>
        <v>0</v>
      </c>
      <c r="K1367" s="601"/>
      <c r="L1367" s="523"/>
      <c r="M1367" s="602" t="s">
        <v>1</v>
      </c>
      <c r="N1367" s="603" t="s">
        <v>38</v>
      </c>
      <c r="P1367" s="604">
        <f t="shared" si="21"/>
        <v>0</v>
      </c>
      <c r="Q1367" s="604">
        <v>0</v>
      </c>
      <c r="R1367" s="604">
        <f t="shared" si="22"/>
        <v>0</v>
      </c>
      <c r="S1367" s="604">
        <v>0</v>
      </c>
      <c r="T1367" s="605">
        <f t="shared" si="23"/>
        <v>0</v>
      </c>
      <c r="AR1367" s="606" t="s">
        <v>259</v>
      </c>
      <c r="AT1367" s="606" t="s">
        <v>186</v>
      </c>
      <c r="AU1367" s="606" t="s">
        <v>83</v>
      </c>
      <c r="AY1367" s="516" t="s">
        <v>184</v>
      </c>
      <c r="BE1367" s="607">
        <f t="shared" si="24"/>
        <v>0</v>
      </c>
      <c r="BF1367" s="607">
        <f t="shared" si="25"/>
        <v>0</v>
      </c>
      <c r="BG1367" s="607">
        <f t="shared" si="26"/>
        <v>0</v>
      </c>
      <c r="BH1367" s="607">
        <f t="shared" si="27"/>
        <v>0</v>
      </c>
      <c r="BI1367" s="607">
        <f t="shared" si="28"/>
        <v>0</v>
      </c>
      <c r="BJ1367" s="516" t="s">
        <v>81</v>
      </c>
      <c r="BK1367" s="607">
        <f t="shared" si="29"/>
        <v>0</v>
      </c>
      <c r="BL1367" s="516" t="s">
        <v>259</v>
      </c>
      <c r="BM1367" s="606" t="s">
        <v>2237</v>
      </c>
    </row>
    <row r="1368" spans="2:65" s="524" customFormat="1" ht="24.15" customHeight="1">
      <c r="B1368" s="523"/>
      <c r="C1368" s="595" t="s">
        <v>2238</v>
      </c>
      <c r="D1368" s="595" t="s">
        <v>186</v>
      </c>
      <c r="E1368" s="596" t="s">
        <v>2239</v>
      </c>
      <c r="F1368" s="636" t="s">
        <v>2240</v>
      </c>
      <c r="G1368" s="615" t="s">
        <v>563</v>
      </c>
      <c r="H1368" s="599">
        <v>2</v>
      </c>
      <c r="I1368" s="90"/>
      <c r="J1368" s="600">
        <f t="shared" si="20"/>
        <v>0</v>
      </c>
      <c r="K1368" s="601"/>
      <c r="L1368" s="523"/>
      <c r="M1368" s="602" t="s">
        <v>1</v>
      </c>
      <c r="N1368" s="603" t="s">
        <v>38</v>
      </c>
      <c r="P1368" s="604">
        <f t="shared" si="21"/>
        <v>0</v>
      </c>
      <c r="Q1368" s="604">
        <v>0</v>
      </c>
      <c r="R1368" s="604">
        <f t="shared" si="22"/>
        <v>0</v>
      </c>
      <c r="S1368" s="604">
        <v>0</v>
      </c>
      <c r="T1368" s="605">
        <f t="shared" si="23"/>
        <v>0</v>
      </c>
      <c r="AR1368" s="606" t="s">
        <v>259</v>
      </c>
      <c r="AT1368" s="606" t="s">
        <v>186</v>
      </c>
      <c r="AU1368" s="606" t="s">
        <v>83</v>
      </c>
      <c r="AY1368" s="516" t="s">
        <v>184</v>
      </c>
      <c r="BE1368" s="607">
        <f t="shared" si="24"/>
        <v>0</v>
      </c>
      <c r="BF1368" s="607">
        <f t="shared" si="25"/>
        <v>0</v>
      </c>
      <c r="BG1368" s="607">
        <f t="shared" si="26"/>
        <v>0</v>
      </c>
      <c r="BH1368" s="607">
        <f t="shared" si="27"/>
        <v>0</v>
      </c>
      <c r="BI1368" s="607">
        <f t="shared" si="28"/>
        <v>0</v>
      </c>
      <c r="BJ1368" s="516" t="s">
        <v>81</v>
      </c>
      <c r="BK1368" s="607">
        <f t="shared" si="29"/>
        <v>0</v>
      </c>
      <c r="BL1368" s="516" t="s">
        <v>259</v>
      </c>
      <c r="BM1368" s="606" t="s">
        <v>2241</v>
      </c>
    </row>
    <row r="1369" spans="2:65" s="524" customFormat="1" ht="24.15" customHeight="1">
      <c r="B1369" s="523"/>
      <c r="C1369" s="595" t="s">
        <v>2242</v>
      </c>
      <c r="D1369" s="595" t="s">
        <v>186</v>
      </c>
      <c r="E1369" s="596" t="s">
        <v>2243</v>
      </c>
      <c r="F1369" s="636" t="s">
        <v>2244</v>
      </c>
      <c r="G1369" s="615" t="s">
        <v>563</v>
      </c>
      <c r="H1369" s="599">
        <v>1</v>
      </c>
      <c r="I1369" s="90"/>
      <c r="J1369" s="600">
        <f t="shared" si="20"/>
        <v>0</v>
      </c>
      <c r="K1369" s="601"/>
      <c r="L1369" s="523"/>
      <c r="M1369" s="602" t="s">
        <v>1</v>
      </c>
      <c r="N1369" s="603" t="s">
        <v>38</v>
      </c>
      <c r="P1369" s="604">
        <f t="shared" si="21"/>
        <v>0</v>
      </c>
      <c r="Q1369" s="604">
        <v>0</v>
      </c>
      <c r="R1369" s="604">
        <f t="shared" si="22"/>
        <v>0</v>
      </c>
      <c r="S1369" s="604">
        <v>0</v>
      </c>
      <c r="T1369" s="605">
        <f t="shared" si="23"/>
        <v>0</v>
      </c>
      <c r="AR1369" s="606" t="s">
        <v>259</v>
      </c>
      <c r="AT1369" s="606" t="s">
        <v>186</v>
      </c>
      <c r="AU1369" s="606" t="s">
        <v>83</v>
      </c>
      <c r="AY1369" s="516" t="s">
        <v>184</v>
      </c>
      <c r="BE1369" s="607">
        <f t="shared" si="24"/>
        <v>0</v>
      </c>
      <c r="BF1369" s="607">
        <f t="shared" si="25"/>
        <v>0</v>
      </c>
      <c r="BG1369" s="607">
        <f t="shared" si="26"/>
        <v>0</v>
      </c>
      <c r="BH1369" s="607">
        <f t="shared" si="27"/>
        <v>0</v>
      </c>
      <c r="BI1369" s="607">
        <f t="shared" si="28"/>
        <v>0</v>
      </c>
      <c r="BJ1369" s="516" t="s">
        <v>81</v>
      </c>
      <c r="BK1369" s="607">
        <f t="shared" si="29"/>
        <v>0</v>
      </c>
      <c r="BL1369" s="516" t="s">
        <v>259</v>
      </c>
      <c r="BM1369" s="606" t="s">
        <v>2245</v>
      </c>
    </row>
    <row r="1370" spans="2:65" s="524" customFormat="1" ht="33" customHeight="1">
      <c r="B1370" s="523"/>
      <c r="C1370" s="595" t="s">
        <v>2246</v>
      </c>
      <c r="D1370" s="595" t="s">
        <v>186</v>
      </c>
      <c r="E1370" s="596" t="s">
        <v>2247</v>
      </c>
      <c r="F1370" s="636" t="s">
        <v>2248</v>
      </c>
      <c r="G1370" s="615" t="s">
        <v>563</v>
      </c>
      <c r="H1370" s="599">
        <v>1</v>
      </c>
      <c r="I1370" s="90"/>
      <c r="J1370" s="600">
        <f t="shared" si="20"/>
        <v>0</v>
      </c>
      <c r="K1370" s="601"/>
      <c r="L1370" s="523"/>
      <c r="M1370" s="602" t="s">
        <v>1</v>
      </c>
      <c r="N1370" s="603" t="s">
        <v>38</v>
      </c>
      <c r="P1370" s="604">
        <f t="shared" si="21"/>
        <v>0</v>
      </c>
      <c r="Q1370" s="604">
        <v>0</v>
      </c>
      <c r="R1370" s="604">
        <f t="shared" si="22"/>
        <v>0</v>
      </c>
      <c r="S1370" s="604">
        <v>0</v>
      </c>
      <c r="T1370" s="605">
        <f t="shared" si="23"/>
        <v>0</v>
      </c>
      <c r="AR1370" s="606" t="s">
        <v>259</v>
      </c>
      <c r="AT1370" s="606" t="s">
        <v>186</v>
      </c>
      <c r="AU1370" s="606" t="s">
        <v>83</v>
      </c>
      <c r="AY1370" s="516" t="s">
        <v>184</v>
      </c>
      <c r="BE1370" s="607">
        <f t="shared" si="24"/>
        <v>0</v>
      </c>
      <c r="BF1370" s="607">
        <f t="shared" si="25"/>
        <v>0</v>
      </c>
      <c r="BG1370" s="607">
        <f t="shared" si="26"/>
        <v>0</v>
      </c>
      <c r="BH1370" s="607">
        <f t="shared" si="27"/>
        <v>0</v>
      </c>
      <c r="BI1370" s="607">
        <f t="shared" si="28"/>
        <v>0</v>
      </c>
      <c r="BJ1370" s="516" t="s">
        <v>81</v>
      </c>
      <c r="BK1370" s="607">
        <f t="shared" si="29"/>
        <v>0</v>
      </c>
      <c r="BL1370" s="516" t="s">
        <v>259</v>
      </c>
      <c r="BM1370" s="606" t="s">
        <v>2249</v>
      </c>
    </row>
    <row r="1371" spans="2:65" s="524" customFormat="1" ht="24.15" customHeight="1">
      <c r="B1371" s="523"/>
      <c r="C1371" s="595" t="s">
        <v>2250</v>
      </c>
      <c r="D1371" s="595" t="s">
        <v>186</v>
      </c>
      <c r="E1371" s="596" t="s">
        <v>2251</v>
      </c>
      <c r="F1371" s="636" t="s">
        <v>2252</v>
      </c>
      <c r="G1371" s="615" t="s">
        <v>563</v>
      </c>
      <c r="H1371" s="599">
        <v>1</v>
      </c>
      <c r="I1371" s="90"/>
      <c r="J1371" s="600">
        <f t="shared" si="20"/>
        <v>0</v>
      </c>
      <c r="K1371" s="601"/>
      <c r="L1371" s="523"/>
      <c r="M1371" s="602" t="s">
        <v>1</v>
      </c>
      <c r="N1371" s="603" t="s">
        <v>38</v>
      </c>
      <c r="P1371" s="604">
        <f t="shared" si="21"/>
        <v>0</v>
      </c>
      <c r="Q1371" s="604">
        <v>0</v>
      </c>
      <c r="R1371" s="604">
        <f t="shared" si="22"/>
        <v>0</v>
      </c>
      <c r="S1371" s="604">
        <v>0</v>
      </c>
      <c r="T1371" s="605">
        <f t="shared" si="23"/>
        <v>0</v>
      </c>
      <c r="AR1371" s="606" t="s">
        <v>259</v>
      </c>
      <c r="AT1371" s="606" t="s">
        <v>186</v>
      </c>
      <c r="AU1371" s="606" t="s">
        <v>83</v>
      </c>
      <c r="AY1371" s="516" t="s">
        <v>184</v>
      </c>
      <c r="BE1371" s="607">
        <f t="shared" si="24"/>
        <v>0</v>
      </c>
      <c r="BF1371" s="607">
        <f t="shared" si="25"/>
        <v>0</v>
      </c>
      <c r="BG1371" s="607">
        <f t="shared" si="26"/>
        <v>0</v>
      </c>
      <c r="BH1371" s="607">
        <f t="shared" si="27"/>
        <v>0</v>
      </c>
      <c r="BI1371" s="607">
        <f t="shared" si="28"/>
        <v>0</v>
      </c>
      <c r="BJ1371" s="516" t="s">
        <v>81</v>
      </c>
      <c r="BK1371" s="607">
        <f t="shared" si="29"/>
        <v>0</v>
      </c>
      <c r="BL1371" s="516" t="s">
        <v>259</v>
      </c>
      <c r="BM1371" s="606" t="s">
        <v>2253</v>
      </c>
    </row>
    <row r="1372" spans="2:65" s="524" customFormat="1" ht="24.15" customHeight="1">
      <c r="B1372" s="523"/>
      <c r="C1372" s="595" t="s">
        <v>2254</v>
      </c>
      <c r="D1372" s="595" t="s">
        <v>186</v>
      </c>
      <c r="E1372" s="596" t="s">
        <v>2255</v>
      </c>
      <c r="F1372" s="636" t="s">
        <v>2256</v>
      </c>
      <c r="G1372" s="615" t="s">
        <v>563</v>
      </c>
      <c r="H1372" s="599">
        <v>1</v>
      </c>
      <c r="I1372" s="90"/>
      <c r="J1372" s="600">
        <f t="shared" si="20"/>
        <v>0</v>
      </c>
      <c r="K1372" s="601"/>
      <c r="L1372" s="523"/>
      <c r="M1372" s="602" t="s">
        <v>1</v>
      </c>
      <c r="N1372" s="603" t="s">
        <v>38</v>
      </c>
      <c r="P1372" s="604">
        <f t="shared" si="21"/>
        <v>0</v>
      </c>
      <c r="Q1372" s="604">
        <v>0</v>
      </c>
      <c r="R1372" s="604">
        <f t="shared" si="22"/>
        <v>0</v>
      </c>
      <c r="S1372" s="604">
        <v>0</v>
      </c>
      <c r="T1372" s="605">
        <f t="shared" si="23"/>
        <v>0</v>
      </c>
      <c r="AR1372" s="606" t="s">
        <v>259</v>
      </c>
      <c r="AT1372" s="606" t="s">
        <v>186</v>
      </c>
      <c r="AU1372" s="606" t="s">
        <v>83</v>
      </c>
      <c r="AY1372" s="516" t="s">
        <v>184</v>
      </c>
      <c r="BE1372" s="607">
        <f t="shared" si="24"/>
        <v>0</v>
      </c>
      <c r="BF1372" s="607">
        <f t="shared" si="25"/>
        <v>0</v>
      </c>
      <c r="BG1372" s="607">
        <f t="shared" si="26"/>
        <v>0</v>
      </c>
      <c r="BH1372" s="607">
        <f t="shared" si="27"/>
        <v>0</v>
      </c>
      <c r="BI1372" s="607">
        <f t="shared" si="28"/>
        <v>0</v>
      </c>
      <c r="BJ1372" s="516" t="s">
        <v>81</v>
      </c>
      <c r="BK1372" s="607">
        <f t="shared" si="29"/>
        <v>0</v>
      </c>
      <c r="BL1372" s="516" t="s">
        <v>259</v>
      </c>
      <c r="BM1372" s="606" t="s">
        <v>2257</v>
      </c>
    </row>
    <row r="1373" spans="2:65" s="524" customFormat="1" ht="24.15" customHeight="1">
      <c r="B1373" s="523"/>
      <c r="C1373" s="595" t="s">
        <v>2258</v>
      </c>
      <c r="D1373" s="595" t="s">
        <v>186</v>
      </c>
      <c r="E1373" s="596" t="s">
        <v>2259</v>
      </c>
      <c r="F1373" s="636" t="s">
        <v>2260</v>
      </c>
      <c r="G1373" s="615" t="s">
        <v>563</v>
      </c>
      <c r="H1373" s="599">
        <v>1</v>
      </c>
      <c r="I1373" s="90"/>
      <c r="J1373" s="600">
        <f t="shared" si="20"/>
        <v>0</v>
      </c>
      <c r="K1373" s="601"/>
      <c r="L1373" s="523"/>
      <c r="M1373" s="602" t="s">
        <v>1</v>
      </c>
      <c r="N1373" s="603" t="s">
        <v>38</v>
      </c>
      <c r="P1373" s="604">
        <f t="shared" si="21"/>
        <v>0</v>
      </c>
      <c r="Q1373" s="604">
        <v>0</v>
      </c>
      <c r="R1373" s="604">
        <f t="shared" si="22"/>
        <v>0</v>
      </c>
      <c r="S1373" s="604">
        <v>0</v>
      </c>
      <c r="T1373" s="605">
        <f t="shared" si="23"/>
        <v>0</v>
      </c>
      <c r="AR1373" s="606" t="s">
        <v>259</v>
      </c>
      <c r="AT1373" s="606" t="s">
        <v>186</v>
      </c>
      <c r="AU1373" s="606" t="s">
        <v>83</v>
      </c>
      <c r="AY1373" s="516" t="s">
        <v>184</v>
      </c>
      <c r="BE1373" s="607">
        <f t="shared" si="24"/>
        <v>0</v>
      </c>
      <c r="BF1373" s="607">
        <f t="shared" si="25"/>
        <v>0</v>
      </c>
      <c r="BG1373" s="607">
        <f t="shared" si="26"/>
        <v>0</v>
      </c>
      <c r="BH1373" s="607">
        <f t="shared" si="27"/>
        <v>0</v>
      </c>
      <c r="BI1373" s="607">
        <f t="shared" si="28"/>
        <v>0</v>
      </c>
      <c r="BJ1373" s="516" t="s">
        <v>81</v>
      </c>
      <c r="BK1373" s="607">
        <f t="shared" si="29"/>
        <v>0</v>
      </c>
      <c r="BL1373" s="516" t="s">
        <v>259</v>
      </c>
      <c r="BM1373" s="606" t="s">
        <v>2261</v>
      </c>
    </row>
    <row r="1374" spans="2:65" s="524" customFormat="1" ht="24.15" customHeight="1">
      <c r="B1374" s="523"/>
      <c r="C1374" s="595" t="s">
        <v>2262</v>
      </c>
      <c r="D1374" s="595" t="s">
        <v>186</v>
      </c>
      <c r="E1374" s="596" t="s">
        <v>2263</v>
      </c>
      <c r="F1374" s="636" t="s">
        <v>2264</v>
      </c>
      <c r="G1374" s="615" t="s">
        <v>563</v>
      </c>
      <c r="H1374" s="599">
        <v>2</v>
      </c>
      <c r="I1374" s="90"/>
      <c r="J1374" s="600">
        <f t="shared" si="20"/>
        <v>0</v>
      </c>
      <c r="K1374" s="601"/>
      <c r="L1374" s="523"/>
      <c r="M1374" s="602" t="s">
        <v>1</v>
      </c>
      <c r="N1374" s="603" t="s">
        <v>38</v>
      </c>
      <c r="P1374" s="604">
        <f t="shared" si="21"/>
        <v>0</v>
      </c>
      <c r="Q1374" s="604">
        <v>0</v>
      </c>
      <c r="R1374" s="604">
        <f t="shared" si="22"/>
        <v>0</v>
      </c>
      <c r="S1374" s="604">
        <v>0</v>
      </c>
      <c r="T1374" s="605">
        <f t="shared" si="23"/>
        <v>0</v>
      </c>
      <c r="AR1374" s="606" t="s">
        <v>259</v>
      </c>
      <c r="AT1374" s="606" t="s">
        <v>186</v>
      </c>
      <c r="AU1374" s="606" t="s">
        <v>83</v>
      </c>
      <c r="AY1374" s="516" t="s">
        <v>184</v>
      </c>
      <c r="BE1374" s="607">
        <f t="shared" si="24"/>
        <v>0</v>
      </c>
      <c r="BF1374" s="607">
        <f t="shared" si="25"/>
        <v>0</v>
      </c>
      <c r="BG1374" s="607">
        <f t="shared" si="26"/>
        <v>0</v>
      </c>
      <c r="BH1374" s="607">
        <f t="shared" si="27"/>
        <v>0</v>
      </c>
      <c r="BI1374" s="607">
        <f t="shared" si="28"/>
        <v>0</v>
      </c>
      <c r="BJ1374" s="516" t="s">
        <v>81</v>
      </c>
      <c r="BK1374" s="607">
        <f t="shared" si="29"/>
        <v>0</v>
      </c>
      <c r="BL1374" s="516" t="s">
        <v>259</v>
      </c>
      <c r="BM1374" s="606" t="s">
        <v>2265</v>
      </c>
    </row>
    <row r="1375" spans="2:65" s="524" customFormat="1" ht="24.15" customHeight="1">
      <c r="B1375" s="523"/>
      <c r="C1375" s="595" t="s">
        <v>2266</v>
      </c>
      <c r="D1375" s="595" t="s">
        <v>186</v>
      </c>
      <c r="E1375" s="596" t="s">
        <v>2267</v>
      </c>
      <c r="F1375" s="636" t="s">
        <v>2268</v>
      </c>
      <c r="G1375" s="615" t="s">
        <v>563</v>
      </c>
      <c r="H1375" s="599">
        <v>1</v>
      </c>
      <c r="I1375" s="90"/>
      <c r="J1375" s="600">
        <f t="shared" si="20"/>
        <v>0</v>
      </c>
      <c r="K1375" s="601"/>
      <c r="L1375" s="523"/>
      <c r="M1375" s="602" t="s">
        <v>1</v>
      </c>
      <c r="N1375" s="603" t="s">
        <v>38</v>
      </c>
      <c r="P1375" s="604">
        <f t="shared" si="21"/>
        <v>0</v>
      </c>
      <c r="Q1375" s="604">
        <v>0</v>
      </c>
      <c r="R1375" s="604">
        <f t="shared" si="22"/>
        <v>0</v>
      </c>
      <c r="S1375" s="604">
        <v>0</v>
      </c>
      <c r="T1375" s="605">
        <f t="shared" si="23"/>
        <v>0</v>
      </c>
      <c r="AR1375" s="606" t="s">
        <v>259</v>
      </c>
      <c r="AT1375" s="606" t="s">
        <v>186</v>
      </c>
      <c r="AU1375" s="606" t="s">
        <v>83</v>
      </c>
      <c r="AY1375" s="516" t="s">
        <v>184</v>
      </c>
      <c r="BE1375" s="607">
        <f t="shared" si="24"/>
        <v>0</v>
      </c>
      <c r="BF1375" s="607">
        <f t="shared" si="25"/>
        <v>0</v>
      </c>
      <c r="BG1375" s="607">
        <f t="shared" si="26"/>
        <v>0</v>
      </c>
      <c r="BH1375" s="607">
        <f t="shared" si="27"/>
        <v>0</v>
      </c>
      <c r="BI1375" s="607">
        <f t="shared" si="28"/>
        <v>0</v>
      </c>
      <c r="BJ1375" s="516" t="s">
        <v>81</v>
      </c>
      <c r="BK1375" s="607">
        <f t="shared" si="29"/>
        <v>0</v>
      </c>
      <c r="BL1375" s="516" t="s">
        <v>259</v>
      </c>
      <c r="BM1375" s="606" t="s">
        <v>2269</v>
      </c>
    </row>
    <row r="1376" spans="2:65" s="524" customFormat="1" ht="24.15" customHeight="1">
      <c r="B1376" s="523"/>
      <c r="C1376" s="595" t="s">
        <v>2270</v>
      </c>
      <c r="D1376" s="595" t="s">
        <v>186</v>
      </c>
      <c r="E1376" s="596" t="s">
        <v>2271</v>
      </c>
      <c r="F1376" s="636" t="s">
        <v>2272</v>
      </c>
      <c r="G1376" s="615" t="s">
        <v>563</v>
      </c>
      <c r="H1376" s="599">
        <v>1</v>
      </c>
      <c r="I1376" s="90"/>
      <c r="J1376" s="600">
        <f t="shared" si="20"/>
        <v>0</v>
      </c>
      <c r="K1376" s="601"/>
      <c r="L1376" s="523"/>
      <c r="M1376" s="602" t="s">
        <v>1</v>
      </c>
      <c r="N1376" s="603" t="s">
        <v>38</v>
      </c>
      <c r="P1376" s="604">
        <f t="shared" si="21"/>
        <v>0</v>
      </c>
      <c r="Q1376" s="604">
        <v>0</v>
      </c>
      <c r="R1376" s="604">
        <f t="shared" si="22"/>
        <v>0</v>
      </c>
      <c r="S1376" s="604">
        <v>0</v>
      </c>
      <c r="T1376" s="605">
        <f t="shared" si="23"/>
        <v>0</v>
      </c>
      <c r="AR1376" s="606" t="s">
        <v>259</v>
      </c>
      <c r="AT1376" s="606" t="s">
        <v>186</v>
      </c>
      <c r="AU1376" s="606" t="s">
        <v>83</v>
      </c>
      <c r="AY1376" s="516" t="s">
        <v>184</v>
      </c>
      <c r="BE1376" s="607">
        <f t="shared" si="24"/>
        <v>0</v>
      </c>
      <c r="BF1376" s="607">
        <f t="shared" si="25"/>
        <v>0</v>
      </c>
      <c r="BG1376" s="607">
        <f t="shared" si="26"/>
        <v>0</v>
      </c>
      <c r="BH1376" s="607">
        <f t="shared" si="27"/>
        <v>0</v>
      </c>
      <c r="BI1376" s="607">
        <f t="shared" si="28"/>
        <v>0</v>
      </c>
      <c r="BJ1376" s="516" t="s">
        <v>81</v>
      </c>
      <c r="BK1376" s="607">
        <f t="shared" si="29"/>
        <v>0</v>
      </c>
      <c r="BL1376" s="516" t="s">
        <v>259</v>
      </c>
      <c r="BM1376" s="606" t="s">
        <v>2273</v>
      </c>
    </row>
    <row r="1377" spans="2:65" s="524" customFormat="1" ht="24.15" customHeight="1">
      <c r="B1377" s="523"/>
      <c r="C1377" s="595" t="s">
        <v>2274</v>
      </c>
      <c r="D1377" s="595" t="s">
        <v>186</v>
      </c>
      <c r="E1377" s="596" t="s">
        <v>2275</v>
      </c>
      <c r="F1377" s="636" t="s">
        <v>2276</v>
      </c>
      <c r="G1377" s="615" t="s">
        <v>563</v>
      </c>
      <c r="H1377" s="599">
        <v>1</v>
      </c>
      <c r="I1377" s="90"/>
      <c r="J1377" s="600">
        <f t="shared" si="20"/>
        <v>0</v>
      </c>
      <c r="K1377" s="601"/>
      <c r="L1377" s="523"/>
      <c r="M1377" s="602" t="s">
        <v>1</v>
      </c>
      <c r="N1377" s="603" t="s">
        <v>38</v>
      </c>
      <c r="P1377" s="604">
        <f t="shared" si="21"/>
        <v>0</v>
      </c>
      <c r="Q1377" s="604">
        <v>0</v>
      </c>
      <c r="R1377" s="604">
        <f t="shared" si="22"/>
        <v>0</v>
      </c>
      <c r="S1377" s="604">
        <v>0</v>
      </c>
      <c r="T1377" s="605">
        <f t="shared" si="23"/>
        <v>0</v>
      </c>
      <c r="AR1377" s="606" t="s">
        <v>259</v>
      </c>
      <c r="AT1377" s="606" t="s">
        <v>186</v>
      </c>
      <c r="AU1377" s="606" t="s">
        <v>83</v>
      </c>
      <c r="AY1377" s="516" t="s">
        <v>184</v>
      </c>
      <c r="BE1377" s="607">
        <f t="shared" si="24"/>
        <v>0</v>
      </c>
      <c r="BF1377" s="607">
        <f t="shared" si="25"/>
        <v>0</v>
      </c>
      <c r="BG1377" s="607">
        <f t="shared" si="26"/>
        <v>0</v>
      </c>
      <c r="BH1377" s="607">
        <f t="shared" si="27"/>
        <v>0</v>
      </c>
      <c r="BI1377" s="607">
        <f t="shared" si="28"/>
        <v>0</v>
      </c>
      <c r="BJ1377" s="516" t="s">
        <v>81</v>
      </c>
      <c r="BK1377" s="607">
        <f t="shared" si="29"/>
        <v>0</v>
      </c>
      <c r="BL1377" s="516" t="s">
        <v>259</v>
      </c>
      <c r="BM1377" s="606" t="s">
        <v>2277</v>
      </c>
    </row>
    <row r="1378" spans="2:65" s="524" customFormat="1" ht="24.15" customHeight="1">
      <c r="B1378" s="523"/>
      <c r="C1378" s="595" t="s">
        <v>2278</v>
      </c>
      <c r="D1378" s="595" t="s">
        <v>186</v>
      </c>
      <c r="E1378" s="596" t="s">
        <v>2279</v>
      </c>
      <c r="F1378" s="636" t="s">
        <v>2280</v>
      </c>
      <c r="G1378" s="615" t="s">
        <v>563</v>
      </c>
      <c r="H1378" s="599">
        <v>1</v>
      </c>
      <c r="I1378" s="90"/>
      <c r="J1378" s="600">
        <f t="shared" si="20"/>
        <v>0</v>
      </c>
      <c r="K1378" s="601"/>
      <c r="L1378" s="523"/>
      <c r="M1378" s="602" t="s">
        <v>1</v>
      </c>
      <c r="N1378" s="603" t="s">
        <v>38</v>
      </c>
      <c r="P1378" s="604">
        <f t="shared" si="21"/>
        <v>0</v>
      </c>
      <c r="Q1378" s="604">
        <v>0</v>
      </c>
      <c r="R1378" s="604">
        <f t="shared" si="22"/>
        <v>0</v>
      </c>
      <c r="S1378" s="604">
        <v>0</v>
      </c>
      <c r="T1378" s="605">
        <f t="shared" si="23"/>
        <v>0</v>
      </c>
      <c r="AR1378" s="606" t="s">
        <v>259</v>
      </c>
      <c r="AT1378" s="606" t="s">
        <v>186</v>
      </c>
      <c r="AU1378" s="606" t="s">
        <v>83</v>
      </c>
      <c r="AY1378" s="516" t="s">
        <v>184</v>
      </c>
      <c r="BE1378" s="607">
        <f t="shared" si="24"/>
        <v>0</v>
      </c>
      <c r="BF1378" s="607">
        <f t="shared" si="25"/>
        <v>0</v>
      </c>
      <c r="BG1378" s="607">
        <f t="shared" si="26"/>
        <v>0</v>
      </c>
      <c r="BH1378" s="607">
        <f t="shared" si="27"/>
        <v>0</v>
      </c>
      <c r="BI1378" s="607">
        <f t="shared" si="28"/>
        <v>0</v>
      </c>
      <c r="BJ1378" s="516" t="s">
        <v>81</v>
      </c>
      <c r="BK1378" s="607">
        <f t="shared" si="29"/>
        <v>0</v>
      </c>
      <c r="BL1378" s="516" t="s">
        <v>259</v>
      </c>
      <c r="BM1378" s="606" t="s">
        <v>2281</v>
      </c>
    </row>
    <row r="1379" spans="2:65" s="524" customFormat="1" ht="33" customHeight="1">
      <c r="B1379" s="523"/>
      <c r="C1379" s="595" t="s">
        <v>2282</v>
      </c>
      <c r="D1379" s="595" t="s">
        <v>186</v>
      </c>
      <c r="E1379" s="596" t="s">
        <v>2283</v>
      </c>
      <c r="F1379" s="636" t="s">
        <v>2284</v>
      </c>
      <c r="G1379" s="615" t="s">
        <v>563</v>
      </c>
      <c r="H1379" s="599">
        <v>2</v>
      </c>
      <c r="I1379" s="90"/>
      <c r="J1379" s="600">
        <f t="shared" si="20"/>
        <v>0</v>
      </c>
      <c r="K1379" s="601"/>
      <c r="L1379" s="523"/>
      <c r="M1379" s="602" t="s">
        <v>1</v>
      </c>
      <c r="N1379" s="603" t="s">
        <v>38</v>
      </c>
      <c r="P1379" s="604">
        <f t="shared" si="21"/>
        <v>0</v>
      </c>
      <c r="Q1379" s="604">
        <v>0</v>
      </c>
      <c r="R1379" s="604">
        <f t="shared" si="22"/>
        <v>0</v>
      </c>
      <c r="S1379" s="604">
        <v>0</v>
      </c>
      <c r="T1379" s="605">
        <f t="shared" si="23"/>
        <v>0</v>
      </c>
      <c r="AR1379" s="606" t="s">
        <v>259</v>
      </c>
      <c r="AT1379" s="606" t="s">
        <v>186</v>
      </c>
      <c r="AU1379" s="606" t="s">
        <v>83</v>
      </c>
      <c r="AY1379" s="516" t="s">
        <v>184</v>
      </c>
      <c r="BE1379" s="607">
        <f t="shared" si="24"/>
        <v>0</v>
      </c>
      <c r="BF1379" s="607">
        <f t="shared" si="25"/>
        <v>0</v>
      </c>
      <c r="BG1379" s="607">
        <f t="shared" si="26"/>
        <v>0</v>
      </c>
      <c r="BH1379" s="607">
        <f t="shared" si="27"/>
        <v>0</v>
      </c>
      <c r="BI1379" s="607">
        <f t="shared" si="28"/>
        <v>0</v>
      </c>
      <c r="BJ1379" s="516" t="s">
        <v>81</v>
      </c>
      <c r="BK1379" s="607">
        <f t="shared" si="29"/>
        <v>0</v>
      </c>
      <c r="BL1379" s="516" t="s">
        <v>259</v>
      </c>
      <c r="BM1379" s="606" t="s">
        <v>2285</v>
      </c>
    </row>
    <row r="1380" spans="2:65" s="524" customFormat="1" ht="24.15" customHeight="1">
      <c r="B1380" s="523"/>
      <c r="C1380" s="595" t="s">
        <v>2286</v>
      </c>
      <c r="D1380" s="595" t="s">
        <v>186</v>
      </c>
      <c r="E1380" s="596" t="s">
        <v>2287</v>
      </c>
      <c r="F1380" s="636" t="s">
        <v>2288</v>
      </c>
      <c r="G1380" s="615" t="s">
        <v>563</v>
      </c>
      <c r="H1380" s="599">
        <v>1</v>
      </c>
      <c r="I1380" s="90"/>
      <c r="J1380" s="600">
        <f t="shared" si="20"/>
        <v>0</v>
      </c>
      <c r="K1380" s="601"/>
      <c r="L1380" s="523"/>
      <c r="M1380" s="602" t="s">
        <v>1</v>
      </c>
      <c r="N1380" s="603" t="s">
        <v>38</v>
      </c>
      <c r="P1380" s="604">
        <f t="shared" si="21"/>
        <v>0</v>
      </c>
      <c r="Q1380" s="604">
        <v>0</v>
      </c>
      <c r="R1380" s="604">
        <f t="shared" si="22"/>
        <v>0</v>
      </c>
      <c r="S1380" s="604">
        <v>0</v>
      </c>
      <c r="T1380" s="605">
        <f t="shared" si="23"/>
        <v>0</v>
      </c>
      <c r="AR1380" s="606" t="s">
        <v>259</v>
      </c>
      <c r="AT1380" s="606" t="s">
        <v>186</v>
      </c>
      <c r="AU1380" s="606" t="s">
        <v>83</v>
      </c>
      <c r="AY1380" s="516" t="s">
        <v>184</v>
      </c>
      <c r="BE1380" s="607">
        <f t="shared" si="24"/>
        <v>0</v>
      </c>
      <c r="BF1380" s="607">
        <f t="shared" si="25"/>
        <v>0</v>
      </c>
      <c r="BG1380" s="607">
        <f t="shared" si="26"/>
        <v>0</v>
      </c>
      <c r="BH1380" s="607">
        <f t="shared" si="27"/>
        <v>0</v>
      </c>
      <c r="BI1380" s="607">
        <f t="shared" si="28"/>
        <v>0</v>
      </c>
      <c r="BJ1380" s="516" t="s">
        <v>81</v>
      </c>
      <c r="BK1380" s="607">
        <f t="shared" si="29"/>
        <v>0</v>
      </c>
      <c r="BL1380" s="516" t="s">
        <v>259</v>
      </c>
      <c r="BM1380" s="606" t="s">
        <v>2289</v>
      </c>
    </row>
    <row r="1381" spans="2:65" s="524" customFormat="1" ht="24.15" customHeight="1">
      <c r="B1381" s="523"/>
      <c r="C1381" s="595" t="s">
        <v>2290</v>
      </c>
      <c r="D1381" s="595" t="s">
        <v>186</v>
      </c>
      <c r="E1381" s="596" t="s">
        <v>2291</v>
      </c>
      <c r="F1381" s="636" t="s">
        <v>2292</v>
      </c>
      <c r="G1381" s="615" t="s">
        <v>563</v>
      </c>
      <c r="H1381" s="599">
        <v>1</v>
      </c>
      <c r="I1381" s="90"/>
      <c r="J1381" s="600">
        <f t="shared" si="20"/>
        <v>0</v>
      </c>
      <c r="K1381" s="601"/>
      <c r="L1381" s="523"/>
      <c r="M1381" s="602" t="s">
        <v>1</v>
      </c>
      <c r="N1381" s="603" t="s">
        <v>38</v>
      </c>
      <c r="P1381" s="604">
        <f t="shared" si="21"/>
        <v>0</v>
      </c>
      <c r="Q1381" s="604">
        <v>0</v>
      </c>
      <c r="R1381" s="604">
        <f t="shared" si="22"/>
        <v>0</v>
      </c>
      <c r="S1381" s="604">
        <v>0</v>
      </c>
      <c r="T1381" s="605">
        <f t="shared" si="23"/>
        <v>0</v>
      </c>
      <c r="AR1381" s="606" t="s">
        <v>259</v>
      </c>
      <c r="AT1381" s="606" t="s">
        <v>186</v>
      </c>
      <c r="AU1381" s="606" t="s">
        <v>83</v>
      </c>
      <c r="AY1381" s="516" t="s">
        <v>184</v>
      </c>
      <c r="BE1381" s="607">
        <f t="shared" si="24"/>
        <v>0</v>
      </c>
      <c r="BF1381" s="607">
        <f t="shared" si="25"/>
        <v>0</v>
      </c>
      <c r="BG1381" s="607">
        <f t="shared" si="26"/>
        <v>0</v>
      </c>
      <c r="BH1381" s="607">
        <f t="shared" si="27"/>
        <v>0</v>
      </c>
      <c r="BI1381" s="607">
        <f t="shared" si="28"/>
        <v>0</v>
      </c>
      <c r="BJ1381" s="516" t="s">
        <v>81</v>
      </c>
      <c r="BK1381" s="607">
        <f t="shared" si="29"/>
        <v>0</v>
      </c>
      <c r="BL1381" s="516" t="s">
        <v>259</v>
      </c>
      <c r="BM1381" s="606" t="s">
        <v>2293</v>
      </c>
    </row>
    <row r="1382" spans="2:65" s="524" customFormat="1" ht="24.15" customHeight="1">
      <c r="B1382" s="523"/>
      <c r="C1382" s="595" t="s">
        <v>2294</v>
      </c>
      <c r="D1382" s="595" t="s">
        <v>186</v>
      </c>
      <c r="E1382" s="596" t="s">
        <v>2295</v>
      </c>
      <c r="F1382" s="636" t="s">
        <v>2296</v>
      </c>
      <c r="G1382" s="615" t="s">
        <v>563</v>
      </c>
      <c r="H1382" s="599">
        <v>1</v>
      </c>
      <c r="I1382" s="90"/>
      <c r="J1382" s="600">
        <f t="shared" si="20"/>
        <v>0</v>
      </c>
      <c r="K1382" s="601"/>
      <c r="L1382" s="523"/>
      <c r="M1382" s="602" t="s">
        <v>1</v>
      </c>
      <c r="N1382" s="603" t="s">
        <v>38</v>
      </c>
      <c r="P1382" s="604">
        <f t="shared" si="21"/>
        <v>0</v>
      </c>
      <c r="Q1382" s="604">
        <v>0</v>
      </c>
      <c r="R1382" s="604">
        <f t="shared" si="22"/>
        <v>0</v>
      </c>
      <c r="S1382" s="604">
        <v>0</v>
      </c>
      <c r="T1382" s="605">
        <f t="shared" si="23"/>
        <v>0</v>
      </c>
      <c r="AR1382" s="606" t="s">
        <v>259</v>
      </c>
      <c r="AT1382" s="606" t="s">
        <v>186</v>
      </c>
      <c r="AU1382" s="606" t="s">
        <v>83</v>
      </c>
      <c r="AY1382" s="516" t="s">
        <v>184</v>
      </c>
      <c r="BE1382" s="607">
        <f t="shared" si="24"/>
        <v>0</v>
      </c>
      <c r="BF1382" s="607">
        <f t="shared" si="25"/>
        <v>0</v>
      </c>
      <c r="BG1382" s="607">
        <f t="shared" si="26"/>
        <v>0</v>
      </c>
      <c r="BH1382" s="607">
        <f t="shared" si="27"/>
        <v>0</v>
      </c>
      <c r="BI1382" s="607">
        <f t="shared" si="28"/>
        <v>0</v>
      </c>
      <c r="BJ1382" s="516" t="s">
        <v>81</v>
      </c>
      <c r="BK1382" s="607">
        <f t="shared" si="29"/>
        <v>0</v>
      </c>
      <c r="BL1382" s="516" t="s">
        <v>259</v>
      </c>
      <c r="BM1382" s="606" t="s">
        <v>2297</v>
      </c>
    </row>
    <row r="1383" spans="2:65" s="524" customFormat="1" ht="24.15" customHeight="1">
      <c r="B1383" s="523"/>
      <c r="C1383" s="595" t="s">
        <v>2298</v>
      </c>
      <c r="D1383" s="595" t="s">
        <v>186</v>
      </c>
      <c r="E1383" s="596" t="s">
        <v>2299</v>
      </c>
      <c r="F1383" s="636" t="s">
        <v>2300</v>
      </c>
      <c r="G1383" s="615" t="s">
        <v>563</v>
      </c>
      <c r="H1383" s="599">
        <v>1</v>
      </c>
      <c r="I1383" s="90"/>
      <c r="J1383" s="600">
        <f t="shared" si="20"/>
        <v>0</v>
      </c>
      <c r="K1383" s="601"/>
      <c r="L1383" s="523"/>
      <c r="M1383" s="602" t="s">
        <v>1</v>
      </c>
      <c r="N1383" s="603" t="s">
        <v>38</v>
      </c>
      <c r="P1383" s="604">
        <f t="shared" si="21"/>
        <v>0</v>
      </c>
      <c r="Q1383" s="604">
        <v>0</v>
      </c>
      <c r="R1383" s="604">
        <f t="shared" si="22"/>
        <v>0</v>
      </c>
      <c r="S1383" s="604">
        <v>0</v>
      </c>
      <c r="T1383" s="605">
        <f t="shared" si="23"/>
        <v>0</v>
      </c>
      <c r="AR1383" s="606" t="s">
        <v>259</v>
      </c>
      <c r="AT1383" s="606" t="s">
        <v>186</v>
      </c>
      <c r="AU1383" s="606" t="s">
        <v>83</v>
      </c>
      <c r="AY1383" s="516" t="s">
        <v>184</v>
      </c>
      <c r="BE1383" s="607">
        <f t="shared" si="24"/>
        <v>0</v>
      </c>
      <c r="BF1383" s="607">
        <f t="shared" si="25"/>
        <v>0</v>
      </c>
      <c r="BG1383" s="607">
        <f t="shared" si="26"/>
        <v>0</v>
      </c>
      <c r="BH1383" s="607">
        <f t="shared" si="27"/>
        <v>0</v>
      </c>
      <c r="BI1383" s="607">
        <f t="shared" si="28"/>
        <v>0</v>
      </c>
      <c r="BJ1383" s="516" t="s">
        <v>81</v>
      </c>
      <c r="BK1383" s="607">
        <f t="shared" si="29"/>
        <v>0</v>
      </c>
      <c r="BL1383" s="516" t="s">
        <v>259</v>
      </c>
      <c r="BM1383" s="606" t="s">
        <v>2301</v>
      </c>
    </row>
    <row r="1384" spans="2:65" s="524" customFormat="1" ht="24.15" customHeight="1">
      <c r="B1384" s="523"/>
      <c r="C1384" s="595" t="s">
        <v>2302</v>
      </c>
      <c r="D1384" s="595" t="s">
        <v>186</v>
      </c>
      <c r="E1384" s="596" t="s">
        <v>2303</v>
      </c>
      <c r="F1384" s="636" t="s">
        <v>2304</v>
      </c>
      <c r="G1384" s="615" t="s">
        <v>563</v>
      </c>
      <c r="H1384" s="599">
        <v>1</v>
      </c>
      <c r="I1384" s="90"/>
      <c r="J1384" s="600">
        <f t="shared" si="20"/>
        <v>0</v>
      </c>
      <c r="K1384" s="601"/>
      <c r="L1384" s="523"/>
      <c r="M1384" s="602" t="s">
        <v>1</v>
      </c>
      <c r="N1384" s="603" t="s">
        <v>38</v>
      </c>
      <c r="P1384" s="604">
        <f t="shared" si="21"/>
        <v>0</v>
      </c>
      <c r="Q1384" s="604">
        <v>0</v>
      </c>
      <c r="R1384" s="604">
        <f t="shared" si="22"/>
        <v>0</v>
      </c>
      <c r="S1384" s="604">
        <v>0</v>
      </c>
      <c r="T1384" s="605">
        <f t="shared" si="23"/>
        <v>0</v>
      </c>
      <c r="AR1384" s="606" t="s">
        <v>259</v>
      </c>
      <c r="AT1384" s="606" t="s">
        <v>186</v>
      </c>
      <c r="AU1384" s="606" t="s">
        <v>83</v>
      </c>
      <c r="AY1384" s="516" t="s">
        <v>184</v>
      </c>
      <c r="BE1384" s="607">
        <f t="shared" si="24"/>
        <v>0</v>
      </c>
      <c r="BF1384" s="607">
        <f t="shared" si="25"/>
        <v>0</v>
      </c>
      <c r="BG1384" s="607">
        <f t="shared" si="26"/>
        <v>0</v>
      </c>
      <c r="BH1384" s="607">
        <f t="shared" si="27"/>
        <v>0</v>
      </c>
      <c r="BI1384" s="607">
        <f t="shared" si="28"/>
        <v>0</v>
      </c>
      <c r="BJ1384" s="516" t="s">
        <v>81</v>
      </c>
      <c r="BK1384" s="607">
        <f t="shared" si="29"/>
        <v>0</v>
      </c>
      <c r="BL1384" s="516" t="s">
        <v>259</v>
      </c>
      <c r="BM1384" s="606" t="s">
        <v>2305</v>
      </c>
    </row>
    <row r="1385" spans="2:65" s="524" customFormat="1" ht="24.15" customHeight="1">
      <c r="B1385" s="523"/>
      <c r="C1385" s="595" t="s">
        <v>2306</v>
      </c>
      <c r="D1385" s="595" t="s">
        <v>186</v>
      </c>
      <c r="E1385" s="596" t="s">
        <v>2307</v>
      </c>
      <c r="F1385" s="636" t="s">
        <v>2308</v>
      </c>
      <c r="G1385" s="615" t="s">
        <v>563</v>
      </c>
      <c r="H1385" s="599">
        <v>1</v>
      </c>
      <c r="I1385" s="90"/>
      <c r="J1385" s="600">
        <f t="shared" si="20"/>
        <v>0</v>
      </c>
      <c r="K1385" s="601"/>
      <c r="L1385" s="523"/>
      <c r="M1385" s="602" t="s">
        <v>1</v>
      </c>
      <c r="N1385" s="603" t="s">
        <v>38</v>
      </c>
      <c r="P1385" s="604">
        <f t="shared" si="21"/>
        <v>0</v>
      </c>
      <c r="Q1385" s="604">
        <v>0</v>
      </c>
      <c r="R1385" s="604">
        <f t="shared" si="22"/>
        <v>0</v>
      </c>
      <c r="S1385" s="604">
        <v>0</v>
      </c>
      <c r="T1385" s="605">
        <f t="shared" si="23"/>
        <v>0</v>
      </c>
      <c r="AR1385" s="606" t="s">
        <v>259</v>
      </c>
      <c r="AT1385" s="606" t="s">
        <v>186</v>
      </c>
      <c r="AU1385" s="606" t="s">
        <v>83</v>
      </c>
      <c r="AY1385" s="516" t="s">
        <v>184</v>
      </c>
      <c r="BE1385" s="607">
        <f t="shared" si="24"/>
        <v>0</v>
      </c>
      <c r="BF1385" s="607">
        <f t="shared" si="25"/>
        <v>0</v>
      </c>
      <c r="BG1385" s="607">
        <f t="shared" si="26"/>
        <v>0</v>
      </c>
      <c r="BH1385" s="607">
        <f t="shared" si="27"/>
        <v>0</v>
      </c>
      <c r="BI1385" s="607">
        <f t="shared" si="28"/>
        <v>0</v>
      </c>
      <c r="BJ1385" s="516" t="s">
        <v>81</v>
      </c>
      <c r="BK1385" s="607">
        <f t="shared" si="29"/>
        <v>0</v>
      </c>
      <c r="BL1385" s="516" t="s">
        <v>259</v>
      </c>
      <c r="BM1385" s="606" t="s">
        <v>2309</v>
      </c>
    </row>
    <row r="1386" spans="2:65" s="524" customFormat="1" ht="24.15" customHeight="1">
      <c r="B1386" s="523"/>
      <c r="C1386" s="595" t="s">
        <v>2310</v>
      </c>
      <c r="D1386" s="595" t="s">
        <v>186</v>
      </c>
      <c r="E1386" s="596" t="s">
        <v>2311</v>
      </c>
      <c r="F1386" s="636" t="s">
        <v>2312</v>
      </c>
      <c r="G1386" s="615" t="s">
        <v>563</v>
      </c>
      <c r="H1386" s="599">
        <v>1</v>
      </c>
      <c r="I1386" s="90"/>
      <c r="J1386" s="600">
        <f t="shared" si="20"/>
        <v>0</v>
      </c>
      <c r="K1386" s="601"/>
      <c r="L1386" s="523"/>
      <c r="M1386" s="602" t="s">
        <v>1</v>
      </c>
      <c r="N1386" s="603" t="s">
        <v>38</v>
      </c>
      <c r="P1386" s="604">
        <f t="shared" si="21"/>
        <v>0</v>
      </c>
      <c r="Q1386" s="604">
        <v>0</v>
      </c>
      <c r="R1386" s="604">
        <f t="shared" si="22"/>
        <v>0</v>
      </c>
      <c r="S1386" s="604">
        <v>0</v>
      </c>
      <c r="T1386" s="605">
        <f t="shared" si="23"/>
        <v>0</v>
      </c>
      <c r="AR1386" s="606" t="s">
        <v>259</v>
      </c>
      <c r="AT1386" s="606" t="s">
        <v>186</v>
      </c>
      <c r="AU1386" s="606" t="s">
        <v>83</v>
      </c>
      <c r="AY1386" s="516" t="s">
        <v>184</v>
      </c>
      <c r="BE1386" s="607">
        <f t="shared" si="24"/>
        <v>0</v>
      </c>
      <c r="BF1386" s="607">
        <f t="shared" si="25"/>
        <v>0</v>
      </c>
      <c r="BG1386" s="607">
        <f t="shared" si="26"/>
        <v>0</v>
      </c>
      <c r="BH1386" s="607">
        <f t="shared" si="27"/>
        <v>0</v>
      </c>
      <c r="BI1386" s="607">
        <f t="shared" si="28"/>
        <v>0</v>
      </c>
      <c r="BJ1386" s="516" t="s">
        <v>81</v>
      </c>
      <c r="BK1386" s="607">
        <f t="shared" si="29"/>
        <v>0</v>
      </c>
      <c r="BL1386" s="516" t="s">
        <v>259</v>
      </c>
      <c r="BM1386" s="606" t="s">
        <v>2313</v>
      </c>
    </row>
    <row r="1387" spans="2:65" s="524" customFormat="1" ht="24.15" customHeight="1">
      <c r="B1387" s="523"/>
      <c r="C1387" s="595" t="s">
        <v>2314</v>
      </c>
      <c r="D1387" s="595" t="s">
        <v>186</v>
      </c>
      <c r="E1387" s="596" t="s">
        <v>2315</v>
      </c>
      <c r="F1387" s="636" t="s">
        <v>2316</v>
      </c>
      <c r="G1387" s="615" t="s">
        <v>563</v>
      </c>
      <c r="H1387" s="599">
        <v>1</v>
      </c>
      <c r="I1387" s="90"/>
      <c r="J1387" s="600">
        <f t="shared" si="20"/>
        <v>0</v>
      </c>
      <c r="K1387" s="601"/>
      <c r="L1387" s="523"/>
      <c r="M1387" s="602" t="s">
        <v>1</v>
      </c>
      <c r="N1387" s="603" t="s">
        <v>38</v>
      </c>
      <c r="P1387" s="604">
        <f t="shared" si="21"/>
        <v>0</v>
      </c>
      <c r="Q1387" s="604">
        <v>0</v>
      </c>
      <c r="R1387" s="604">
        <f t="shared" si="22"/>
        <v>0</v>
      </c>
      <c r="S1387" s="604">
        <v>0</v>
      </c>
      <c r="T1387" s="605">
        <f t="shared" si="23"/>
        <v>0</v>
      </c>
      <c r="AR1387" s="606" t="s">
        <v>259</v>
      </c>
      <c r="AT1387" s="606" t="s">
        <v>186</v>
      </c>
      <c r="AU1387" s="606" t="s">
        <v>83</v>
      </c>
      <c r="AY1387" s="516" t="s">
        <v>184</v>
      </c>
      <c r="BE1387" s="607">
        <f t="shared" si="24"/>
        <v>0</v>
      </c>
      <c r="BF1387" s="607">
        <f t="shared" si="25"/>
        <v>0</v>
      </c>
      <c r="BG1387" s="607">
        <f t="shared" si="26"/>
        <v>0</v>
      </c>
      <c r="BH1387" s="607">
        <f t="shared" si="27"/>
        <v>0</v>
      </c>
      <c r="BI1387" s="607">
        <f t="shared" si="28"/>
        <v>0</v>
      </c>
      <c r="BJ1387" s="516" t="s">
        <v>81</v>
      </c>
      <c r="BK1387" s="607">
        <f t="shared" si="29"/>
        <v>0</v>
      </c>
      <c r="BL1387" s="516" t="s">
        <v>259</v>
      </c>
      <c r="BM1387" s="606" t="s">
        <v>2317</v>
      </c>
    </row>
    <row r="1388" spans="2:65" s="524" customFormat="1" ht="24.15" customHeight="1">
      <c r="B1388" s="523"/>
      <c r="C1388" s="595" t="s">
        <v>2318</v>
      </c>
      <c r="D1388" s="595" t="s">
        <v>186</v>
      </c>
      <c r="E1388" s="596" t="s">
        <v>2319</v>
      </c>
      <c r="F1388" s="636" t="s">
        <v>2320</v>
      </c>
      <c r="G1388" s="615" t="s">
        <v>563</v>
      </c>
      <c r="H1388" s="599">
        <v>1</v>
      </c>
      <c r="I1388" s="90"/>
      <c r="J1388" s="600">
        <f t="shared" si="20"/>
        <v>0</v>
      </c>
      <c r="K1388" s="601"/>
      <c r="L1388" s="523"/>
      <c r="M1388" s="602" t="s">
        <v>1</v>
      </c>
      <c r="N1388" s="603" t="s">
        <v>38</v>
      </c>
      <c r="P1388" s="604">
        <f t="shared" si="21"/>
        <v>0</v>
      </c>
      <c r="Q1388" s="604">
        <v>0</v>
      </c>
      <c r="R1388" s="604">
        <f t="shared" si="22"/>
        <v>0</v>
      </c>
      <c r="S1388" s="604">
        <v>0</v>
      </c>
      <c r="T1388" s="605">
        <f t="shared" si="23"/>
        <v>0</v>
      </c>
      <c r="AR1388" s="606" t="s">
        <v>259</v>
      </c>
      <c r="AT1388" s="606" t="s">
        <v>186</v>
      </c>
      <c r="AU1388" s="606" t="s">
        <v>83</v>
      </c>
      <c r="AY1388" s="516" t="s">
        <v>184</v>
      </c>
      <c r="BE1388" s="607">
        <f t="shared" si="24"/>
        <v>0</v>
      </c>
      <c r="BF1388" s="607">
        <f t="shared" si="25"/>
        <v>0</v>
      </c>
      <c r="BG1388" s="607">
        <f t="shared" si="26"/>
        <v>0</v>
      </c>
      <c r="BH1388" s="607">
        <f t="shared" si="27"/>
        <v>0</v>
      </c>
      <c r="BI1388" s="607">
        <f t="shared" si="28"/>
        <v>0</v>
      </c>
      <c r="BJ1388" s="516" t="s">
        <v>81</v>
      </c>
      <c r="BK1388" s="607">
        <f t="shared" si="29"/>
        <v>0</v>
      </c>
      <c r="BL1388" s="516" t="s">
        <v>259</v>
      </c>
      <c r="BM1388" s="606" t="s">
        <v>2321</v>
      </c>
    </row>
    <row r="1389" spans="2:65" s="524" customFormat="1" ht="24.15" customHeight="1">
      <c r="B1389" s="523"/>
      <c r="C1389" s="595" t="s">
        <v>2322</v>
      </c>
      <c r="D1389" s="595" t="s">
        <v>186</v>
      </c>
      <c r="E1389" s="596" t="s">
        <v>2323</v>
      </c>
      <c r="F1389" s="636" t="s">
        <v>2324</v>
      </c>
      <c r="G1389" s="615" t="s">
        <v>563</v>
      </c>
      <c r="H1389" s="599">
        <v>1</v>
      </c>
      <c r="I1389" s="90"/>
      <c r="J1389" s="600">
        <f t="shared" si="20"/>
        <v>0</v>
      </c>
      <c r="K1389" s="601"/>
      <c r="L1389" s="523"/>
      <c r="M1389" s="602" t="s">
        <v>1</v>
      </c>
      <c r="N1389" s="603" t="s">
        <v>38</v>
      </c>
      <c r="P1389" s="604">
        <f t="shared" si="21"/>
        <v>0</v>
      </c>
      <c r="Q1389" s="604">
        <v>0</v>
      </c>
      <c r="R1389" s="604">
        <f t="shared" si="22"/>
        <v>0</v>
      </c>
      <c r="S1389" s="604">
        <v>0</v>
      </c>
      <c r="T1389" s="605">
        <f t="shared" si="23"/>
        <v>0</v>
      </c>
      <c r="AR1389" s="606" t="s">
        <v>259</v>
      </c>
      <c r="AT1389" s="606" t="s">
        <v>186</v>
      </c>
      <c r="AU1389" s="606" t="s">
        <v>83</v>
      </c>
      <c r="AY1389" s="516" t="s">
        <v>184</v>
      </c>
      <c r="BE1389" s="607">
        <f t="shared" si="24"/>
        <v>0</v>
      </c>
      <c r="BF1389" s="607">
        <f t="shared" si="25"/>
        <v>0</v>
      </c>
      <c r="BG1389" s="607">
        <f t="shared" si="26"/>
        <v>0</v>
      </c>
      <c r="BH1389" s="607">
        <f t="shared" si="27"/>
        <v>0</v>
      </c>
      <c r="BI1389" s="607">
        <f t="shared" si="28"/>
        <v>0</v>
      </c>
      <c r="BJ1389" s="516" t="s">
        <v>81</v>
      </c>
      <c r="BK1389" s="607">
        <f t="shared" si="29"/>
        <v>0</v>
      </c>
      <c r="BL1389" s="516" t="s">
        <v>259</v>
      </c>
      <c r="BM1389" s="606" t="s">
        <v>2325</v>
      </c>
    </row>
    <row r="1390" spans="2:65" s="524" customFormat="1" ht="24.15" customHeight="1">
      <c r="B1390" s="523"/>
      <c r="C1390" s="595" t="s">
        <v>2326</v>
      </c>
      <c r="D1390" s="595" t="s">
        <v>186</v>
      </c>
      <c r="E1390" s="596" t="s">
        <v>2327</v>
      </c>
      <c r="F1390" s="636" t="s">
        <v>2328</v>
      </c>
      <c r="G1390" s="615" t="s">
        <v>563</v>
      </c>
      <c r="H1390" s="599">
        <v>11</v>
      </c>
      <c r="I1390" s="90"/>
      <c r="J1390" s="600">
        <f t="shared" si="20"/>
        <v>0</v>
      </c>
      <c r="K1390" s="601"/>
      <c r="L1390" s="523"/>
      <c r="M1390" s="602" t="s">
        <v>1</v>
      </c>
      <c r="N1390" s="603" t="s">
        <v>38</v>
      </c>
      <c r="P1390" s="604">
        <f t="shared" si="21"/>
        <v>0</v>
      </c>
      <c r="Q1390" s="604">
        <v>0</v>
      </c>
      <c r="R1390" s="604">
        <f t="shared" si="22"/>
        <v>0</v>
      </c>
      <c r="S1390" s="604">
        <v>0</v>
      </c>
      <c r="T1390" s="605">
        <f t="shared" si="23"/>
        <v>0</v>
      </c>
      <c r="AR1390" s="606" t="s">
        <v>259</v>
      </c>
      <c r="AT1390" s="606" t="s">
        <v>186</v>
      </c>
      <c r="AU1390" s="606" t="s">
        <v>83</v>
      </c>
      <c r="AY1390" s="516" t="s">
        <v>184</v>
      </c>
      <c r="BE1390" s="607">
        <f t="shared" si="24"/>
        <v>0</v>
      </c>
      <c r="BF1390" s="607">
        <f t="shared" si="25"/>
        <v>0</v>
      </c>
      <c r="BG1390" s="607">
        <f t="shared" si="26"/>
        <v>0</v>
      </c>
      <c r="BH1390" s="607">
        <f t="shared" si="27"/>
        <v>0</v>
      </c>
      <c r="BI1390" s="607">
        <f t="shared" si="28"/>
        <v>0</v>
      </c>
      <c r="BJ1390" s="516" t="s">
        <v>81</v>
      </c>
      <c r="BK1390" s="607">
        <f t="shared" si="29"/>
        <v>0</v>
      </c>
      <c r="BL1390" s="516" t="s">
        <v>259</v>
      </c>
      <c r="BM1390" s="606" t="s">
        <v>2329</v>
      </c>
    </row>
    <row r="1391" spans="2:65" s="524" customFormat="1" ht="24.15" customHeight="1">
      <c r="B1391" s="523"/>
      <c r="C1391" s="595" t="s">
        <v>2330</v>
      </c>
      <c r="D1391" s="595" t="s">
        <v>186</v>
      </c>
      <c r="E1391" s="596" t="s">
        <v>2331</v>
      </c>
      <c r="F1391" s="636" t="s">
        <v>2332</v>
      </c>
      <c r="G1391" s="615" t="s">
        <v>563</v>
      </c>
      <c r="H1391" s="599">
        <v>4</v>
      </c>
      <c r="I1391" s="90"/>
      <c r="J1391" s="600">
        <f t="shared" si="20"/>
        <v>0</v>
      </c>
      <c r="K1391" s="601"/>
      <c r="L1391" s="523"/>
      <c r="M1391" s="602" t="s">
        <v>1</v>
      </c>
      <c r="N1391" s="603" t="s">
        <v>38</v>
      </c>
      <c r="P1391" s="604">
        <f t="shared" si="21"/>
        <v>0</v>
      </c>
      <c r="Q1391" s="604">
        <v>0</v>
      </c>
      <c r="R1391" s="604">
        <f t="shared" si="22"/>
        <v>0</v>
      </c>
      <c r="S1391" s="604">
        <v>0</v>
      </c>
      <c r="T1391" s="605">
        <f t="shared" si="23"/>
        <v>0</v>
      </c>
      <c r="AR1391" s="606" t="s">
        <v>259</v>
      </c>
      <c r="AT1391" s="606" t="s">
        <v>186</v>
      </c>
      <c r="AU1391" s="606" t="s">
        <v>83</v>
      </c>
      <c r="AY1391" s="516" t="s">
        <v>184</v>
      </c>
      <c r="BE1391" s="607">
        <f t="shared" si="24"/>
        <v>0</v>
      </c>
      <c r="BF1391" s="607">
        <f t="shared" si="25"/>
        <v>0</v>
      </c>
      <c r="BG1391" s="607">
        <f t="shared" si="26"/>
        <v>0</v>
      </c>
      <c r="BH1391" s="607">
        <f t="shared" si="27"/>
        <v>0</v>
      </c>
      <c r="BI1391" s="607">
        <f t="shared" si="28"/>
        <v>0</v>
      </c>
      <c r="BJ1391" s="516" t="s">
        <v>81</v>
      </c>
      <c r="BK1391" s="607">
        <f t="shared" si="29"/>
        <v>0</v>
      </c>
      <c r="BL1391" s="516" t="s">
        <v>259</v>
      </c>
      <c r="BM1391" s="606" t="s">
        <v>2333</v>
      </c>
    </row>
    <row r="1392" spans="2:65" s="584" customFormat="1" ht="25.95" customHeight="1">
      <c r="B1392" s="583"/>
      <c r="D1392" s="585" t="s">
        <v>72</v>
      </c>
      <c r="E1392" s="586" t="s">
        <v>480</v>
      </c>
      <c r="F1392" s="586" t="s">
        <v>2334</v>
      </c>
      <c r="J1392" s="587">
        <f>BK1392</f>
        <v>0</v>
      </c>
      <c r="L1392" s="583"/>
      <c r="M1392" s="588"/>
      <c r="P1392" s="589">
        <f>P1393</f>
        <v>0</v>
      </c>
      <c r="R1392" s="589">
        <f>R1393</f>
        <v>0</v>
      </c>
      <c r="T1392" s="590">
        <f>T1393</f>
        <v>0</v>
      </c>
      <c r="AR1392" s="585" t="s">
        <v>195</v>
      </c>
      <c r="AT1392" s="591" t="s">
        <v>72</v>
      </c>
      <c r="AU1392" s="591" t="s">
        <v>73</v>
      </c>
      <c r="AY1392" s="585" t="s">
        <v>184</v>
      </c>
      <c r="BK1392" s="592">
        <f>BK1393</f>
        <v>0</v>
      </c>
    </row>
    <row r="1393" spans="2:65" s="584" customFormat="1" ht="22.8" customHeight="1">
      <c r="B1393" s="583"/>
      <c r="D1393" s="585" t="s">
        <v>72</v>
      </c>
      <c r="E1393" s="593" t="s">
        <v>2335</v>
      </c>
      <c r="F1393" s="593" t="s">
        <v>2336</v>
      </c>
      <c r="J1393" s="594">
        <f>BK1393</f>
        <v>0</v>
      </c>
      <c r="L1393" s="583"/>
      <c r="M1393" s="588"/>
      <c r="P1393" s="589">
        <f>SUM(P1394:P1403)</f>
        <v>0</v>
      </c>
      <c r="R1393" s="589">
        <f>SUM(R1394:R1403)</f>
        <v>0</v>
      </c>
      <c r="T1393" s="590">
        <f>SUM(T1394:T1403)</f>
        <v>0</v>
      </c>
      <c r="AR1393" s="585" t="s">
        <v>195</v>
      </c>
      <c r="AT1393" s="591" t="s">
        <v>72</v>
      </c>
      <c r="AU1393" s="591" t="s">
        <v>81</v>
      </c>
      <c r="AY1393" s="585" t="s">
        <v>184</v>
      </c>
      <c r="BK1393" s="592">
        <f>SUM(BK1394:BK1403)</f>
        <v>0</v>
      </c>
    </row>
    <row r="1394" spans="2:65" s="524" customFormat="1" ht="24.15" customHeight="1">
      <c r="B1394" s="523"/>
      <c r="C1394" s="595" t="s">
        <v>2337</v>
      </c>
      <c r="D1394" s="595" t="s">
        <v>186</v>
      </c>
      <c r="E1394" s="596" t="s">
        <v>2338</v>
      </c>
      <c r="F1394" s="636" t="s">
        <v>2339</v>
      </c>
      <c r="G1394" s="615" t="s">
        <v>406</v>
      </c>
      <c r="H1394" s="599">
        <v>4361</v>
      </c>
      <c r="I1394" s="90"/>
      <c r="J1394" s="600">
        <f>ROUND(I1394*H1394,2)</f>
        <v>0</v>
      </c>
      <c r="K1394" s="601"/>
      <c r="L1394" s="523"/>
      <c r="M1394" s="602" t="s">
        <v>1</v>
      </c>
      <c r="N1394" s="603" t="s">
        <v>38</v>
      </c>
      <c r="P1394" s="604">
        <f>O1394*H1394</f>
        <v>0</v>
      </c>
      <c r="Q1394" s="604">
        <v>0</v>
      </c>
      <c r="R1394" s="604">
        <f>Q1394*H1394</f>
        <v>0</v>
      </c>
      <c r="S1394" s="604">
        <v>0</v>
      </c>
      <c r="T1394" s="605">
        <f>S1394*H1394</f>
        <v>0</v>
      </c>
      <c r="AR1394" s="606" t="s">
        <v>1131</v>
      </c>
      <c r="AT1394" s="606" t="s">
        <v>186</v>
      </c>
      <c r="AU1394" s="606" t="s">
        <v>83</v>
      </c>
      <c r="AY1394" s="516" t="s">
        <v>184</v>
      </c>
      <c r="BE1394" s="607">
        <f>IF(N1394="základní",J1394,0)</f>
        <v>0</v>
      </c>
      <c r="BF1394" s="607">
        <f>IF(N1394="snížená",J1394,0)</f>
        <v>0</v>
      </c>
      <c r="BG1394" s="607">
        <f>IF(N1394="zákl. přenesená",J1394,0)</f>
        <v>0</v>
      </c>
      <c r="BH1394" s="607">
        <f>IF(N1394="sníž. přenesená",J1394,0)</f>
        <v>0</v>
      </c>
      <c r="BI1394" s="607">
        <f>IF(N1394="nulová",J1394,0)</f>
        <v>0</v>
      </c>
      <c r="BJ1394" s="516" t="s">
        <v>81</v>
      </c>
      <c r="BK1394" s="607">
        <f>ROUND(I1394*H1394,2)</f>
        <v>0</v>
      </c>
      <c r="BL1394" s="516" t="s">
        <v>1131</v>
      </c>
      <c r="BM1394" s="606" t="s">
        <v>2340</v>
      </c>
    </row>
    <row r="1395" spans="2:65" s="609" customFormat="1">
      <c r="B1395" s="608"/>
      <c r="D1395" s="610" t="s">
        <v>203</v>
      </c>
      <c r="E1395" s="611" t="s">
        <v>1</v>
      </c>
      <c r="F1395" s="514" t="s">
        <v>2341</v>
      </c>
      <c r="H1395" s="612">
        <v>4361</v>
      </c>
      <c r="L1395" s="608"/>
      <c r="M1395" s="613"/>
      <c r="T1395" s="614"/>
      <c r="AT1395" s="611" t="s">
        <v>203</v>
      </c>
      <c r="AU1395" s="611" t="s">
        <v>83</v>
      </c>
      <c r="AV1395" s="609" t="s">
        <v>83</v>
      </c>
      <c r="AW1395" s="609" t="s">
        <v>28</v>
      </c>
      <c r="AX1395" s="609" t="s">
        <v>81</v>
      </c>
      <c r="AY1395" s="611" t="s">
        <v>184</v>
      </c>
    </row>
    <row r="1396" spans="2:65" s="524" customFormat="1" ht="37.799999999999997" customHeight="1">
      <c r="B1396" s="523"/>
      <c r="C1396" s="595" t="s">
        <v>2342</v>
      </c>
      <c r="D1396" s="595" t="s">
        <v>186</v>
      </c>
      <c r="E1396" s="596" t="s">
        <v>2343</v>
      </c>
      <c r="F1396" s="636" t="s">
        <v>2344</v>
      </c>
      <c r="G1396" s="615" t="s">
        <v>406</v>
      </c>
      <c r="H1396" s="599">
        <v>1123</v>
      </c>
      <c r="I1396" s="90"/>
      <c r="J1396" s="600">
        <f>ROUND(I1396*H1396,2)</f>
        <v>0</v>
      </c>
      <c r="K1396" s="601"/>
      <c r="L1396" s="523"/>
      <c r="M1396" s="602" t="s">
        <v>1</v>
      </c>
      <c r="N1396" s="603" t="s">
        <v>38</v>
      </c>
      <c r="P1396" s="604">
        <f>O1396*H1396</f>
        <v>0</v>
      </c>
      <c r="Q1396" s="604">
        <v>0</v>
      </c>
      <c r="R1396" s="604">
        <f>Q1396*H1396</f>
        <v>0</v>
      </c>
      <c r="S1396" s="604">
        <v>0</v>
      </c>
      <c r="T1396" s="605">
        <f>S1396*H1396</f>
        <v>0</v>
      </c>
      <c r="AR1396" s="606" t="s">
        <v>1131</v>
      </c>
      <c r="AT1396" s="606" t="s">
        <v>186</v>
      </c>
      <c r="AU1396" s="606" t="s">
        <v>83</v>
      </c>
      <c r="AY1396" s="516" t="s">
        <v>184</v>
      </c>
      <c r="BE1396" s="607">
        <f>IF(N1396="základní",J1396,0)</f>
        <v>0</v>
      </c>
      <c r="BF1396" s="607">
        <f>IF(N1396="snížená",J1396,0)</f>
        <v>0</v>
      </c>
      <c r="BG1396" s="607">
        <f>IF(N1396="zákl. přenesená",J1396,0)</f>
        <v>0</v>
      </c>
      <c r="BH1396" s="607">
        <f>IF(N1396="sníž. přenesená",J1396,0)</f>
        <v>0</v>
      </c>
      <c r="BI1396" s="607">
        <f>IF(N1396="nulová",J1396,0)</f>
        <v>0</v>
      </c>
      <c r="BJ1396" s="516" t="s">
        <v>81</v>
      </c>
      <c r="BK1396" s="607">
        <f>ROUND(I1396*H1396,2)</f>
        <v>0</v>
      </c>
      <c r="BL1396" s="516" t="s">
        <v>1131</v>
      </c>
      <c r="BM1396" s="606" t="s">
        <v>2345</v>
      </c>
    </row>
    <row r="1397" spans="2:65" s="609" customFormat="1">
      <c r="B1397" s="608"/>
      <c r="D1397" s="610" t="s">
        <v>203</v>
      </c>
      <c r="E1397" s="611" t="s">
        <v>1</v>
      </c>
      <c r="F1397" s="514" t="s">
        <v>2346</v>
      </c>
      <c r="H1397" s="612">
        <v>1123</v>
      </c>
      <c r="L1397" s="608"/>
      <c r="M1397" s="613"/>
      <c r="T1397" s="614"/>
      <c r="AT1397" s="611" t="s">
        <v>203</v>
      </c>
      <c r="AU1397" s="611" t="s">
        <v>83</v>
      </c>
      <c r="AV1397" s="609" t="s">
        <v>83</v>
      </c>
      <c r="AW1397" s="609" t="s">
        <v>28</v>
      </c>
      <c r="AX1397" s="609" t="s">
        <v>81</v>
      </c>
      <c r="AY1397" s="611" t="s">
        <v>184</v>
      </c>
    </row>
    <row r="1398" spans="2:65" s="524" customFormat="1" ht="37.799999999999997" customHeight="1">
      <c r="B1398" s="523"/>
      <c r="C1398" s="595" t="s">
        <v>2347</v>
      </c>
      <c r="D1398" s="595" t="s">
        <v>186</v>
      </c>
      <c r="E1398" s="596" t="s">
        <v>2348</v>
      </c>
      <c r="F1398" s="636" t="s">
        <v>2349</v>
      </c>
      <c r="G1398" s="615" t="s">
        <v>406</v>
      </c>
      <c r="H1398" s="599">
        <v>21105</v>
      </c>
      <c r="I1398" s="90"/>
      <c r="J1398" s="600">
        <f>ROUND(I1398*H1398,2)</f>
        <v>0</v>
      </c>
      <c r="K1398" s="601"/>
      <c r="L1398" s="523"/>
      <c r="M1398" s="602" t="s">
        <v>1</v>
      </c>
      <c r="N1398" s="603" t="s">
        <v>38</v>
      </c>
      <c r="P1398" s="604">
        <f>O1398*H1398</f>
        <v>0</v>
      </c>
      <c r="Q1398" s="604">
        <v>0</v>
      </c>
      <c r="R1398" s="604">
        <f>Q1398*H1398</f>
        <v>0</v>
      </c>
      <c r="S1398" s="604">
        <v>0</v>
      </c>
      <c r="T1398" s="605">
        <f>S1398*H1398</f>
        <v>0</v>
      </c>
      <c r="AR1398" s="606" t="s">
        <v>1131</v>
      </c>
      <c r="AT1398" s="606" t="s">
        <v>186</v>
      </c>
      <c r="AU1398" s="606" t="s">
        <v>83</v>
      </c>
      <c r="AY1398" s="516" t="s">
        <v>184</v>
      </c>
      <c r="BE1398" s="607">
        <f>IF(N1398="základní",J1398,0)</f>
        <v>0</v>
      </c>
      <c r="BF1398" s="607">
        <f>IF(N1398="snížená",J1398,0)</f>
        <v>0</v>
      </c>
      <c r="BG1398" s="607">
        <f>IF(N1398="zákl. přenesená",J1398,0)</f>
        <v>0</v>
      </c>
      <c r="BH1398" s="607">
        <f>IF(N1398="sníž. přenesená",J1398,0)</f>
        <v>0</v>
      </c>
      <c r="BI1398" s="607">
        <f>IF(N1398="nulová",J1398,0)</f>
        <v>0</v>
      </c>
      <c r="BJ1398" s="516" t="s">
        <v>81</v>
      </c>
      <c r="BK1398" s="607">
        <f>ROUND(I1398*H1398,2)</f>
        <v>0</v>
      </c>
      <c r="BL1398" s="516" t="s">
        <v>1131</v>
      </c>
      <c r="BM1398" s="606" t="s">
        <v>2350</v>
      </c>
    </row>
    <row r="1399" spans="2:65" s="609" customFormat="1">
      <c r="B1399" s="608"/>
      <c r="D1399" s="610" t="s">
        <v>203</v>
      </c>
      <c r="E1399" s="611" t="s">
        <v>1</v>
      </c>
      <c r="F1399" s="514" t="s">
        <v>2351</v>
      </c>
      <c r="H1399" s="612">
        <v>21105</v>
      </c>
      <c r="L1399" s="608"/>
      <c r="M1399" s="613"/>
      <c r="T1399" s="614"/>
      <c r="AT1399" s="611" t="s">
        <v>203</v>
      </c>
      <c r="AU1399" s="611" t="s">
        <v>83</v>
      </c>
      <c r="AV1399" s="609" t="s">
        <v>83</v>
      </c>
      <c r="AW1399" s="609" t="s">
        <v>28</v>
      </c>
      <c r="AX1399" s="609" t="s">
        <v>81</v>
      </c>
      <c r="AY1399" s="611" t="s">
        <v>184</v>
      </c>
    </row>
    <row r="1400" spans="2:65" s="524" customFormat="1" ht="24.15" customHeight="1">
      <c r="B1400" s="523"/>
      <c r="C1400" s="595" t="s">
        <v>2352</v>
      </c>
      <c r="D1400" s="595" t="s">
        <v>186</v>
      </c>
      <c r="E1400" s="596" t="s">
        <v>2353</v>
      </c>
      <c r="F1400" s="636" t="s">
        <v>2354</v>
      </c>
      <c r="G1400" s="615" t="s">
        <v>406</v>
      </c>
      <c r="H1400" s="599">
        <v>1233</v>
      </c>
      <c r="I1400" s="90"/>
      <c r="J1400" s="600">
        <f>ROUND(I1400*H1400,2)</f>
        <v>0</v>
      </c>
      <c r="K1400" s="601"/>
      <c r="L1400" s="523"/>
      <c r="M1400" s="602" t="s">
        <v>1</v>
      </c>
      <c r="N1400" s="603" t="s">
        <v>38</v>
      </c>
      <c r="P1400" s="604">
        <f>O1400*H1400</f>
        <v>0</v>
      </c>
      <c r="Q1400" s="604">
        <v>0</v>
      </c>
      <c r="R1400" s="604">
        <f>Q1400*H1400</f>
        <v>0</v>
      </c>
      <c r="S1400" s="604">
        <v>0</v>
      </c>
      <c r="T1400" s="605">
        <f>S1400*H1400</f>
        <v>0</v>
      </c>
      <c r="AR1400" s="606" t="s">
        <v>1131</v>
      </c>
      <c r="AT1400" s="606" t="s">
        <v>186</v>
      </c>
      <c r="AU1400" s="606" t="s">
        <v>83</v>
      </c>
      <c r="AY1400" s="516" t="s">
        <v>184</v>
      </c>
      <c r="BE1400" s="607">
        <f>IF(N1400="základní",J1400,0)</f>
        <v>0</v>
      </c>
      <c r="BF1400" s="607">
        <f>IF(N1400="snížená",J1400,0)</f>
        <v>0</v>
      </c>
      <c r="BG1400" s="607">
        <f>IF(N1400="zákl. přenesená",J1400,0)</f>
        <v>0</v>
      </c>
      <c r="BH1400" s="607">
        <f>IF(N1400="sníž. přenesená",J1400,0)</f>
        <v>0</v>
      </c>
      <c r="BI1400" s="607">
        <f>IF(N1400="nulová",J1400,0)</f>
        <v>0</v>
      </c>
      <c r="BJ1400" s="516" t="s">
        <v>81</v>
      </c>
      <c r="BK1400" s="607">
        <f>ROUND(I1400*H1400,2)</f>
        <v>0</v>
      </c>
      <c r="BL1400" s="516" t="s">
        <v>1131</v>
      </c>
      <c r="BM1400" s="606" t="s">
        <v>2355</v>
      </c>
    </row>
    <row r="1401" spans="2:65" s="609" customFormat="1">
      <c r="B1401" s="608"/>
      <c r="D1401" s="610" t="s">
        <v>203</v>
      </c>
      <c r="E1401" s="611" t="s">
        <v>1</v>
      </c>
      <c r="F1401" s="514" t="s">
        <v>2356</v>
      </c>
      <c r="H1401" s="612">
        <v>1233</v>
      </c>
      <c r="L1401" s="608"/>
      <c r="M1401" s="613"/>
      <c r="T1401" s="614"/>
      <c r="AT1401" s="611" t="s">
        <v>203</v>
      </c>
      <c r="AU1401" s="611" t="s">
        <v>83</v>
      </c>
      <c r="AV1401" s="609" t="s">
        <v>83</v>
      </c>
      <c r="AW1401" s="609" t="s">
        <v>28</v>
      </c>
      <c r="AX1401" s="609" t="s">
        <v>81</v>
      </c>
      <c r="AY1401" s="611" t="s">
        <v>184</v>
      </c>
    </row>
    <row r="1402" spans="2:65" s="524" customFormat="1" ht="24.15" customHeight="1">
      <c r="B1402" s="523"/>
      <c r="C1402" s="595" t="s">
        <v>2357</v>
      </c>
      <c r="D1402" s="595" t="s">
        <v>186</v>
      </c>
      <c r="E1402" s="596" t="s">
        <v>2358</v>
      </c>
      <c r="F1402" s="636" t="s">
        <v>2359</v>
      </c>
      <c r="G1402" s="615" t="s">
        <v>406</v>
      </c>
      <c r="H1402" s="599">
        <v>68</v>
      </c>
      <c r="I1402" s="90"/>
      <c r="J1402" s="600">
        <f>ROUND(I1402*H1402,2)</f>
        <v>0</v>
      </c>
      <c r="K1402" s="601"/>
      <c r="L1402" s="523"/>
      <c r="M1402" s="602" t="s">
        <v>1</v>
      </c>
      <c r="N1402" s="603" t="s">
        <v>38</v>
      </c>
      <c r="P1402" s="604">
        <f>O1402*H1402</f>
        <v>0</v>
      </c>
      <c r="Q1402" s="604">
        <v>0</v>
      </c>
      <c r="R1402" s="604">
        <f>Q1402*H1402</f>
        <v>0</v>
      </c>
      <c r="S1402" s="604">
        <v>0</v>
      </c>
      <c r="T1402" s="605">
        <f>S1402*H1402</f>
        <v>0</v>
      </c>
      <c r="AR1402" s="606" t="s">
        <v>1131</v>
      </c>
      <c r="AT1402" s="606" t="s">
        <v>186</v>
      </c>
      <c r="AU1402" s="606" t="s">
        <v>83</v>
      </c>
      <c r="AY1402" s="516" t="s">
        <v>184</v>
      </c>
      <c r="BE1402" s="607">
        <f>IF(N1402="základní",J1402,0)</f>
        <v>0</v>
      </c>
      <c r="BF1402" s="607">
        <f>IF(N1402="snížená",J1402,0)</f>
        <v>0</v>
      </c>
      <c r="BG1402" s="607">
        <f>IF(N1402="zákl. přenesená",J1402,0)</f>
        <v>0</v>
      </c>
      <c r="BH1402" s="607">
        <f>IF(N1402="sníž. přenesená",J1402,0)</f>
        <v>0</v>
      </c>
      <c r="BI1402" s="607">
        <f>IF(N1402="nulová",J1402,0)</f>
        <v>0</v>
      </c>
      <c r="BJ1402" s="516" t="s">
        <v>81</v>
      </c>
      <c r="BK1402" s="607">
        <f>ROUND(I1402*H1402,2)</f>
        <v>0</v>
      </c>
      <c r="BL1402" s="516" t="s">
        <v>1131</v>
      </c>
      <c r="BM1402" s="606" t="s">
        <v>2360</v>
      </c>
    </row>
    <row r="1403" spans="2:65" s="609" customFormat="1">
      <c r="B1403" s="608"/>
      <c r="D1403" s="610" t="s">
        <v>203</v>
      </c>
      <c r="E1403" s="611" t="s">
        <v>1</v>
      </c>
      <c r="F1403" s="514" t="s">
        <v>2361</v>
      </c>
      <c r="H1403" s="612">
        <v>68</v>
      </c>
      <c r="L1403" s="608"/>
      <c r="M1403" s="613"/>
      <c r="T1403" s="614"/>
      <c r="AT1403" s="611" t="s">
        <v>203</v>
      </c>
      <c r="AU1403" s="611" t="s">
        <v>83</v>
      </c>
      <c r="AV1403" s="609" t="s">
        <v>83</v>
      </c>
      <c r="AW1403" s="609" t="s">
        <v>28</v>
      </c>
      <c r="AX1403" s="609" t="s">
        <v>81</v>
      </c>
      <c r="AY1403" s="611" t="s">
        <v>184</v>
      </c>
    </row>
    <row r="1404" spans="2:65" s="584" customFormat="1" ht="25.95" customHeight="1">
      <c r="B1404" s="583"/>
      <c r="D1404" s="585" t="s">
        <v>72</v>
      </c>
      <c r="E1404" s="586" t="s">
        <v>411</v>
      </c>
      <c r="F1404" s="586" t="s">
        <v>412</v>
      </c>
      <c r="J1404" s="587">
        <f>BK1404</f>
        <v>0</v>
      </c>
      <c r="L1404" s="583"/>
      <c r="M1404" s="588"/>
      <c r="P1404" s="589">
        <f>P1405+P1407+P1409+P1411</f>
        <v>0</v>
      </c>
      <c r="R1404" s="589">
        <f>R1405+R1407+R1409+R1411</f>
        <v>0</v>
      </c>
      <c r="T1404" s="590">
        <f>T1405+T1407+T1409+T1411</f>
        <v>0</v>
      </c>
      <c r="AR1404" s="585" t="s">
        <v>207</v>
      </c>
      <c r="AT1404" s="591" t="s">
        <v>72</v>
      </c>
      <c r="AU1404" s="591" t="s">
        <v>73</v>
      </c>
      <c r="AY1404" s="585" t="s">
        <v>184</v>
      </c>
      <c r="BK1404" s="592">
        <f>BK1405+BK1407+BK1409+BK1411</f>
        <v>0</v>
      </c>
    </row>
    <row r="1405" spans="2:65" s="584" customFormat="1" ht="22.8" customHeight="1">
      <c r="B1405" s="583"/>
      <c r="D1405" s="585" t="s">
        <v>72</v>
      </c>
      <c r="E1405" s="593" t="s">
        <v>413</v>
      </c>
      <c r="F1405" s="593" t="s">
        <v>414</v>
      </c>
      <c r="J1405" s="594">
        <f>BK1405</f>
        <v>0</v>
      </c>
      <c r="L1405" s="583"/>
      <c r="M1405" s="588"/>
      <c r="P1405" s="589">
        <f>P1406</f>
        <v>0</v>
      </c>
      <c r="R1405" s="589">
        <f>R1406</f>
        <v>0</v>
      </c>
      <c r="T1405" s="590">
        <f>T1406</f>
        <v>0</v>
      </c>
      <c r="AR1405" s="585" t="s">
        <v>207</v>
      </c>
      <c r="AT1405" s="591" t="s">
        <v>72</v>
      </c>
      <c r="AU1405" s="591" t="s">
        <v>81</v>
      </c>
      <c r="AY1405" s="585" t="s">
        <v>184</v>
      </c>
      <c r="BK1405" s="592">
        <f>BK1406</f>
        <v>0</v>
      </c>
    </row>
    <row r="1406" spans="2:65" s="524" customFormat="1" ht="21.75" customHeight="1">
      <c r="B1406" s="523"/>
      <c r="C1406" s="595" t="s">
        <v>2362</v>
      </c>
      <c r="D1406" s="595" t="s">
        <v>186</v>
      </c>
      <c r="E1406" s="596" t="s">
        <v>629</v>
      </c>
      <c r="F1406" s="636" t="s">
        <v>417</v>
      </c>
      <c r="G1406" s="615" t="s">
        <v>418</v>
      </c>
      <c r="H1406" s="599">
        <v>48</v>
      </c>
      <c r="I1406" s="90"/>
      <c r="J1406" s="600">
        <f>ROUND(I1406*H1406,2)</f>
        <v>0</v>
      </c>
      <c r="K1406" s="601"/>
      <c r="L1406" s="523"/>
      <c r="M1406" s="602" t="s">
        <v>1</v>
      </c>
      <c r="N1406" s="603" t="s">
        <v>38</v>
      </c>
      <c r="P1406" s="604">
        <f>O1406*H1406</f>
        <v>0</v>
      </c>
      <c r="Q1406" s="604">
        <v>0</v>
      </c>
      <c r="R1406" s="604">
        <f>Q1406*H1406</f>
        <v>0</v>
      </c>
      <c r="S1406" s="604">
        <v>0</v>
      </c>
      <c r="T1406" s="605">
        <f>S1406*H1406</f>
        <v>0</v>
      </c>
      <c r="AR1406" s="606" t="s">
        <v>419</v>
      </c>
      <c r="AT1406" s="606" t="s">
        <v>186</v>
      </c>
      <c r="AU1406" s="606" t="s">
        <v>83</v>
      </c>
      <c r="AY1406" s="516" t="s">
        <v>184</v>
      </c>
      <c r="BE1406" s="607">
        <f>IF(N1406="základní",J1406,0)</f>
        <v>0</v>
      </c>
      <c r="BF1406" s="607">
        <f>IF(N1406="snížená",J1406,0)</f>
        <v>0</v>
      </c>
      <c r="BG1406" s="607">
        <f>IF(N1406="zákl. přenesená",J1406,0)</f>
        <v>0</v>
      </c>
      <c r="BH1406" s="607">
        <f>IF(N1406="sníž. přenesená",J1406,0)</f>
        <v>0</v>
      </c>
      <c r="BI1406" s="607">
        <f>IF(N1406="nulová",J1406,0)</f>
        <v>0</v>
      </c>
      <c r="BJ1406" s="516" t="s">
        <v>81</v>
      </c>
      <c r="BK1406" s="607">
        <f>ROUND(I1406*H1406,2)</f>
        <v>0</v>
      </c>
      <c r="BL1406" s="516" t="s">
        <v>419</v>
      </c>
      <c r="BM1406" s="606" t="s">
        <v>2363</v>
      </c>
    </row>
    <row r="1407" spans="2:65" s="584" customFormat="1" ht="22.8" customHeight="1">
      <c r="B1407" s="583"/>
      <c r="D1407" s="585" t="s">
        <v>72</v>
      </c>
      <c r="E1407" s="593" t="s">
        <v>421</v>
      </c>
      <c r="F1407" s="593" t="s">
        <v>422</v>
      </c>
      <c r="J1407" s="594">
        <f>BK1407</f>
        <v>0</v>
      </c>
      <c r="L1407" s="583"/>
      <c r="M1407" s="588"/>
      <c r="P1407" s="589">
        <f>P1408</f>
        <v>0</v>
      </c>
      <c r="R1407" s="589">
        <f>R1408</f>
        <v>0</v>
      </c>
      <c r="T1407" s="590">
        <f>T1408</f>
        <v>0</v>
      </c>
      <c r="AR1407" s="585" t="s">
        <v>207</v>
      </c>
      <c r="AT1407" s="591" t="s">
        <v>72</v>
      </c>
      <c r="AU1407" s="591" t="s">
        <v>81</v>
      </c>
      <c r="AY1407" s="585" t="s">
        <v>184</v>
      </c>
      <c r="BK1407" s="592">
        <f>BK1408</f>
        <v>0</v>
      </c>
    </row>
    <row r="1408" spans="2:65" s="524" customFormat="1" ht="16.5" customHeight="1">
      <c r="B1408" s="523"/>
      <c r="C1408" s="595" t="s">
        <v>2364</v>
      </c>
      <c r="D1408" s="595" t="s">
        <v>186</v>
      </c>
      <c r="E1408" s="596" t="s">
        <v>424</v>
      </c>
      <c r="F1408" s="636" t="s">
        <v>422</v>
      </c>
      <c r="G1408" s="615" t="s">
        <v>425</v>
      </c>
      <c r="H1408" s="120"/>
      <c r="I1408" s="90"/>
      <c r="J1408" s="600">
        <f>ROUND(I1408*H1408,2)</f>
        <v>0</v>
      </c>
      <c r="K1408" s="601"/>
      <c r="L1408" s="523"/>
      <c r="M1408" s="602" t="s">
        <v>1</v>
      </c>
      <c r="N1408" s="603" t="s">
        <v>38</v>
      </c>
      <c r="P1408" s="604">
        <f>O1408*H1408</f>
        <v>0</v>
      </c>
      <c r="Q1408" s="604">
        <v>0</v>
      </c>
      <c r="R1408" s="604">
        <f>Q1408*H1408</f>
        <v>0</v>
      </c>
      <c r="S1408" s="604">
        <v>0</v>
      </c>
      <c r="T1408" s="605">
        <f>S1408*H1408</f>
        <v>0</v>
      </c>
      <c r="AR1408" s="606" t="s">
        <v>419</v>
      </c>
      <c r="AT1408" s="606" t="s">
        <v>186</v>
      </c>
      <c r="AU1408" s="606" t="s">
        <v>83</v>
      </c>
      <c r="AY1408" s="516" t="s">
        <v>184</v>
      </c>
      <c r="BE1408" s="607">
        <f>IF(N1408="základní",J1408,0)</f>
        <v>0</v>
      </c>
      <c r="BF1408" s="607">
        <f>IF(N1408="snížená",J1408,0)</f>
        <v>0</v>
      </c>
      <c r="BG1408" s="607">
        <f>IF(N1408="zákl. přenesená",J1408,0)</f>
        <v>0</v>
      </c>
      <c r="BH1408" s="607">
        <f>IF(N1408="sníž. přenesená",J1408,0)</f>
        <v>0</v>
      </c>
      <c r="BI1408" s="607">
        <f>IF(N1408="nulová",J1408,0)</f>
        <v>0</v>
      </c>
      <c r="BJ1408" s="516" t="s">
        <v>81</v>
      </c>
      <c r="BK1408" s="607">
        <f>ROUND(I1408*H1408,2)</f>
        <v>0</v>
      </c>
      <c r="BL1408" s="516" t="s">
        <v>419</v>
      </c>
      <c r="BM1408" s="606" t="s">
        <v>2365</v>
      </c>
    </row>
    <row r="1409" spans="2:65" s="584" customFormat="1" ht="22.8" customHeight="1">
      <c r="B1409" s="583"/>
      <c r="D1409" s="585" t="s">
        <v>72</v>
      </c>
      <c r="E1409" s="593" t="s">
        <v>427</v>
      </c>
      <c r="F1409" s="593" t="s">
        <v>428</v>
      </c>
      <c r="J1409" s="594">
        <f>BK1409</f>
        <v>0</v>
      </c>
      <c r="L1409" s="583"/>
      <c r="M1409" s="588"/>
      <c r="P1409" s="589">
        <f>P1410</f>
        <v>0</v>
      </c>
      <c r="R1409" s="589">
        <f>R1410</f>
        <v>0</v>
      </c>
      <c r="T1409" s="590">
        <f>T1410</f>
        <v>0</v>
      </c>
      <c r="AR1409" s="585" t="s">
        <v>207</v>
      </c>
      <c r="AT1409" s="591" t="s">
        <v>72</v>
      </c>
      <c r="AU1409" s="591" t="s">
        <v>81</v>
      </c>
      <c r="AY1409" s="585" t="s">
        <v>184</v>
      </c>
      <c r="BK1409" s="592">
        <f>BK1410</f>
        <v>0</v>
      </c>
    </row>
    <row r="1410" spans="2:65" s="524" customFormat="1" ht="16.5" customHeight="1">
      <c r="B1410" s="523"/>
      <c r="C1410" s="595" t="s">
        <v>2366</v>
      </c>
      <c r="D1410" s="595" t="s">
        <v>186</v>
      </c>
      <c r="E1410" s="596" t="s">
        <v>430</v>
      </c>
      <c r="F1410" s="636" t="s">
        <v>428</v>
      </c>
      <c r="G1410" s="615" t="s">
        <v>425</v>
      </c>
      <c r="H1410" s="120"/>
      <c r="I1410" s="90"/>
      <c r="J1410" s="600">
        <f>ROUND(I1410*H1410,2)</f>
        <v>0</v>
      </c>
      <c r="K1410" s="601"/>
      <c r="L1410" s="523"/>
      <c r="M1410" s="602" t="s">
        <v>1</v>
      </c>
      <c r="N1410" s="603" t="s">
        <v>38</v>
      </c>
      <c r="P1410" s="604">
        <f>O1410*H1410</f>
        <v>0</v>
      </c>
      <c r="Q1410" s="604">
        <v>0</v>
      </c>
      <c r="R1410" s="604">
        <f>Q1410*H1410</f>
        <v>0</v>
      </c>
      <c r="S1410" s="604">
        <v>0</v>
      </c>
      <c r="T1410" s="605">
        <f>S1410*H1410</f>
        <v>0</v>
      </c>
      <c r="AR1410" s="606" t="s">
        <v>419</v>
      </c>
      <c r="AT1410" s="606" t="s">
        <v>186</v>
      </c>
      <c r="AU1410" s="606" t="s">
        <v>83</v>
      </c>
      <c r="AY1410" s="516" t="s">
        <v>184</v>
      </c>
      <c r="BE1410" s="607">
        <f>IF(N1410="základní",J1410,0)</f>
        <v>0</v>
      </c>
      <c r="BF1410" s="607">
        <f>IF(N1410="snížená",J1410,0)</f>
        <v>0</v>
      </c>
      <c r="BG1410" s="607">
        <f>IF(N1410="zákl. přenesená",J1410,0)</f>
        <v>0</v>
      </c>
      <c r="BH1410" s="607">
        <f>IF(N1410="sníž. přenesená",J1410,0)</f>
        <v>0</v>
      </c>
      <c r="BI1410" s="607">
        <f>IF(N1410="nulová",J1410,0)</f>
        <v>0</v>
      </c>
      <c r="BJ1410" s="516" t="s">
        <v>81</v>
      </c>
      <c r="BK1410" s="607">
        <f>ROUND(I1410*H1410,2)</f>
        <v>0</v>
      </c>
      <c r="BL1410" s="516" t="s">
        <v>419</v>
      </c>
      <c r="BM1410" s="606" t="s">
        <v>2367</v>
      </c>
    </row>
    <row r="1411" spans="2:65" s="584" customFormat="1" ht="22.8" customHeight="1">
      <c r="B1411" s="583"/>
      <c r="D1411" s="585" t="s">
        <v>72</v>
      </c>
      <c r="E1411" s="593" t="s">
        <v>432</v>
      </c>
      <c r="F1411" s="593" t="s">
        <v>433</v>
      </c>
      <c r="J1411" s="594">
        <f>BK1411</f>
        <v>0</v>
      </c>
      <c r="L1411" s="583"/>
      <c r="M1411" s="588"/>
      <c r="P1411" s="589">
        <f>P1412</f>
        <v>0</v>
      </c>
      <c r="R1411" s="589">
        <f>R1412</f>
        <v>0</v>
      </c>
      <c r="T1411" s="590">
        <f>T1412</f>
        <v>0</v>
      </c>
      <c r="AR1411" s="585" t="s">
        <v>207</v>
      </c>
      <c r="AT1411" s="591" t="s">
        <v>72</v>
      </c>
      <c r="AU1411" s="591" t="s">
        <v>81</v>
      </c>
      <c r="AY1411" s="585" t="s">
        <v>184</v>
      </c>
      <c r="BK1411" s="592">
        <f>BK1412</f>
        <v>0</v>
      </c>
    </row>
    <row r="1412" spans="2:65" s="524" customFormat="1" ht="16.5" customHeight="1">
      <c r="B1412" s="523"/>
      <c r="C1412" s="595" t="s">
        <v>2368</v>
      </c>
      <c r="D1412" s="595" t="s">
        <v>186</v>
      </c>
      <c r="E1412" s="596" t="s">
        <v>435</v>
      </c>
      <c r="F1412" s="636" t="s">
        <v>436</v>
      </c>
      <c r="G1412" s="615" t="s">
        <v>425</v>
      </c>
      <c r="H1412" s="120"/>
      <c r="I1412" s="90"/>
      <c r="J1412" s="600">
        <f>ROUND(I1412*H1412,2)</f>
        <v>0</v>
      </c>
      <c r="K1412" s="601"/>
      <c r="L1412" s="523"/>
      <c r="M1412" s="648" t="s">
        <v>1</v>
      </c>
      <c r="N1412" s="649" t="s">
        <v>38</v>
      </c>
      <c r="O1412" s="650"/>
      <c r="P1412" s="651">
        <f>O1412*H1412</f>
        <v>0</v>
      </c>
      <c r="Q1412" s="651">
        <v>0</v>
      </c>
      <c r="R1412" s="651">
        <f>Q1412*H1412</f>
        <v>0</v>
      </c>
      <c r="S1412" s="651">
        <v>0</v>
      </c>
      <c r="T1412" s="652">
        <f>S1412*H1412</f>
        <v>0</v>
      </c>
      <c r="AR1412" s="606" t="s">
        <v>419</v>
      </c>
      <c r="AT1412" s="606" t="s">
        <v>186</v>
      </c>
      <c r="AU1412" s="606" t="s">
        <v>83</v>
      </c>
      <c r="AY1412" s="516" t="s">
        <v>184</v>
      </c>
      <c r="BE1412" s="607">
        <f>IF(N1412="základní",J1412,0)</f>
        <v>0</v>
      </c>
      <c r="BF1412" s="607">
        <f>IF(N1412="snížená",J1412,0)</f>
        <v>0</v>
      </c>
      <c r="BG1412" s="607">
        <f>IF(N1412="zákl. přenesená",J1412,0)</f>
        <v>0</v>
      </c>
      <c r="BH1412" s="607">
        <f>IF(N1412="sníž. přenesená",J1412,0)</f>
        <v>0</v>
      </c>
      <c r="BI1412" s="607">
        <f>IF(N1412="nulová",J1412,0)</f>
        <v>0</v>
      </c>
      <c r="BJ1412" s="516" t="s">
        <v>81</v>
      </c>
      <c r="BK1412" s="607">
        <f>ROUND(I1412*H1412,2)</f>
        <v>0</v>
      </c>
      <c r="BL1412" s="516" t="s">
        <v>419</v>
      </c>
      <c r="BM1412" s="606" t="s">
        <v>2369</v>
      </c>
    </row>
    <row r="1413" spans="2:65" s="524" customFormat="1" ht="7.05" customHeight="1">
      <c r="B1413" s="550"/>
      <c r="C1413" s="551"/>
      <c r="D1413" s="551"/>
      <c r="E1413" s="551"/>
      <c r="F1413" s="551"/>
      <c r="G1413" s="551"/>
      <c r="H1413" s="551"/>
      <c r="I1413" s="551"/>
      <c r="J1413" s="551"/>
      <c r="K1413" s="551"/>
      <c r="L1413" s="523"/>
    </row>
  </sheetData>
  <sheetProtection algorithmName="SHA-512" hashValue="gsI/FEa67k0BegAmYiRYu/TxjxCk5K6El1We3auAjrqmOSM/F5EM142BUxoYVLBwm7JwlrBp9Cj0x2w/5kYWNw==" saltValue="Om9mbtGZJ9i26Wju90iH9g==" spinCount="100000" sheet="1" objects="1" scenarios="1" selectLockedCells="1"/>
  <autoFilter ref="C150:K1412" xr:uid="{00000000-0009-0000-0000-000004000000}"/>
  <mergeCells count="12">
    <mergeCell ref="E143:H143"/>
    <mergeCell ref="L2:V2"/>
    <mergeCell ref="E85:H85"/>
    <mergeCell ref="E87:H87"/>
    <mergeCell ref="E89:H89"/>
    <mergeCell ref="E139:H139"/>
    <mergeCell ref="E141:H141"/>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294"/>
  <sheetViews>
    <sheetView showGridLines="0" topLeftCell="A190" workbookViewId="0">
      <selection activeCell="E17" sqref="E17"/>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101</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644</v>
      </c>
      <c r="F9" s="864"/>
      <c r="G9" s="864"/>
      <c r="H9" s="864"/>
      <c r="L9" s="20"/>
    </row>
    <row r="10" spans="2:46" s="1" customFormat="1" ht="12" customHeight="1">
      <c r="B10" s="20"/>
      <c r="D10" s="16" t="s">
        <v>439</v>
      </c>
      <c r="L10" s="20"/>
    </row>
    <row r="11" spans="2:46" s="1" customFormat="1" ht="16.5" customHeight="1">
      <c r="B11" s="20"/>
      <c r="E11" s="863" t="s">
        <v>2370</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ROUND(J137,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ROUND((SUM(BE137:BE293)),  2)</f>
        <v>0</v>
      </c>
      <c r="I35" s="44">
        <v>0.21</v>
      </c>
      <c r="J35" s="40">
        <f>ROUND(((SUM(BE137:BE293))*I35),  2)</f>
        <v>0</v>
      </c>
      <c r="L35" s="20"/>
    </row>
    <row r="36" spans="2:12" s="1" customFormat="1" ht="14.4" customHeight="1">
      <c r="B36" s="20"/>
      <c r="E36" s="16" t="s">
        <v>39</v>
      </c>
      <c r="F36" s="40">
        <f>ROUND((SUM(BF137:BF293)),  2)</f>
        <v>0</v>
      </c>
      <c r="I36" s="44">
        <v>0.12</v>
      </c>
      <c r="J36" s="40">
        <f>ROUND(((SUM(BF137:BF293))*I36),  2)</f>
        <v>0</v>
      </c>
      <c r="L36" s="20"/>
    </row>
    <row r="37" spans="2:12" s="1" customFormat="1" ht="14.4" hidden="1" customHeight="1">
      <c r="B37" s="20"/>
      <c r="E37" s="16" t="s">
        <v>40</v>
      </c>
      <c r="F37" s="40">
        <f>ROUND((SUM(BG137:BG293)),  2)</f>
        <v>0</v>
      </c>
      <c r="I37" s="44">
        <v>0.21</v>
      </c>
      <c r="J37" s="40">
        <f>0</f>
        <v>0</v>
      </c>
      <c r="L37" s="20"/>
    </row>
    <row r="38" spans="2:12" s="1" customFormat="1" ht="14.4" hidden="1" customHeight="1">
      <c r="B38" s="20"/>
      <c r="E38" s="16" t="s">
        <v>41</v>
      </c>
      <c r="F38" s="40">
        <f>ROUND((SUM(BH137:BH293)),  2)</f>
        <v>0</v>
      </c>
      <c r="I38" s="44">
        <v>0.12</v>
      </c>
      <c r="J38" s="40">
        <f>0</f>
        <v>0</v>
      </c>
      <c r="L38" s="20"/>
    </row>
    <row r="39" spans="2:12" s="1" customFormat="1" ht="14.4" hidden="1" customHeight="1">
      <c r="B39" s="20"/>
      <c r="E39" s="16" t="s">
        <v>42</v>
      </c>
      <c r="F39" s="40">
        <f>ROUND((SUM(BI137:BI293)),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644</v>
      </c>
      <c r="F87" s="864"/>
      <c r="G87" s="864"/>
      <c r="H87" s="864"/>
      <c r="L87" s="20"/>
    </row>
    <row r="88" spans="2:12" s="1" customFormat="1" ht="12" customHeight="1">
      <c r="B88" s="20"/>
      <c r="C88" s="16" t="s">
        <v>439</v>
      </c>
      <c r="L88" s="20"/>
    </row>
    <row r="89" spans="2:12" s="1" customFormat="1" ht="16.5" customHeight="1">
      <c r="B89" s="20"/>
      <c r="E89" s="863" t="str">
        <f>E11</f>
        <v>SO-03.4 - ZTI</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J137</f>
        <v>0</v>
      </c>
      <c r="L98" s="20"/>
      <c r="AU98" s="10" t="s">
        <v>155</v>
      </c>
    </row>
    <row r="99" spans="2:47" s="3" customFormat="1" ht="25.05" customHeight="1">
      <c r="B99" s="56"/>
      <c r="D99" s="57" t="s">
        <v>156</v>
      </c>
      <c r="E99" s="58"/>
      <c r="F99" s="58"/>
      <c r="G99" s="58"/>
      <c r="H99" s="58"/>
      <c r="I99" s="58"/>
      <c r="J99" s="59">
        <f>J138</f>
        <v>0</v>
      </c>
      <c r="L99" s="56"/>
    </row>
    <row r="100" spans="2:47" s="4" customFormat="1" ht="19.95" customHeight="1">
      <c r="B100" s="60"/>
      <c r="D100" s="61" t="s">
        <v>157</v>
      </c>
      <c r="E100" s="62"/>
      <c r="F100" s="62"/>
      <c r="G100" s="62"/>
      <c r="H100" s="62"/>
      <c r="I100" s="62"/>
      <c r="J100" s="63">
        <f>J139</f>
        <v>0</v>
      </c>
      <c r="L100" s="60"/>
    </row>
    <row r="101" spans="2:47" s="4" customFormat="1" ht="19.95" customHeight="1">
      <c r="B101" s="60"/>
      <c r="D101" s="61" t="s">
        <v>645</v>
      </c>
      <c r="E101" s="62"/>
      <c r="F101" s="62"/>
      <c r="G101" s="62"/>
      <c r="H101" s="62"/>
      <c r="I101" s="62"/>
      <c r="J101" s="63">
        <f>J158</f>
        <v>0</v>
      </c>
      <c r="L101" s="60"/>
    </row>
    <row r="102" spans="2:47" s="4" customFormat="1" ht="19.95" customHeight="1">
      <c r="B102" s="60"/>
      <c r="D102" s="61" t="s">
        <v>443</v>
      </c>
      <c r="E102" s="62"/>
      <c r="F102" s="62"/>
      <c r="G102" s="62"/>
      <c r="H102" s="62"/>
      <c r="I102" s="62"/>
      <c r="J102" s="63">
        <f>J160</f>
        <v>0</v>
      </c>
      <c r="L102" s="60"/>
    </row>
    <row r="103" spans="2:47" s="4" customFormat="1" ht="19.95" customHeight="1">
      <c r="B103" s="60"/>
      <c r="D103" s="61" t="s">
        <v>161</v>
      </c>
      <c r="E103" s="62"/>
      <c r="F103" s="62"/>
      <c r="G103" s="62"/>
      <c r="H103" s="62"/>
      <c r="I103" s="62"/>
      <c r="J103" s="63">
        <f>J164</f>
        <v>0</v>
      </c>
      <c r="L103" s="60"/>
    </row>
    <row r="104" spans="2:47" s="3" customFormat="1" ht="25.05" customHeight="1">
      <c r="B104" s="56"/>
      <c r="D104" s="57" t="s">
        <v>162</v>
      </c>
      <c r="E104" s="58"/>
      <c r="F104" s="58"/>
      <c r="G104" s="58"/>
      <c r="H104" s="58"/>
      <c r="I104" s="58"/>
      <c r="J104" s="59">
        <f>J166</f>
        <v>0</v>
      </c>
      <c r="L104" s="56"/>
    </row>
    <row r="105" spans="2:47" s="4" customFormat="1" ht="19.95" customHeight="1">
      <c r="B105" s="60"/>
      <c r="D105" s="61" t="s">
        <v>2371</v>
      </c>
      <c r="E105" s="62"/>
      <c r="F105" s="62"/>
      <c r="G105" s="62"/>
      <c r="H105" s="62"/>
      <c r="I105" s="62"/>
      <c r="J105" s="63">
        <f>J167</f>
        <v>0</v>
      </c>
      <c r="L105" s="60"/>
    </row>
    <row r="106" spans="2:47" s="4" customFormat="1" ht="19.95" customHeight="1">
      <c r="B106" s="60"/>
      <c r="D106" s="61" t="s">
        <v>2372</v>
      </c>
      <c r="E106" s="62"/>
      <c r="F106" s="62"/>
      <c r="G106" s="62"/>
      <c r="H106" s="62"/>
      <c r="I106" s="62"/>
      <c r="J106" s="63">
        <f>J196</f>
        <v>0</v>
      </c>
      <c r="L106" s="60"/>
    </row>
    <row r="107" spans="2:47" s="4" customFormat="1" ht="19.95" customHeight="1">
      <c r="B107" s="60"/>
      <c r="D107" s="61" t="s">
        <v>2373</v>
      </c>
      <c r="E107" s="62"/>
      <c r="F107" s="62"/>
      <c r="G107" s="62"/>
      <c r="H107" s="62"/>
      <c r="I107" s="62"/>
      <c r="J107" s="63">
        <f>J246</f>
        <v>0</v>
      </c>
      <c r="L107" s="60"/>
    </row>
    <row r="108" spans="2:47" s="4" customFormat="1" ht="19.95" customHeight="1">
      <c r="B108" s="60"/>
      <c r="D108" s="61" t="s">
        <v>2374</v>
      </c>
      <c r="E108" s="62"/>
      <c r="F108" s="62"/>
      <c r="G108" s="62"/>
      <c r="H108" s="62"/>
      <c r="I108" s="62"/>
      <c r="J108" s="63">
        <f>J257</f>
        <v>0</v>
      </c>
      <c r="L108" s="60"/>
    </row>
    <row r="109" spans="2:47" s="4" customFormat="1" ht="19.95" customHeight="1">
      <c r="B109" s="60"/>
      <c r="D109" s="61" t="s">
        <v>2375</v>
      </c>
      <c r="E109" s="62"/>
      <c r="F109" s="62"/>
      <c r="G109" s="62"/>
      <c r="H109" s="62"/>
      <c r="I109" s="62"/>
      <c r="J109" s="63">
        <f>J276</f>
        <v>0</v>
      </c>
      <c r="L109" s="60"/>
    </row>
    <row r="110" spans="2:47" s="4" customFormat="1" ht="19.95" customHeight="1">
      <c r="B110" s="60"/>
      <c r="D110" s="61" t="s">
        <v>2376</v>
      </c>
      <c r="E110" s="62"/>
      <c r="F110" s="62"/>
      <c r="G110" s="62"/>
      <c r="H110" s="62"/>
      <c r="I110" s="62"/>
      <c r="J110" s="63">
        <f>J281</f>
        <v>0</v>
      </c>
      <c r="L110" s="60"/>
    </row>
    <row r="111" spans="2:47" s="4" customFormat="1" ht="19.95" customHeight="1">
      <c r="B111" s="60"/>
      <c r="D111" s="61" t="s">
        <v>657</v>
      </c>
      <c r="E111" s="62"/>
      <c r="F111" s="62"/>
      <c r="G111" s="62"/>
      <c r="H111" s="62"/>
      <c r="I111" s="62"/>
      <c r="J111" s="63">
        <f>J284</f>
        <v>0</v>
      </c>
      <c r="L111" s="60"/>
    </row>
    <row r="112" spans="2:47" s="3" customFormat="1" ht="25.05" customHeight="1">
      <c r="B112" s="56"/>
      <c r="D112" s="57" t="s">
        <v>164</v>
      </c>
      <c r="E112" s="58"/>
      <c r="F112" s="58"/>
      <c r="G112" s="58"/>
      <c r="H112" s="58"/>
      <c r="I112" s="58"/>
      <c r="J112" s="59">
        <f>J287</f>
        <v>0</v>
      </c>
      <c r="L112" s="56"/>
    </row>
    <row r="113" spans="2:12" s="4" customFormat="1" ht="19.95" customHeight="1">
      <c r="B113" s="60"/>
      <c r="D113" s="61" t="s">
        <v>166</v>
      </c>
      <c r="E113" s="62"/>
      <c r="F113" s="62"/>
      <c r="G113" s="62"/>
      <c r="H113" s="62"/>
      <c r="I113" s="62"/>
      <c r="J113" s="63">
        <f>J288</f>
        <v>0</v>
      </c>
      <c r="L113" s="60"/>
    </row>
    <row r="114" spans="2:12" s="4" customFormat="1" ht="19.95" customHeight="1">
      <c r="B114" s="60"/>
      <c r="D114" s="61" t="s">
        <v>167</v>
      </c>
      <c r="E114" s="62"/>
      <c r="F114" s="62"/>
      <c r="G114" s="62"/>
      <c r="H114" s="62"/>
      <c r="I114" s="62"/>
      <c r="J114" s="63">
        <f>J290</f>
        <v>0</v>
      </c>
      <c r="L114" s="60"/>
    </row>
    <row r="115" spans="2:12" s="4" customFormat="1" ht="19.95" customHeight="1">
      <c r="B115" s="60"/>
      <c r="D115" s="61" t="s">
        <v>168</v>
      </c>
      <c r="E115" s="62"/>
      <c r="F115" s="62"/>
      <c r="G115" s="62"/>
      <c r="H115" s="62"/>
      <c r="I115" s="62"/>
      <c r="J115" s="63">
        <f>J292</f>
        <v>0</v>
      </c>
      <c r="L115" s="60"/>
    </row>
    <row r="116" spans="2:12" s="1" customFormat="1" ht="21.75" customHeight="1">
      <c r="B116" s="20"/>
      <c r="L116" s="20"/>
    </row>
    <row r="117" spans="2:12" s="1" customFormat="1" ht="7.05" customHeight="1">
      <c r="B117" s="26"/>
      <c r="C117" s="27"/>
      <c r="D117" s="27"/>
      <c r="E117" s="27"/>
      <c r="F117" s="27"/>
      <c r="G117" s="27"/>
      <c r="H117" s="27"/>
      <c r="I117" s="27"/>
      <c r="J117" s="27"/>
      <c r="K117" s="27"/>
      <c r="L117" s="20"/>
    </row>
    <row r="121" spans="2:12" s="1" customFormat="1" ht="7.05" customHeight="1">
      <c r="B121" s="28"/>
      <c r="C121" s="29"/>
      <c r="D121" s="29"/>
      <c r="E121" s="29"/>
      <c r="F121" s="29"/>
      <c r="G121" s="29"/>
      <c r="H121" s="29"/>
      <c r="I121" s="29"/>
      <c r="J121" s="29"/>
      <c r="K121" s="29"/>
      <c r="L121" s="20"/>
    </row>
    <row r="122" spans="2:12" s="1" customFormat="1" ht="25.05" customHeight="1">
      <c r="B122" s="20"/>
      <c r="C122" s="14" t="s">
        <v>169</v>
      </c>
      <c r="L122" s="20"/>
    </row>
    <row r="123" spans="2:12" s="1" customFormat="1" ht="7.05" customHeight="1">
      <c r="B123" s="20"/>
      <c r="L123" s="20"/>
    </row>
    <row r="124" spans="2:12" s="1" customFormat="1" ht="12" customHeight="1">
      <c r="B124" s="20"/>
      <c r="C124" s="16" t="s">
        <v>14</v>
      </c>
      <c r="L124" s="20"/>
    </row>
    <row r="125" spans="2:12" s="1" customFormat="1" ht="16.5" customHeight="1">
      <c r="B125" s="20"/>
      <c r="E125" s="865" t="str">
        <f>E7</f>
        <v xml:space="preserve">Rekonstrukce a modernizace fotbalového hřiště SK Union Břevnov </v>
      </c>
      <c r="F125" s="866"/>
      <c r="G125" s="866"/>
      <c r="H125" s="866"/>
      <c r="L125" s="20"/>
    </row>
    <row r="126" spans="2:12" ht="12" customHeight="1">
      <c r="B126" s="13"/>
      <c r="C126" s="16" t="s">
        <v>149</v>
      </c>
      <c r="L126" s="13"/>
    </row>
    <row r="127" spans="2:12" s="1" customFormat="1" ht="16.5" customHeight="1">
      <c r="B127" s="20"/>
      <c r="E127" s="865" t="s">
        <v>644</v>
      </c>
      <c r="F127" s="864"/>
      <c r="G127" s="864"/>
      <c r="H127" s="864"/>
      <c r="L127" s="20"/>
    </row>
    <row r="128" spans="2:12" s="1" customFormat="1" ht="12" customHeight="1">
      <c r="B128" s="20"/>
      <c r="C128" s="16" t="s">
        <v>439</v>
      </c>
      <c r="L128" s="20"/>
    </row>
    <row r="129" spans="2:65" s="1" customFormat="1" ht="16.5" customHeight="1">
      <c r="B129" s="20"/>
      <c r="E129" s="863" t="str">
        <f>E11</f>
        <v>SO-03.4 - ZTI</v>
      </c>
      <c r="F129" s="864"/>
      <c r="G129" s="864"/>
      <c r="H129" s="864"/>
      <c r="L129" s="20"/>
    </row>
    <row r="130" spans="2:65" s="1" customFormat="1" ht="7.05" customHeight="1">
      <c r="B130" s="20"/>
      <c r="L130" s="20"/>
    </row>
    <row r="131" spans="2:65" s="1" customFormat="1" ht="12" customHeight="1">
      <c r="B131" s="20"/>
      <c r="C131" s="16" t="s">
        <v>17</v>
      </c>
      <c r="F131" s="15" t="str">
        <f>F14</f>
        <v>Praha 6</v>
      </c>
      <c r="I131" s="16" t="s">
        <v>19</v>
      </c>
      <c r="J131" s="30">
        <f>IF(J14="","",J14)</f>
        <v>46065</v>
      </c>
      <c r="L131" s="20"/>
    </row>
    <row r="132" spans="2:65" s="1" customFormat="1" ht="7.05" customHeight="1">
      <c r="B132" s="20"/>
      <c r="L132" s="20"/>
    </row>
    <row r="133" spans="2:65" s="1" customFormat="1" ht="25.65" customHeight="1">
      <c r="B133" s="20"/>
      <c r="C133" s="16" t="s">
        <v>20</v>
      </c>
      <c r="F133" s="15" t="str">
        <f>E17</f>
        <v>Městská část Praha 6</v>
      </c>
      <c r="I133" s="16" t="s">
        <v>26</v>
      </c>
      <c r="J133" s="19" t="str">
        <f>E23</f>
        <v>Sportovní projekty s.r.o.</v>
      </c>
      <c r="L133" s="20"/>
    </row>
    <row r="134" spans="2:65" s="1" customFormat="1" ht="15.15" customHeight="1">
      <c r="B134" s="20"/>
      <c r="C134" s="16" t="s">
        <v>24</v>
      </c>
      <c r="F134" s="15" t="str">
        <f>IF(E20="","",E20)</f>
        <v xml:space="preserve">Vyplň údaj </v>
      </c>
      <c r="I134" s="16" t="s">
        <v>29</v>
      </c>
      <c r="J134" s="19" t="str">
        <f>E26</f>
        <v>F.Pecka</v>
      </c>
      <c r="L134" s="20"/>
    </row>
    <row r="135" spans="2:65" s="1" customFormat="1" ht="10.199999999999999" customHeight="1">
      <c r="B135" s="20"/>
      <c r="L135" s="20"/>
    </row>
    <row r="136" spans="2:65" s="5" customFormat="1" ht="29.25" customHeight="1">
      <c r="B136" s="64"/>
      <c r="C136" s="65" t="s">
        <v>170</v>
      </c>
      <c r="D136" s="66" t="s">
        <v>58</v>
      </c>
      <c r="E136" s="66" t="s">
        <v>54</v>
      </c>
      <c r="F136" s="66" t="s">
        <v>55</v>
      </c>
      <c r="G136" s="66" t="s">
        <v>171</v>
      </c>
      <c r="H136" s="66" t="s">
        <v>172</v>
      </c>
      <c r="I136" s="66" t="s">
        <v>173</v>
      </c>
      <c r="J136" s="67" t="s">
        <v>153</v>
      </c>
      <c r="K136" s="68" t="s">
        <v>174</v>
      </c>
      <c r="L136" s="64"/>
      <c r="M136" s="34" t="s">
        <v>1</v>
      </c>
      <c r="N136" s="35" t="s">
        <v>37</v>
      </c>
      <c r="O136" s="35" t="s">
        <v>175</v>
      </c>
      <c r="P136" s="35" t="s">
        <v>176</v>
      </c>
      <c r="Q136" s="35" t="s">
        <v>177</v>
      </c>
      <c r="R136" s="35" t="s">
        <v>178</v>
      </c>
      <c r="S136" s="35" t="s">
        <v>179</v>
      </c>
      <c r="T136" s="36" t="s">
        <v>180</v>
      </c>
    </row>
    <row r="137" spans="2:65" s="1" customFormat="1" ht="22.8" customHeight="1">
      <c r="B137" s="20"/>
      <c r="C137" s="38" t="s">
        <v>181</v>
      </c>
      <c r="J137" s="69">
        <f>BK137</f>
        <v>0</v>
      </c>
      <c r="L137" s="20"/>
      <c r="M137" s="37"/>
      <c r="N137" s="31"/>
      <c r="O137" s="31"/>
      <c r="P137" s="70">
        <f>P138+P166+P287</f>
        <v>0</v>
      </c>
      <c r="Q137" s="31"/>
      <c r="R137" s="70">
        <f>R138+R166+R287</f>
        <v>65.877830149999994</v>
      </c>
      <c r="S137" s="31"/>
      <c r="T137" s="71">
        <f>T138+T166+T287</f>
        <v>0</v>
      </c>
      <c r="AT137" s="10" t="s">
        <v>72</v>
      </c>
      <c r="AU137" s="10" t="s">
        <v>155</v>
      </c>
      <c r="BK137" s="72">
        <f>BK138+BK166+BK287</f>
        <v>0</v>
      </c>
    </row>
    <row r="138" spans="2:65" s="6" customFormat="1" ht="25.95" customHeight="1">
      <c r="B138" s="73"/>
      <c r="D138" s="74" t="s">
        <v>72</v>
      </c>
      <c r="E138" s="75" t="s">
        <v>182</v>
      </c>
      <c r="F138" s="75" t="s">
        <v>183</v>
      </c>
      <c r="I138" s="76"/>
      <c r="J138" s="77">
        <f>BK138</f>
        <v>0</v>
      </c>
      <c r="L138" s="73"/>
      <c r="M138" s="78"/>
      <c r="P138" s="79">
        <f>P139+P158+P160+P164</f>
        <v>0</v>
      </c>
      <c r="R138" s="79">
        <f>R139+R158+R160+R164</f>
        <v>63.746540149999994</v>
      </c>
      <c r="T138" s="80">
        <f>T139+T158+T160+T164</f>
        <v>0</v>
      </c>
      <c r="AR138" s="74" t="s">
        <v>81</v>
      </c>
      <c r="AT138" s="81" t="s">
        <v>72</v>
      </c>
      <c r="AU138" s="81" t="s">
        <v>73</v>
      </c>
      <c r="AY138" s="74" t="s">
        <v>184</v>
      </c>
      <c r="BK138" s="82">
        <f>BK139+BK158+BK160+BK164</f>
        <v>0</v>
      </c>
    </row>
    <row r="139" spans="2:65" s="6" customFormat="1" ht="22.8" customHeight="1">
      <c r="B139" s="73"/>
      <c r="D139" s="74" t="s">
        <v>72</v>
      </c>
      <c r="E139" s="83" t="s">
        <v>81</v>
      </c>
      <c r="F139" s="83" t="s">
        <v>185</v>
      </c>
      <c r="I139" s="76"/>
      <c r="J139" s="84">
        <f>BK139</f>
        <v>0</v>
      </c>
      <c r="L139" s="73"/>
      <c r="M139" s="78"/>
      <c r="P139" s="79">
        <f>SUM(P140:P157)</f>
        <v>0</v>
      </c>
      <c r="R139" s="79">
        <f>SUM(R140:R157)</f>
        <v>63.744499999999995</v>
      </c>
      <c r="T139" s="80">
        <f>SUM(T140:T157)</f>
        <v>0</v>
      </c>
      <c r="AR139" s="74" t="s">
        <v>81</v>
      </c>
      <c r="AT139" s="81" t="s">
        <v>72</v>
      </c>
      <c r="AU139" s="81" t="s">
        <v>81</v>
      </c>
      <c r="AY139" s="74" t="s">
        <v>184</v>
      </c>
      <c r="BK139" s="82">
        <f>SUM(BK140:BK157)</f>
        <v>0</v>
      </c>
    </row>
    <row r="140" spans="2:65" s="1" customFormat="1" ht="24.15" customHeight="1">
      <c r="B140" s="20"/>
      <c r="C140" s="85" t="s">
        <v>81</v>
      </c>
      <c r="D140" s="85" t="s">
        <v>186</v>
      </c>
      <c r="E140" s="86" t="s">
        <v>2377</v>
      </c>
      <c r="F140" s="87" t="s">
        <v>2378</v>
      </c>
      <c r="G140" s="88" t="s">
        <v>201</v>
      </c>
      <c r="H140" s="89">
        <v>95</v>
      </c>
      <c r="I140" s="90"/>
      <c r="J140" s="91">
        <f t="shared" ref="J140:J148" si="0">ROUND(I140*H140,2)</f>
        <v>0</v>
      </c>
      <c r="K140" s="92"/>
      <c r="L140" s="20"/>
      <c r="M140" s="93" t="s">
        <v>1</v>
      </c>
      <c r="N140" s="94" t="s">
        <v>38</v>
      </c>
      <c r="P140" s="95">
        <f t="shared" ref="P140:P148" si="1">O140*H140</f>
        <v>0</v>
      </c>
      <c r="Q140" s="95">
        <v>0</v>
      </c>
      <c r="R140" s="95">
        <f t="shared" ref="R140:R148" si="2">Q140*H140</f>
        <v>0</v>
      </c>
      <c r="S140" s="95">
        <v>0</v>
      </c>
      <c r="T140" s="96">
        <f t="shared" ref="T140:T148" si="3">S140*H140</f>
        <v>0</v>
      </c>
      <c r="AR140" s="97" t="s">
        <v>190</v>
      </c>
      <c r="AT140" s="97" t="s">
        <v>186</v>
      </c>
      <c r="AU140" s="97" t="s">
        <v>83</v>
      </c>
      <c r="AY140" s="10" t="s">
        <v>184</v>
      </c>
      <c r="BE140" s="98">
        <f t="shared" ref="BE140:BE148" si="4">IF(N140="základní",J140,0)</f>
        <v>0</v>
      </c>
      <c r="BF140" s="98">
        <f t="shared" ref="BF140:BF148" si="5">IF(N140="snížená",J140,0)</f>
        <v>0</v>
      </c>
      <c r="BG140" s="98">
        <f t="shared" ref="BG140:BG148" si="6">IF(N140="zákl. přenesená",J140,0)</f>
        <v>0</v>
      </c>
      <c r="BH140" s="98">
        <f t="shared" ref="BH140:BH148" si="7">IF(N140="sníž. přenesená",J140,0)</f>
        <v>0</v>
      </c>
      <c r="BI140" s="98">
        <f t="shared" ref="BI140:BI148" si="8">IF(N140="nulová",J140,0)</f>
        <v>0</v>
      </c>
      <c r="BJ140" s="10" t="s">
        <v>81</v>
      </c>
      <c r="BK140" s="98">
        <f t="shared" ref="BK140:BK148" si="9">ROUND(I140*H140,2)</f>
        <v>0</v>
      </c>
      <c r="BL140" s="10" t="s">
        <v>190</v>
      </c>
      <c r="BM140" s="97" t="s">
        <v>2379</v>
      </c>
    </row>
    <row r="141" spans="2:65" s="1" customFormat="1" ht="49.05" customHeight="1">
      <c r="B141" s="20"/>
      <c r="C141" s="85" t="s">
        <v>83</v>
      </c>
      <c r="D141" s="85" t="s">
        <v>186</v>
      </c>
      <c r="E141" s="86" t="s">
        <v>2380</v>
      </c>
      <c r="F141" s="87" t="s">
        <v>2381</v>
      </c>
      <c r="G141" s="88" t="s">
        <v>267</v>
      </c>
      <c r="H141" s="89">
        <v>120</v>
      </c>
      <c r="I141" s="90"/>
      <c r="J141" s="91">
        <f t="shared" si="0"/>
        <v>0</v>
      </c>
      <c r="K141" s="92"/>
      <c r="L141" s="20"/>
      <c r="M141" s="93" t="s">
        <v>1</v>
      </c>
      <c r="N141" s="94" t="s">
        <v>38</v>
      </c>
      <c r="P141" s="95">
        <f t="shared" si="1"/>
        <v>0</v>
      </c>
      <c r="Q141" s="95">
        <v>0</v>
      </c>
      <c r="R141" s="95">
        <f t="shared" si="2"/>
        <v>0</v>
      </c>
      <c r="S141" s="95">
        <v>0</v>
      </c>
      <c r="T141" s="96">
        <f t="shared" si="3"/>
        <v>0</v>
      </c>
      <c r="AR141" s="97" t="s">
        <v>190</v>
      </c>
      <c r="AT141" s="97" t="s">
        <v>186</v>
      </c>
      <c r="AU141" s="97" t="s">
        <v>83</v>
      </c>
      <c r="AY141" s="10" t="s">
        <v>184</v>
      </c>
      <c r="BE141" s="98">
        <f t="shared" si="4"/>
        <v>0</v>
      </c>
      <c r="BF141" s="98">
        <f t="shared" si="5"/>
        <v>0</v>
      </c>
      <c r="BG141" s="98">
        <f t="shared" si="6"/>
        <v>0</v>
      </c>
      <c r="BH141" s="98">
        <f t="shared" si="7"/>
        <v>0</v>
      </c>
      <c r="BI141" s="98">
        <f t="shared" si="8"/>
        <v>0</v>
      </c>
      <c r="BJ141" s="10" t="s">
        <v>81</v>
      </c>
      <c r="BK141" s="98">
        <f t="shared" si="9"/>
        <v>0</v>
      </c>
      <c r="BL141" s="10" t="s">
        <v>190</v>
      </c>
      <c r="BM141" s="97" t="s">
        <v>2382</v>
      </c>
    </row>
    <row r="142" spans="2:65" s="1" customFormat="1" ht="37.799999999999997" customHeight="1">
      <c r="B142" s="20"/>
      <c r="C142" s="85" t="s">
        <v>195</v>
      </c>
      <c r="D142" s="85" t="s">
        <v>186</v>
      </c>
      <c r="E142" s="86" t="s">
        <v>2383</v>
      </c>
      <c r="F142" s="87" t="s">
        <v>2384</v>
      </c>
      <c r="G142" s="88" t="s">
        <v>201</v>
      </c>
      <c r="H142" s="89">
        <v>112.5</v>
      </c>
      <c r="I142" s="90"/>
      <c r="J142" s="91">
        <f t="shared" si="0"/>
        <v>0</v>
      </c>
      <c r="K142" s="92"/>
      <c r="L142" s="20"/>
      <c r="M142" s="93" t="s">
        <v>1</v>
      </c>
      <c r="N142" s="94" t="s">
        <v>38</v>
      </c>
      <c r="P142" s="95">
        <f t="shared" si="1"/>
        <v>0</v>
      </c>
      <c r="Q142" s="95">
        <v>8.4000000000000003E-4</v>
      </c>
      <c r="R142" s="95">
        <f t="shared" si="2"/>
        <v>9.4500000000000001E-2</v>
      </c>
      <c r="S142" s="95">
        <v>0</v>
      </c>
      <c r="T142" s="96">
        <f t="shared" si="3"/>
        <v>0</v>
      </c>
      <c r="AR142" s="97" t="s">
        <v>190</v>
      </c>
      <c r="AT142" s="97" t="s">
        <v>186</v>
      </c>
      <c r="AU142" s="97" t="s">
        <v>83</v>
      </c>
      <c r="AY142" s="10" t="s">
        <v>184</v>
      </c>
      <c r="BE142" s="98">
        <f t="shared" si="4"/>
        <v>0</v>
      </c>
      <c r="BF142" s="98">
        <f t="shared" si="5"/>
        <v>0</v>
      </c>
      <c r="BG142" s="98">
        <f t="shared" si="6"/>
        <v>0</v>
      </c>
      <c r="BH142" s="98">
        <f t="shared" si="7"/>
        <v>0</v>
      </c>
      <c r="BI142" s="98">
        <f t="shared" si="8"/>
        <v>0</v>
      </c>
      <c r="BJ142" s="10" t="s">
        <v>81</v>
      </c>
      <c r="BK142" s="98">
        <f t="shared" si="9"/>
        <v>0</v>
      </c>
      <c r="BL142" s="10" t="s">
        <v>190</v>
      </c>
      <c r="BM142" s="97" t="s">
        <v>2385</v>
      </c>
    </row>
    <row r="143" spans="2:65" s="1" customFormat="1" ht="44.25" customHeight="1">
      <c r="B143" s="20"/>
      <c r="C143" s="85" t="s">
        <v>190</v>
      </c>
      <c r="D143" s="85" t="s">
        <v>186</v>
      </c>
      <c r="E143" s="86" t="s">
        <v>2386</v>
      </c>
      <c r="F143" s="87" t="s">
        <v>2387</v>
      </c>
      <c r="G143" s="88" t="s">
        <v>201</v>
      </c>
      <c r="H143" s="89">
        <v>112.5</v>
      </c>
      <c r="I143" s="90"/>
      <c r="J143" s="91">
        <f t="shared" si="0"/>
        <v>0</v>
      </c>
      <c r="K143" s="92"/>
      <c r="L143" s="20"/>
      <c r="M143" s="93" t="s">
        <v>1</v>
      </c>
      <c r="N143" s="94" t="s">
        <v>38</v>
      </c>
      <c r="P143" s="95">
        <f t="shared" si="1"/>
        <v>0</v>
      </c>
      <c r="Q143" s="95">
        <v>0</v>
      </c>
      <c r="R143" s="95">
        <f t="shared" si="2"/>
        <v>0</v>
      </c>
      <c r="S143" s="95">
        <v>0</v>
      </c>
      <c r="T143" s="96">
        <f t="shared" si="3"/>
        <v>0</v>
      </c>
      <c r="AR143" s="97" t="s">
        <v>190</v>
      </c>
      <c r="AT143" s="97" t="s">
        <v>186</v>
      </c>
      <c r="AU143" s="97" t="s">
        <v>83</v>
      </c>
      <c r="AY143" s="10" t="s">
        <v>184</v>
      </c>
      <c r="BE143" s="98">
        <f t="shared" si="4"/>
        <v>0</v>
      </c>
      <c r="BF143" s="98">
        <f t="shared" si="5"/>
        <v>0</v>
      </c>
      <c r="BG143" s="98">
        <f t="shared" si="6"/>
        <v>0</v>
      </c>
      <c r="BH143" s="98">
        <f t="shared" si="7"/>
        <v>0</v>
      </c>
      <c r="BI143" s="98">
        <f t="shared" si="8"/>
        <v>0</v>
      </c>
      <c r="BJ143" s="10" t="s">
        <v>81</v>
      </c>
      <c r="BK143" s="98">
        <f t="shared" si="9"/>
        <v>0</v>
      </c>
      <c r="BL143" s="10" t="s">
        <v>190</v>
      </c>
      <c r="BM143" s="97" t="s">
        <v>2388</v>
      </c>
    </row>
    <row r="144" spans="2:65" s="1" customFormat="1" ht="55.5" customHeight="1">
      <c r="B144" s="20"/>
      <c r="C144" s="85" t="s">
        <v>207</v>
      </c>
      <c r="D144" s="85" t="s">
        <v>186</v>
      </c>
      <c r="E144" s="86" t="s">
        <v>2389</v>
      </c>
      <c r="F144" s="87" t="s">
        <v>2390</v>
      </c>
      <c r="G144" s="88" t="s">
        <v>267</v>
      </c>
      <c r="H144" s="89">
        <v>43.1</v>
      </c>
      <c r="I144" s="90"/>
      <c r="J144" s="91">
        <f t="shared" si="0"/>
        <v>0</v>
      </c>
      <c r="K144" s="92"/>
      <c r="L144" s="20"/>
      <c r="M144" s="93" t="s">
        <v>1</v>
      </c>
      <c r="N144" s="94" t="s">
        <v>38</v>
      </c>
      <c r="P144" s="95">
        <f t="shared" si="1"/>
        <v>0</v>
      </c>
      <c r="Q144" s="95">
        <v>0</v>
      </c>
      <c r="R144" s="95">
        <f t="shared" si="2"/>
        <v>0</v>
      </c>
      <c r="S144" s="95">
        <v>0</v>
      </c>
      <c r="T144" s="96">
        <f t="shared" si="3"/>
        <v>0</v>
      </c>
      <c r="AR144" s="97" t="s">
        <v>190</v>
      </c>
      <c r="AT144" s="97" t="s">
        <v>186</v>
      </c>
      <c r="AU144" s="97" t="s">
        <v>83</v>
      </c>
      <c r="AY144" s="10" t="s">
        <v>184</v>
      </c>
      <c r="BE144" s="98">
        <f t="shared" si="4"/>
        <v>0</v>
      </c>
      <c r="BF144" s="98">
        <f t="shared" si="5"/>
        <v>0</v>
      </c>
      <c r="BG144" s="98">
        <f t="shared" si="6"/>
        <v>0</v>
      </c>
      <c r="BH144" s="98">
        <f t="shared" si="7"/>
        <v>0</v>
      </c>
      <c r="BI144" s="98">
        <f t="shared" si="8"/>
        <v>0</v>
      </c>
      <c r="BJ144" s="10" t="s">
        <v>81</v>
      </c>
      <c r="BK144" s="98">
        <f t="shared" si="9"/>
        <v>0</v>
      </c>
      <c r="BL144" s="10" t="s">
        <v>190</v>
      </c>
      <c r="BM144" s="97" t="s">
        <v>2391</v>
      </c>
    </row>
    <row r="145" spans="2:65" s="1" customFormat="1" ht="62.7" customHeight="1">
      <c r="B145" s="20"/>
      <c r="C145" s="85" t="s">
        <v>214</v>
      </c>
      <c r="D145" s="85" t="s">
        <v>186</v>
      </c>
      <c r="E145" s="86" t="s">
        <v>265</v>
      </c>
      <c r="F145" s="87" t="s">
        <v>2392</v>
      </c>
      <c r="G145" s="88" t="s">
        <v>267</v>
      </c>
      <c r="H145" s="89">
        <v>43.1</v>
      </c>
      <c r="I145" s="90"/>
      <c r="J145" s="91">
        <f t="shared" si="0"/>
        <v>0</v>
      </c>
      <c r="K145" s="92"/>
      <c r="L145" s="20"/>
      <c r="M145" s="93" t="s">
        <v>1</v>
      </c>
      <c r="N145" s="94" t="s">
        <v>38</v>
      </c>
      <c r="P145" s="95">
        <f t="shared" si="1"/>
        <v>0</v>
      </c>
      <c r="Q145" s="95">
        <v>0</v>
      </c>
      <c r="R145" s="95">
        <f t="shared" si="2"/>
        <v>0</v>
      </c>
      <c r="S145" s="95">
        <v>0</v>
      </c>
      <c r="T145" s="96">
        <f t="shared" si="3"/>
        <v>0</v>
      </c>
      <c r="AR145" s="97" t="s">
        <v>190</v>
      </c>
      <c r="AT145" s="97" t="s">
        <v>186</v>
      </c>
      <c r="AU145" s="97" t="s">
        <v>83</v>
      </c>
      <c r="AY145" s="10" t="s">
        <v>184</v>
      </c>
      <c r="BE145" s="98">
        <f t="shared" si="4"/>
        <v>0</v>
      </c>
      <c r="BF145" s="98">
        <f t="shared" si="5"/>
        <v>0</v>
      </c>
      <c r="BG145" s="98">
        <f t="shared" si="6"/>
        <v>0</v>
      </c>
      <c r="BH145" s="98">
        <f t="shared" si="7"/>
        <v>0</v>
      </c>
      <c r="BI145" s="98">
        <f t="shared" si="8"/>
        <v>0</v>
      </c>
      <c r="BJ145" s="10" t="s">
        <v>81</v>
      </c>
      <c r="BK145" s="98">
        <f t="shared" si="9"/>
        <v>0</v>
      </c>
      <c r="BL145" s="10" t="s">
        <v>190</v>
      </c>
      <c r="BM145" s="97" t="s">
        <v>2393</v>
      </c>
    </row>
    <row r="146" spans="2:65" s="1" customFormat="1" ht="66.75" customHeight="1">
      <c r="B146" s="20"/>
      <c r="C146" s="85" t="s">
        <v>220</v>
      </c>
      <c r="D146" s="85" t="s">
        <v>186</v>
      </c>
      <c r="E146" s="86" t="s">
        <v>271</v>
      </c>
      <c r="F146" s="87" t="s">
        <v>2394</v>
      </c>
      <c r="G146" s="88" t="s">
        <v>267</v>
      </c>
      <c r="H146" s="89">
        <v>431</v>
      </c>
      <c r="I146" s="90"/>
      <c r="J146" s="91">
        <f t="shared" si="0"/>
        <v>0</v>
      </c>
      <c r="K146" s="92"/>
      <c r="L146" s="20"/>
      <c r="M146" s="93" t="s">
        <v>1</v>
      </c>
      <c r="N146" s="94" t="s">
        <v>38</v>
      </c>
      <c r="P146" s="95">
        <f t="shared" si="1"/>
        <v>0</v>
      </c>
      <c r="Q146" s="95">
        <v>0</v>
      </c>
      <c r="R146" s="95">
        <f t="shared" si="2"/>
        <v>0</v>
      </c>
      <c r="S146" s="95">
        <v>0</v>
      </c>
      <c r="T146" s="96">
        <f t="shared" si="3"/>
        <v>0</v>
      </c>
      <c r="AR146" s="97" t="s">
        <v>190</v>
      </c>
      <c r="AT146" s="97" t="s">
        <v>186</v>
      </c>
      <c r="AU146" s="97" t="s">
        <v>83</v>
      </c>
      <c r="AY146" s="10" t="s">
        <v>184</v>
      </c>
      <c r="BE146" s="98">
        <f t="shared" si="4"/>
        <v>0</v>
      </c>
      <c r="BF146" s="98">
        <f t="shared" si="5"/>
        <v>0</v>
      </c>
      <c r="BG146" s="98">
        <f t="shared" si="6"/>
        <v>0</v>
      </c>
      <c r="BH146" s="98">
        <f t="shared" si="7"/>
        <v>0</v>
      </c>
      <c r="BI146" s="98">
        <f t="shared" si="8"/>
        <v>0</v>
      </c>
      <c r="BJ146" s="10" t="s">
        <v>81</v>
      </c>
      <c r="BK146" s="98">
        <f t="shared" si="9"/>
        <v>0</v>
      </c>
      <c r="BL146" s="10" t="s">
        <v>190</v>
      </c>
      <c r="BM146" s="97" t="s">
        <v>2395</v>
      </c>
    </row>
    <row r="147" spans="2:65" s="1" customFormat="1" ht="44.25" customHeight="1">
      <c r="B147" s="20"/>
      <c r="C147" s="85" t="s">
        <v>226</v>
      </c>
      <c r="D147" s="85" t="s">
        <v>186</v>
      </c>
      <c r="E147" s="86" t="s">
        <v>705</v>
      </c>
      <c r="F147" s="87" t="s">
        <v>2396</v>
      </c>
      <c r="G147" s="88" t="s">
        <v>267</v>
      </c>
      <c r="H147" s="89">
        <v>43.1</v>
      </c>
      <c r="I147" s="90"/>
      <c r="J147" s="91">
        <f t="shared" si="0"/>
        <v>0</v>
      </c>
      <c r="K147" s="92"/>
      <c r="L147" s="20"/>
      <c r="M147" s="93" t="s">
        <v>1</v>
      </c>
      <c r="N147" s="94" t="s">
        <v>38</v>
      </c>
      <c r="P147" s="95">
        <f t="shared" si="1"/>
        <v>0</v>
      </c>
      <c r="Q147" s="95">
        <v>0</v>
      </c>
      <c r="R147" s="95">
        <f t="shared" si="2"/>
        <v>0</v>
      </c>
      <c r="S147" s="95">
        <v>0</v>
      </c>
      <c r="T147" s="96">
        <f t="shared" si="3"/>
        <v>0</v>
      </c>
      <c r="AR147" s="97" t="s">
        <v>190</v>
      </c>
      <c r="AT147" s="97" t="s">
        <v>186</v>
      </c>
      <c r="AU147" s="97" t="s">
        <v>83</v>
      </c>
      <c r="AY147" s="10" t="s">
        <v>184</v>
      </c>
      <c r="BE147" s="98">
        <f t="shared" si="4"/>
        <v>0</v>
      </c>
      <c r="BF147" s="98">
        <f t="shared" si="5"/>
        <v>0</v>
      </c>
      <c r="BG147" s="98">
        <f t="shared" si="6"/>
        <v>0</v>
      </c>
      <c r="BH147" s="98">
        <f t="shared" si="7"/>
        <v>0</v>
      </c>
      <c r="BI147" s="98">
        <f t="shared" si="8"/>
        <v>0</v>
      </c>
      <c r="BJ147" s="10" t="s">
        <v>81</v>
      </c>
      <c r="BK147" s="98">
        <f t="shared" si="9"/>
        <v>0</v>
      </c>
      <c r="BL147" s="10" t="s">
        <v>190</v>
      </c>
      <c r="BM147" s="97" t="s">
        <v>2397</v>
      </c>
    </row>
    <row r="148" spans="2:65" s="1" customFormat="1" ht="44.25" customHeight="1">
      <c r="B148" s="20"/>
      <c r="C148" s="85" t="s">
        <v>231</v>
      </c>
      <c r="D148" s="85" t="s">
        <v>186</v>
      </c>
      <c r="E148" s="86" t="s">
        <v>276</v>
      </c>
      <c r="F148" s="87" t="s">
        <v>379</v>
      </c>
      <c r="G148" s="88" t="s">
        <v>278</v>
      </c>
      <c r="H148" s="89">
        <v>86.2</v>
      </c>
      <c r="I148" s="90"/>
      <c r="J148" s="91">
        <f t="shared" si="0"/>
        <v>0</v>
      </c>
      <c r="K148" s="92"/>
      <c r="L148" s="20"/>
      <c r="M148" s="93" t="s">
        <v>1</v>
      </c>
      <c r="N148" s="94" t="s">
        <v>38</v>
      </c>
      <c r="P148" s="95">
        <f t="shared" si="1"/>
        <v>0</v>
      </c>
      <c r="Q148" s="95">
        <v>0</v>
      </c>
      <c r="R148" s="95">
        <f t="shared" si="2"/>
        <v>0</v>
      </c>
      <c r="S148" s="95">
        <v>0</v>
      </c>
      <c r="T148" s="96">
        <f t="shared" si="3"/>
        <v>0</v>
      </c>
      <c r="AR148" s="97" t="s">
        <v>190</v>
      </c>
      <c r="AT148" s="97" t="s">
        <v>186</v>
      </c>
      <c r="AU148" s="97" t="s">
        <v>83</v>
      </c>
      <c r="AY148" s="10" t="s">
        <v>184</v>
      </c>
      <c r="BE148" s="98">
        <f t="shared" si="4"/>
        <v>0</v>
      </c>
      <c r="BF148" s="98">
        <f t="shared" si="5"/>
        <v>0</v>
      </c>
      <c r="BG148" s="98">
        <f t="shared" si="6"/>
        <v>0</v>
      </c>
      <c r="BH148" s="98">
        <f t="shared" si="7"/>
        <v>0</v>
      </c>
      <c r="BI148" s="98">
        <f t="shared" si="8"/>
        <v>0</v>
      </c>
      <c r="BJ148" s="10" t="s">
        <v>81</v>
      </c>
      <c r="BK148" s="98">
        <f t="shared" si="9"/>
        <v>0</v>
      </c>
      <c r="BL148" s="10" t="s">
        <v>190</v>
      </c>
      <c r="BM148" s="97" t="s">
        <v>2398</v>
      </c>
    </row>
    <row r="149" spans="2:65" s="7" customFormat="1">
      <c r="B149" s="99"/>
      <c r="D149" s="100" t="s">
        <v>203</v>
      </c>
      <c r="E149" s="101" t="s">
        <v>1</v>
      </c>
      <c r="F149" s="102" t="s">
        <v>2399</v>
      </c>
      <c r="H149" s="103">
        <v>86.2</v>
      </c>
      <c r="I149" s="104"/>
      <c r="L149" s="99"/>
      <c r="M149" s="105"/>
      <c r="T149" s="106"/>
      <c r="AT149" s="101" t="s">
        <v>203</v>
      </c>
      <c r="AU149" s="101" t="s">
        <v>83</v>
      </c>
      <c r="AV149" s="7" t="s">
        <v>83</v>
      </c>
      <c r="AW149" s="7" t="s">
        <v>28</v>
      </c>
      <c r="AX149" s="7" t="s">
        <v>73</v>
      </c>
      <c r="AY149" s="101" t="s">
        <v>184</v>
      </c>
    </row>
    <row r="150" spans="2:65" s="8" customFormat="1">
      <c r="B150" s="107"/>
      <c r="D150" s="100" t="s">
        <v>203</v>
      </c>
      <c r="E150" s="108" t="s">
        <v>1</v>
      </c>
      <c r="F150" s="109" t="s">
        <v>206</v>
      </c>
      <c r="H150" s="110">
        <v>86.2</v>
      </c>
      <c r="I150" s="111"/>
      <c r="L150" s="107"/>
      <c r="M150" s="112"/>
      <c r="T150" s="113"/>
      <c r="AT150" s="108" t="s">
        <v>203</v>
      </c>
      <c r="AU150" s="108" t="s">
        <v>83</v>
      </c>
      <c r="AV150" s="8" t="s">
        <v>190</v>
      </c>
      <c r="AW150" s="8" t="s">
        <v>28</v>
      </c>
      <c r="AX150" s="8" t="s">
        <v>81</v>
      </c>
      <c r="AY150" s="108" t="s">
        <v>184</v>
      </c>
    </row>
    <row r="151" spans="2:65" s="1" customFormat="1" ht="44.25" customHeight="1">
      <c r="B151" s="20"/>
      <c r="C151" s="85" t="s">
        <v>235</v>
      </c>
      <c r="D151" s="85" t="s">
        <v>186</v>
      </c>
      <c r="E151" s="86" t="s">
        <v>2400</v>
      </c>
      <c r="F151" s="87" t="s">
        <v>2401</v>
      </c>
      <c r="G151" s="88" t="s">
        <v>267</v>
      </c>
      <c r="H151" s="89">
        <v>76.900000000000006</v>
      </c>
      <c r="I151" s="90"/>
      <c r="J151" s="91">
        <f>ROUND(I151*H151,2)</f>
        <v>0</v>
      </c>
      <c r="K151" s="92"/>
      <c r="L151" s="20"/>
      <c r="M151" s="93" t="s">
        <v>1</v>
      </c>
      <c r="N151" s="94" t="s">
        <v>38</v>
      </c>
      <c r="P151" s="95">
        <f>O151*H151</f>
        <v>0</v>
      </c>
      <c r="Q151" s="95">
        <v>0</v>
      </c>
      <c r="R151" s="95">
        <f>Q151*H151</f>
        <v>0</v>
      </c>
      <c r="S151" s="95">
        <v>0</v>
      </c>
      <c r="T151" s="96">
        <f>S151*H151</f>
        <v>0</v>
      </c>
      <c r="AR151" s="97" t="s">
        <v>190</v>
      </c>
      <c r="AT151" s="97" t="s">
        <v>186</v>
      </c>
      <c r="AU151" s="97" t="s">
        <v>83</v>
      </c>
      <c r="AY151" s="10" t="s">
        <v>184</v>
      </c>
      <c r="BE151" s="98">
        <f>IF(N151="základní",J151,0)</f>
        <v>0</v>
      </c>
      <c r="BF151" s="98">
        <f>IF(N151="snížená",J151,0)</f>
        <v>0</v>
      </c>
      <c r="BG151" s="98">
        <f>IF(N151="zákl. přenesená",J151,0)</f>
        <v>0</v>
      </c>
      <c r="BH151" s="98">
        <f>IF(N151="sníž. přenesená",J151,0)</f>
        <v>0</v>
      </c>
      <c r="BI151" s="98">
        <f>IF(N151="nulová",J151,0)</f>
        <v>0</v>
      </c>
      <c r="BJ151" s="10" t="s">
        <v>81</v>
      </c>
      <c r="BK151" s="98">
        <f>ROUND(I151*H151,2)</f>
        <v>0</v>
      </c>
      <c r="BL151" s="10" t="s">
        <v>190</v>
      </c>
      <c r="BM151" s="97" t="s">
        <v>2402</v>
      </c>
    </row>
    <row r="152" spans="2:65" s="1" customFormat="1" ht="24.15" customHeight="1">
      <c r="B152" s="20"/>
      <c r="C152" s="85" t="s">
        <v>239</v>
      </c>
      <c r="D152" s="85" t="s">
        <v>186</v>
      </c>
      <c r="E152" s="86" t="s">
        <v>2403</v>
      </c>
      <c r="F152" s="87" t="s">
        <v>2404</v>
      </c>
      <c r="G152" s="88" t="s">
        <v>267</v>
      </c>
      <c r="H152" s="89">
        <v>76.900000000000006</v>
      </c>
      <c r="I152" s="90"/>
      <c r="J152" s="91">
        <f>ROUND(I152*H152,2)</f>
        <v>0</v>
      </c>
      <c r="K152" s="92"/>
      <c r="L152" s="20"/>
      <c r="M152" s="93" t="s">
        <v>1</v>
      </c>
      <c r="N152" s="94" t="s">
        <v>38</v>
      </c>
      <c r="P152" s="95">
        <f>O152*H152</f>
        <v>0</v>
      </c>
      <c r="Q152" s="95">
        <v>0</v>
      </c>
      <c r="R152" s="95">
        <f>Q152*H152</f>
        <v>0</v>
      </c>
      <c r="S152" s="95">
        <v>0</v>
      </c>
      <c r="T152" s="96">
        <f>S152*H152</f>
        <v>0</v>
      </c>
      <c r="AR152" s="97" t="s">
        <v>190</v>
      </c>
      <c r="AT152" s="97" t="s">
        <v>186</v>
      </c>
      <c r="AU152" s="97" t="s">
        <v>83</v>
      </c>
      <c r="AY152" s="10" t="s">
        <v>184</v>
      </c>
      <c r="BE152" s="98">
        <f>IF(N152="základní",J152,0)</f>
        <v>0</v>
      </c>
      <c r="BF152" s="98">
        <f>IF(N152="snížená",J152,0)</f>
        <v>0</v>
      </c>
      <c r="BG152" s="98">
        <f>IF(N152="zákl. přenesená",J152,0)</f>
        <v>0</v>
      </c>
      <c r="BH152" s="98">
        <f>IF(N152="sníž. přenesená",J152,0)</f>
        <v>0</v>
      </c>
      <c r="BI152" s="98">
        <f>IF(N152="nulová",J152,0)</f>
        <v>0</v>
      </c>
      <c r="BJ152" s="10" t="s">
        <v>81</v>
      </c>
      <c r="BK152" s="98">
        <f>ROUND(I152*H152,2)</f>
        <v>0</v>
      </c>
      <c r="BL152" s="10" t="s">
        <v>190</v>
      </c>
      <c r="BM152" s="97" t="s">
        <v>2405</v>
      </c>
    </row>
    <row r="153" spans="2:65" s="1" customFormat="1" ht="66.75" customHeight="1">
      <c r="B153" s="20"/>
      <c r="C153" s="85" t="s">
        <v>8</v>
      </c>
      <c r="D153" s="85" t="s">
        <v>186</v>
      </c>
      <c r="E153" s="86" t="s">
        <v>2406</v>
      </c>
      <c r="F153" s="87" t="s">
        <v>2407</v>
      </c>
      <c r="G153" s="88" t="s">
        <v>267</v>
      </c>
      <c r="H153" s="89">
        <v>33.5</v>
      </c>
      <c r="I153" s="90"/>
      <c r="J153" s="91">
        <f>ROUND(I153*H153,2)</f>
        <v>0</v>
      </c>
      <c r="K153" s="92"/>
      <c r="L153" s="20"/>
      <c r="M153" s="93" t="s">
        <v>1</v>
      </c>
      <c r="N153" s="94" t="s">
        <v>38</v>
      </c>
      <c r="P153" s="95">
        <f>O153*H153</f>
        <v>0</v>
      </c>
      <c r="Q153" s="95">
        <v>0</v>
      </c>
      <c r="R153" s="95">
        <f>Q153*H153</f>
        <v>0</v>
      </c>
      <c r="S153" s="95">
        <v>0</v>
      </c>
      <c r="T153" s="96">
        <f>S153*H153</f>
        <v>0</v>
      </c>
      <c r="AR153" s="97" t="s">
        <v>190</v>
      </c>
      <c r="AT153" s="97" t="s">
        <v>186</v>
      </c>
      <c r="AU153" s="97" t="s">
        <v>83</v>
      </c>
      <c r="AY153" s="10" t="s">
        <v>184</v>
      </c>
      <c r="BE153" s="98">
        <f>IF(N153="základní",J153,0)</f>
        <v>0</v>
      </c>
      <c r="BF153" s="98">
        <f>IF(N153="snížená",J153,0)</f>
        <v>0</v>
      </c>
      <c r="BG153" s="98">
        <f>IF(N153="zákl. přenesená",J153,0)</f>
        <v>0</v>
      </c>
      <c r="BH153" s="98">
        <f>IF(N153="sníž. přenesená",J153,0)</f>
        <v>0</v>
      </c>
      <c r="BI153" s="98">
        <f>IF(N153="nulová",J153,0)</f>
        <v>0</v>
      </c>
      <c r="BJ153" s="10" t="s">
        <v>81</v>
      </c>
      <c r="BK153" s="98">
        <f>ROUND(I153*H153,2)</f>
        <v>0</v>
      </c>
      <c r="BL153" s="10" t="s">
        <v>190</v>
      </c>
      <c r="BM153" s="97" t="s">
        <v>2408</v>
      </c>
    </row>
    <row r="154" spans="2:65" s="1" customFormat="1" ht="16.5" customHeight="1">
      <c r="B154" s="20"/>
      <c r="C154" s="126" t="s">
        <v>246</v>
      </c>
      <c r="D154" s="126" t="s">
        <v>480</v>
      </c>
      <c r="E154" s="127" t="s">
        <v>2409</v>
      </c>
      <c r="F154" s="128" t="s">
        <v>2410</v>
      </c>
      <c r="G154" s="129" t="s">
        <v>278</v>
      </c>
      <c r="H154" s="130">
        <v>63.65</v>
      </c>
      <c r="I154" s="131"/>
      <c r="J154" s="132">
        <f>ROUND(I154*H154,2)</f>
        <v>0</v>
      </c>
      <c r="K154" s="133"/>
      <c r="L154" s="134"/>
      <c r="M154" s="135" t="s">
        <v>1</v>
      </c>
      <c r="N154" s="136" t="s">
        <v>38</v>
      </c>
      <c r="P154" s="95">
        <f>O154*H154</f>
        <v>0</v>
      </c>
      <c r="Q154" s="95">
        <v>1</v>
      </c>
      <c r="R154" s="95">
        <f>Q154*H154</f>
        <v>63.65</v>
      </c>
      <c r="S154" s="95">
        <v>0</v>
      </c>
      <c r="T154" s="96">
        <f>S154*H154</f>
        <v>0</v>
      </c>
      <c r="AR154" s="97" t="s">
        <v>226</v>
      </c>
      <c r="AT154" s="97" t="s">
        <v>480</v>
      </c>
      <c r="AU154" s="97" t="s">
        <v>83</v>
      </c>
      <c r="AY154" s="10" t="s">
        <v>184</v>
      </c>
      <c r="BE154" s="98">
        <f>IF(N154="základní",J154,0)</f>
        <v>0</v>
      </c>
      <c r="BF154" s="98">
        <f>IF(N154="snížená",J154,0)</f>
        <v>0</v>
      </c>
      <c r="BG154" s="98">
        <f>IF(N154="zákl. přenesená",J154,0)</f>
        <v>0</v>
      </c>
      <c r="BH154" s="98">
        <f>IF(N154="sníž. přenesená",J154,0)</f>
        <v>0</v>
      </c>
      <c r="BI154" s="98">
        <f>IF(N154="nulová",J154,0)</f>
        <v>0</v>
      </c>
      <c r="BJ154" s="10" t="s">
        <v>81</v>
      </c>
      <c r="BK154" s="98">
        <f>ROUND(I154*H154,2)</f>
        <v>0</v>
      </c>
      <c r="BL154" s="10" t="s">
        <v>190</v>
      </c>
      <c r="BM154" s="97" t="s">
        <v>2411</v>
      </c>
    </row>
    <row r="155" spans="2:65" s="7" customFormat="1">
      <c r="B155" s="99"/>
      <c r="D155" s="100" t="s">
        <v>203</v>
      </c>
      <c r="E155" s="101" t="s">
        <v>1</v>
      </c>
      <c r="F155" s="102" t="s">
        <v>2412</v>
      </c>
      <c r="H155" s="103">
        <v>63.65</v>
      </c>
      <c r="I155" s="104"/>
      <c r="L155" s="99"/>
      <c r="M155" s="105"/>
      <c r="T155" s="106"/>
      <c r="AT155" s="101" t="s">
        <v>203</v>
      </c>
      <c r="AU155" s="101" t="s">
        <v>83</v>
      </c>
      <c r="AV155" s="7" t="s">
        <v>83</v>
      </c>
      <c r="AW155" s="7" t="s">
        <v>28</v>
      </c>
      <c r="AX155" s="7" t="s">
        <v>73</v>
      </c>
      <c r="AY155" s="101" t="s">
        <v>184</v>
      </c>
    </row>
    <row r="156" spans="2:65" s="8" customFormat="1">
      <c r="B156" s="107"/>
      <c r="D156" s="100" t="s">
        <v>203</v>
      </c>
      <c r="E156" s="108" t="s">
        <v>1</v>
      </c>
      <c r="F156" s="109" t="s">
        <v>206</v>
      </c>
      <c r="H156" s="110">
        <v>63.65</v>
      </c>
      <c r="I156" s="111"/>
      <c r="L156" s="107"/>
      <c r="M156" s="112"/>
      <c r="T156" s="113"/>
      <c r="AT156" s="108" t="s">
        <v>203</v>
      </c>
      <c r="AU156" s="108" t="s">
        <v>83</v>
      </c>
      <c r="AV156" s="8" t="s">
        <v>190</v>
      </c>
      <c r="AW156" s="8" t="s">
        <v>28</v>
      </c>
      <c r="AX156" s="8" t="s">
        <v>81</v>
      </c>
      <c r="AY156" s="108" t="s">
        <v>184</v>
      </c>
    </row>
    <row r="157" spans="2:65" s="1" customFormat="1" ht="55.5" customHeight="1">
      <c r="B157" s="20"/>
      <c r="C157" s="85" t="s">
        <v>251</v>
      </c>
      <c r="D157" s="85" t="s">
        <v>186</v>
      </c>
      <c r="E157" s="86" t="s">
        <v>2413</v>
      </c>
      <c r="F157" s="87" t="s">
        <v>2414</v>
      </c>
      <c r="G157" s="88" t="s">
        <v>201</v>
      </c>
      <c r="H157" s="89">
        <v>33.5</v>
      </c>
      <c r="I157" s="90"/>
      <c r="J157" s="91">
        <f>ROUND(I157*H157,2)</f>
        <v>0</v>
      </c>
      <c r="K157" s="92"/>
      <c r="L157" s="20"/>
      <c r="M157" s="93" t="s">
        <v>1</v>
      </c>
      <c r="N157" s="94" t="s">
        <v>38</v>
      </c>
      <c r="P157" s="95">
        <f>O157*H157</f>
        <v>0</v>
      </c>
      <c r="Q157" s="95">
        <v>0</v>
      </c>
      <c r="R157" s="95">
        <f>Q157*H157</f>
        <v>0</v>
      </c>
      <c r="S157" s="95">
        <v>0</v>
      </c>
      <c r="T157" s="96">
        <f>S157*H157</f>
        <v>0</v>
      </c>
      <c r="AR157" s="97" t="s">
        <v>190</v>
      </c>
      <c r="AT157" s="97" t="s">
        <v>186</v>
      </c>
      <c r="AU157" s="97" t="s">
        <v>83</v>
      </c>
      <c r="AY157" s="10" t="s">
        <v>184</v>
      </c>
      <c r="BE157" s="98">
        <f>IF(N157="základní",J157,0)</f>
        <v>0</v>
      </c>
      <c r="BF157" s="98">
        <f>IF(N157="snížená",J157,0)</f>
        <v>0</v>
      </c>
      <c r="BG157" s="98">
        <f>IF(N157="zákl. přenesená",J157,0)</f>
        <v>0</v>
      </c>
      <c r="BH157" s="98">
        <f>IF(N157="sníž. přenesená",J157,0)</f>
        <v>0</v>
      </c>
      <c r="BI157" s="98">
        <f>IF(N157="nulová",J157,0)</f>
        <v>0</v>
      </c>
      <c r="BJ157" s="10" t="s">
        <v>81</v>
      </c>
      <c r="BK157" s="98">
        <f>ROUND(I157*H157,2)</f>
        <v>0</v>
      </c>
      <c r="BL157" s="10" t="s">
        <v>190</v>
      </c>
      <c r="BM157" s="97" t="s">
        <v>2415</v>
      </c>
    </row>
    <row r="158" spans="2:65" s="6" customFormat="1" ht="22.8" customHeight="1">
      <c r="B158" s="73"/>
      <c r="D158" s="74" t="s">
        <v>72</v>
      </c>
      <c r="E158" s="83" t="s">
        <v>190</v>
      </c>
      <c r="F158" s="83" t="s">
        <v>942</v>
      </c>
      <c r="I158" s="76"/>
      <c r="J158" s="84">
        <f>BK158</f>
        <v>0</v>
      </c>
      <c r="L158" s="73"/>
      <c r="M158" s="78"/>
      <c r="P158" s="79">
        <f>P159</f>
        <v>0</v>
      </c>
      <c r="R158" s="79">
        <f>R159</f>
        <v>0</v>
      </c>
      <c r="T158" s="80">
        <f>T159</f>
        <v>0</v>
      </c>
      <c r="AR158" s="74" t="s">
        <v>81</v>
      </c>
      <c r="AT158" s="81" t="s">
        <v>72</v>
      </c>
      <c r="AU158" s="81" t="s">
        <v>81</v>
      </c>
      <c r="AY158" s="74" t="s">
        <v>184</v>
      </c>
      <c r="BK158" s="82">
        <f>BK159</f>
        <v>0</v>
      </c>
    </row>
    <row r="159" spans="2:65" s="1" customFormat="1" ht="33" customHeight="1">
      <c r="B159" s="20"/>
      <c r="C159" s="85" t="s">
        <v>255</v>
      </c>
      <c r="D159" s="85" t="s">
        <v>186</v>
      </c>
      <c r="E159" s="86" t="s">
        <v>2416</v>
      </c>
      <c r="F159" s="87" t="s">
        <v>2417</v>
      </c>
      <c r="G159" s="88" t="s">
        <v>267</v>
      </c>
      <c r="H159" s="89">
        <v>9.6</v>
      </c>
      <c r="I159" s="90"/>
      <c r="J159" s="91">
        <f>ROUND(I159*H159,2)</f>
        <v>0</v>
      </c>
      <c r="K159" s="92"/>
      <c r="L159" s="20"/>
      <c r="M159" s="93" t="s">
        <v>1</v>
      </c>
      <c r="N159" s="94" t="s">
        <v>38</v>
      </c>
      <c r="P159" s="95">
        <f>O159*H159</f>
        <v>0</v>
      </c>
      <c r="Q159" s="95">
        <v>0</v>
      </c>
      <c r="R159" s="95">
        <f>Q159*H159</f>
        <v>0</v>
      </c>
      <c r="S159" s="95">
        <v>0</v>
      </c>
      <c r="T159" s="96">
        <f>S159*H159</f>
        <v>0</v>
      </c>
      <c r="AR159" s="97" t="s">
        <v>190</v>
      </c>
      <c r="AT159" s="97" t="s">
        <v>186</v>
      </c>
      <c r="AU159" s="97" t="s">
        <v>83</v>
      </c>
      <c r="AY159" s="10" t="s">
        <v>184</v>
      </c>
      <c r="BE159" s="98">
        <f>IF(N159="základní",J159,0)</f>
        <v>0</v>
      </c>
      <c r="BF159" s="98">
        <f>IF(N159="snížená",J159,0)</f>
        <v>0</v>
      </c>
      <c r="BG159" s="98">
        <f>IF(N159="zákl. přenesená",J159,0)</f>
        <v>0</v>
      </c>
      <c r="BH159" s="98">
        <f>IF(N159="sníž. přenesená",J159,0)</f>
        <v>0</v>
      </c>
      <c r="BI159" s="98">
        <f>IF(N159="nulová",J159,0)</f>
        <v>0</v>
      </c>
      <c r="BJ159" s="10" t="s">
        <v>81</v>
      </c>
      <c r="BK159" s="98">
        <f>ROUND(I159*H159,2)</f>
        <v>0</v>
      </c>
      <c r="BL159" s="10" t="s">
        <v>190</v>
      </c>
      <c r="BM159" s="97" t="s">
        <v>2418</v>
      </c>
    </row>
    <row r="160" spans="2:65" s="6" customFormat="1" ht="22.8" customHeight="1">
      <c r="B160" s="73"/>
      <c r="D160" s="74" t="s">
        <v>72</v>
      </c>
      <c r="E160" s="83" t="s">
        <v>226</v>
      </c>
      <c r="F160" s="83" t="s">
        <v>535</v>
      </c>
      <c r="I160" s="76"/>
      <c r="J160" s="84">
        <f>BK160</f>
        <v>0</v>
      </c>
      <c r="L160" s="73"/>
      <c r="M160" s="78"/>
      <c r="P160" s="79">
        <f>SUM(P161:P163)</f>
        <v>0</v>
      </c>
      <c r="R160" s="79">
        <f>SUM(R161:R163)</f>
        <v>2.0401500000000001E-3</v>
      </c>
      <c r="T160" s="80">
        <f>SUM(T161:T163)</f>
        <v>0</v>
      </c>
      <c r="AR160" s="74" t="s">
        <v>81</v>
      </c>
      <c r="AT160" s="81" t="s">
        <v>72</v>
      </c>
      <c r="AU160" s="81" t="s">
        <v>81</v>
      </c>
      <c r="AY160" s="74" t="s">
        <v>184</v>
      </c>
      <c r="BK160" s="82">
        <f>SUM(BK161:BK163)</f>
        <v>0</v>
      </c>
    </row>
    <row r="161" spans="2:65" s="1" customFormat="1" ht="37.799999999999997" customHeight="1">
      <c r="B161" s="20"/>
      <c r="C161" s="85" t="s">
        <v>259</v>
      </c>
      <c r="D161" s="85" t="s">
        <v>186</v>
      </c>
      <c r="E161" s="86" t="s">
        <v>2419</v>
      </c>
      <c r="F161" s="87" t="s">
        <v>2420</v>
      </c>
      <c r="G161" s="88" t="s">
        <v>223</v>
      </c>
      <c r="H161" s="89">
        <v>3</v>
      </c>
      <c r="I161" s="90"/>
      <c r="J161" s="91">
        <f>ROUND(I161*H161,2)</f>
        <v>0</v>
      </c>
      <c r="K161" s="92"/>
      <c r="L161" s="20"/>
      <c r="M161" s="93" t="s">
        <v>1</v>
      </c>
      <c r="N161" s="94" t="s">
        <v>38</v>
      </c>
      <c r="P161" s="95">
        <f>O161*H161</f>
        <v>0</v>
      </c>
      <c r="Q161" s="95">
        <v>0</v>
      </c>
      <c r="R161" s="95">
        <f>Q161*H161</f>
        <v>0</v>
      </c>
      <c r="S161" s="95">
        <v>0</v>
      </c>
      <c r="T161" s="96">
        <f>S161*H161</f>
        <v>0</v>
      </c>
      <c r="AR161" s="97" t="s">
        <v>190</v>
      </c>
      <c r="AT161" s="97" t="s">
        <v>186</v>
      </c>
      <c r="AU161" s="97" t="s">
        <v>83</v>
      </c>
      <c r="AY161" s="10" t="s">
        <v>184</v>
      </c>
      <c r="BE161" s="98">
        <f>IF(N161="základní",J161,0)</f>
        <v>0</v>
      </c>
      <c r="BF161" s="98">
        <f>IF(N161="snížená",J161,0)</f>
        <v>0</v>
      </c>
      <c r="BG161" s="98">
        <f>IF(N161="zákl. přenesená",J161,0)</f>
        <v>0</v>
      </c>
      <c r="BH161" s="98">
        <f>IF(N161="sníž. přenesená",J161,0)</f>
        <v>0</v>
      </c>
      <c r="BI161" s="98">
        <f>IF(N161="nulová",J161,0)</f>
        <v>0</v>
      </c>
      <c r="BJ161" s="10" t="s">
        <v>81</v>
      </c>
      <c r="BK161" s="98">
        <f>ROUND(I161*H161,2)</f>
        <v>0</v>
      </c>
      <c r="BL161" s="10" t="s">
        <v>190</v>
      </c>
      <c r="BM161" s="97" t="s">
        <v>2421</v>
      </c>
    </row>
    <row r="162" spans="2:65" s="1" customFormat="1" ht="24.15" customHeight="1">
      <c r="B162" s="20"/>
      <c r="C162" s="126" t="s">
        <v>264</v>
      </c>
      <c r="D162" s="126" t="s">
        <v>480</v>
      </c>
      <c r="E162" s="127" t="s">
        <v>2422</v>
      </c>
      <c r="F162" s="128" t="s">
        <v>2423</v>
      </c>
      <c r="G162" s="129" t="s">
        <v>223</v>
      </c>
      <c r="H162" s="130">
        <v>3.0449999999999999</v>
      </c>
      <c r="I162" s="131"/>
      <c r="J162" s="132">
        <f>ROUND(I162*H162,2)</f>
        <v>0</v>
      </c>
      <c r="K162" s="133"/>
      <c r="L162" s="134"/>
      <c r="M162" s="135" t="s">
        <v>1</v>
      </c>
      <c r="N162" s="136" t="s">
        <v>38</v>
      </c>
      <c r="P162" s="95">
        <f>O162*H162</f>
        <v>0</v>
      </c>
      <c r="Q162" s="95">
        <v>6.7000000000000002E-4</v>
      </c>
      <c r="R162" s="95">
        <f>Q162*H162</f>
        <v>2.0401500000000001E-3</v>
      </c>
      <c r="S162" s="95">
        <v>0</v>
      </c>
      <c r="T162" s="96">
        <f>S162*H162</f>
        <v>0</v>
      </c>
      <c r="AR162" s="97" t="s">
        <v>226</v>
      </c>
      <c r="AT162" s="97" t="s">
        <v>480</v>
      </c>
      <c r="AU162" s="97" t="s">
        <v>83</v>
      </c>
      <c r="AY162" s="10" t="s">
        <v>184</v>
      </c>
      <c r="BE162" s="98">
        <f>IF(N162="základní",J162,0)</f>
        <v>0</v>
      </c>
      <c r="BF162" s="98">
        <f>IF(N162="snížená",J162,0)</f>
        <v>0</v>
      </c>
      <c r="BG162" s="98">
        <f>IF(N162="zákl. přenesená",J162,0)</f>
        <v>0</v>
      </c>
      <c r="BH162" s="98">
        <f>IF(N162="sníž. přenesená",J162,0)</f>
        <v>0</v>
      </c>
      <c r="BI162" s="98">
        <f>IF(N162="nulová",J162,0)</f>
        <v>0</v>
      </c>
      <c r="BJ162" s="10" t="s">
        <v>81</v>
      </c>
      <c r="BK162" s="98">
        <f>ROUND(I162*H162,2)</f>
        <v>0</v>
      </c>
      <c r="BL162" s="10" t="s">
        <v>190</v>
      </c>
      <c r="BM162" s="97" t="s">
        <v>2424</v>
      </c>
    </row>
    <row r="163" spans="2:65" s="7" customFormat="1">
      <c r="B163" s="99"/>
      <c r="D163" s="100" t="s">
        <v>203</v>
      </c>
      <c r="E163" s="101" t="s">
        <v>1</v>
      </c>
      <c r="F163" s="102" t="s">
        <v>2425</v>
      </c>
      <c r="H163" s="103">
        <v>3.0449999999999999</v>
      </c>
      <c r="I163" s="104"/>
      <c r="L163" s="99"/>
      <c r="M163" s="105"/>
      <c r="T163" s="106"/>
      <c r="AT163" s="101" t="s">
        <v>203</v>
      </c>
      <c r="AU163" s="101" t="s">
        <v>83</v>
      </c>
      <c r="AV163" s="7" t="s">
        <v>83</v>
      </c>
      <c r="AW163" s="7" t="s">
        <v>28</v>
      </c>
      <c r="AX163" s="7" t="s">
        <v>81</v>
      </c>
      <c r="AY163" s="101" t="s">
        <v>184</v>
      </c>
    </row>
    <row r="164" spans="2:65" s="6" customFormat="1" ht="22.8" customHeight="1">
      <c r="B164" s="73"/>
      <c r="D164" s="74" t="s">
        <v>72</v>
      </c>
      <c r="E164" s="83" t="s">
        <v>393</v>
      </c>
      <c r="F164" s="83" t="s">
        <v>394</v>
      </c>
      <c r="I164" s="76"/>
      <c r="J164" s="84">
        <f>BK164</f>
        <v>0</v>
      </c>
      <c r="L164" s="73"/>
      <c r="M164" s="78"/>
      <c r="P164" s="79">
        <f>P165</f>
        <v>0</v>
      </c>
      <c r="R164" s="79">
        <f>R165</f>
        <v>0</v>
      </c>
      <c r="T164" s="80">
        <f>T165</f>
        <v>0</v>
      </c>
      <c r="AR164" s="74" t="s">
        <v>81</v>
      </c>
      <c r="AT164" s="81" t="s">
        <v>72</v>
      </c>
      <c r="AU164" s="81" t="s">
        <v>81</v>
      </c>
      <c r="AY164" s="74" t="s">
        <v>184</v>
      </c>
      <c r="BK164" s="82">
        <f>BK165</f>
        <v>0</v>
      </c>
    </row>
    <row r="165" spans="2:65" s="1" customFormat="1" ht="49.05" customHeight="1">
      <c r="B165" s="20"/>
      <c r="C165" s="85" t="s">
        <v>270</v>
      </c>
      <c r="D165" s="85" t="s">
        <v>186</v>
      </c>
      <c r="E165" s="86" t="s">
        <v>2426</v>
      </c>
      <c r="F165" s="87" t="s">
        <v>2427</v>
      </c>
      <c r="G165" s="88" t="s">
        <v>278</v>
      </c>
      <c r="H165" s="89">
        <v>63.76</v>
      </c>
      <c r="I165" s="90"/>
      <c r="J165" s="91">
        <f>ROUND(I165*H165,2)</f>
        <v>0</v>
      </c>
      <c r="K165" s="92"/>
      <c r="L165" s="20"/>
      <c r="M165" s="93" t="s">
        <v>1</v>
      </c>
      <c r="N165" s="94" t="s">
        <v>38</v>
      </c>
      <c r="P165" s="95">
        <f>O165*H165</f>
        <v>0</v>
      </c>
      <c r="Q165" s="95">
        <v>0</v>
      </c>
      <c r="R165" s="95">
        <f>Q165*H165</f>
        <v>0</v>
      </c>
      <c r="S165" s="95">
        <v>0</v>
      </c>
      <c r="T165" s="96">
        <f>S165*H165</f>
        <v>0</v>
      </c>
      <c r="AR165" s="97" t="s">
        <v>190</v>
      </c>
      <c r="AT165" s="97" t="s">
        <v>186</v>
      </c>
      <c r="AU165" s="97" t="s">
        <v>83</v>
      </c>
      <c r="AY165" s="10" t="s">
        <v>184</v>
      </c>
      <c r="BE165" s="98">
        <f>IF(N165="základní",J165,0)</f>
        <v>0</v>
      </c>
      <c r="BF165" s="98">
        <f>IF(N165="snížená",J165,0)</f>
        <v>0</v>
      </c>
      <c r="BG165" s="98">
        <f>IF(N165="zákl. přenesená",J165,0)</f>
        <v>0</v>
      </c>
      <c r="BH165" s="98">
        <f>IF(N165="sníž. přenesená",J165,0)</f>
        <v>0</v>
      </c>
      <c r="BI165" s="98">
        <f>IF(N165="nulová",J165,0)</f>
        <v>0</v>
      </c>
      <c r="BJ165" s="10" t="s">
        <v>81</v>
      </c>
      <c r="BK165" s="98">
        <f>ROUND(I165*H165,2)</f>
        <v>0</v>
      </c>
      <c r="BL165" s="10" t="s">
        <v>190</v>
      </c>
      <c r="BM165" s="97" t="s">
        <v>2428</v>
      </c>
    </row>
    <row r="166" spans="2:65" s="6" customFormat="1" ht="25.95" customHeight="1">
      <c r="B166" s="73"/>
      <c r="D166" s="74" t="s">
        <v>72</v>
      </c>
      <c r="E166" s="75" t="s">
        <v>399</v>
      </c>
      <c r="F166" s="75" t="s">
        <v>400</v>
      </c>
      <c r="I166" s="76"/>
      <c r="J166" s="77">
        <f>BK166</f>
        <v>0</v>
      </c>
      <c r="L166" s="73"/>
      <c r="M166" s="78"/>
      <c r="P166" s="79">
        <f>P167+P196+P246+P257+P276+P281+P284</f>
        <v>0</v>
      </c>
      <c r="R166" s="79">
        <f>R167+R196+R246+R257+R276+R281+R284</f>
        <v>2.1312900000000008</v>
      </c>
      <c r="T166" s="80">
        <f>T167+T196+T246+T257+T276+T281+T284</f>
        <v>0</v>
      </c>
      <c r="AR166" s="74" t="s">
        <v>83</v>
      </c>
      <c r="AT166" s="81" t="s">
        <v>72</v>
      </c>
      <c r="AU166" s="81" t="s">
        <v>73</v>
      </c>
      <c r="AY166" s="74" t="s">
        <v>184</v>
      </c>
      <c r="BK166" s="82">
        <f>BK167+BK196+BK246+BK257+BK276+BK281+BK284</f>
        <v>0</v>
      </c>
    </row>
    <row r="167" spans="2:65" s="6" customFormat="1" ht="22.8" customHeight="1">
      <c r="B167" s="73"/>
      <c r="D167" s="74" t="s">
        <v>72</v>
      </c>
      <c r="E167" s="83" t="s">
        <v>2429</v>
      </c>
      <c r="F167" s="83" t="s">
        <v>2430</v>
      </c>
      <c r="I167" s="76"/>
      <c r="J167" s="84">
        <f>BK167</f>
        <v>0</v>
      </c>
      <c r="L167" s="73"/>
      <c r="M167" s="78"/>
      <c r="P167" s="79">
        <f>SUM(P168:P195)</f>
        <v>0</v>
      </c>
      <c r="R167" s="79">
        <f>SUM(R168:R195)</f>
        <v>0.48210000000000008</v>
      </c>
      <c r="T167" s="80">
        <f>SUM(T168:T195)</f>
        <v>0</v>
      </c>
      <c r="AR167" s="74" t="s">
        <v>83</v>
      </c>
      <c r="AT167" s="81" t="s">
        <v>72</v>
      </c>
      <c r="AU167" s="81" t="s">
        <v>81</v>
      </c>
      <c r="AY167" s="74" t="s">
        <v>184</v>
      </c>
      <c r="BK167" s="82">
        <f>SUM(BK168:BK195)</f>
        <v>0</v>
      </c>
    </row>
    <row r="168" spans="2:65" s="1" customFormat="1" ht="21.75" customHeight="1">
      <c r="B168" s="20"/>
      <c r="C168" s="85" t="s">
        <v>275</v>
      </c>
      <c r="D168" s="85" t="s">
        <v>186</v>
      </c>
      <c r="E168" s="86" t="s">
        <v>2431</v>
      </c>
      <c r="F168" s="87" t="s">
        <v>2432</v>
      </c>
      <c r="G168" s="88" t="s">
        <v>223</v>
      </c>
      <c r="H168" s="89">
        <v>62</v>
      </c>
      <c r="I168" s="90"/>
      <c r="J168" s="91">
        <f t="shared" ref="J168:J195" si="10">ROUND(I168*H168,2)</f>
        <v>0</v>
      </c>
      <c r="K168" s="92"/>
      <c r="L168" s="20"/>
      <c r="M168" s="93" t="s">
        <v>1</v>
      </c>
      <c r="N168" s="94" t="s">
        <v>38</v>
      </c>
      <c r="P168" s="95">
        <f t="shared" ref="P168:P195" si="11">O168*H168</f>
        <v>0</v>
      </c>
      <c r="Q168" s="95">
        <v>1.4400000000000001E-3</v>
      </c>
      <c r="R168" s="95">
        <f t="shared" ref="R168:R195" si="12">Q168*H168</f>
        <v>8.9280000000000012E-2</v>
      </c>
      <c r="S168" s="95">
        <v>0</v>
      </c>
      <c r="T168" s="96">
        <f t="shared" ref="T168:T195" si="13">S168*H168</f>
        <v>0</v>
      </c>
      <c r="AR168" s="97" t="s">
        <v>259</v>
      </c>
      <c r="AT168" s="97" t="s">
        <v>186</v>
      </c>
      <c r="AU168" s="97" t="s">
        <v>83</v>
      </c>
      <c r="AY168" s="10" t="s">
        <v>184</v>
      </c>
      <c r="BE168" s="98">
        <f t="shared" ref="BE168:BE195" si="14">IF(N168="základní",J168,0)</f>
        <v>0</v>
      </c>
      <c r="BF168" s="98">
        <f t="shared" ref="BF168:BF195" si="15">IF(N168="snížená",J168,0)</f>
        <v>0</v>
      </c>
      <c r="BG168" s="98">
        <f t="shared" ref="BG168:BG195" si="16">IF(N168="zákl. přenesená",J168,0)</f>
        <v>0</v>
      </c>
      <c r="BH168" s="98">
        <f t="shared" ref="BH168:BH195" si="17">IF(N168="sníž. přenesená",J168,0)</f>
        <v>0</v>
      </c>
      <c r="BI168" s="98">
        <f t="shared" ref="BI168:BI195" si="18">IF(N168="nulová",J168,0)</f>
        <v>0</v>
      </c>
      <c r="BJ168" s="10" t="s">
        <v>81</v>
      </c>
      <c r="BK168" s="98">
        <f t="shared" ref="BK168:BK195" si="19">ROUND(I168*H168,2)</f>
        <v>0</v>
      </c>
      <c r="BL168" s="10" t="s">
        <v>259</v>
      </c>
      <c r="BM168" s="97" t="s">
        <v>2433</v>
      </c>
    </row>
    <row r="169" spans="2:65" s="1" customFormat="1" ht="21.75" customHeight="1">
      <c r="B169" s="20"/>
      <c r="C169" s="85" t="s">
        <v>281</v>
      </c>
      <c r="D169" s="85" t="s">
        <v>186</v>
      </c>
      <c r="E169" s="86" t="s">
        <v>2434</v>
      </c>
      <c r="F169" s="87" t="s">
        <v>2435</v>
      </c>
      <c r="G169" s="88" t="s">
        <v>223</v>
      </c>
      <c r="H169" s="89">
        <v>72</v>
      </c>
      <c r="I169" s="90"/>
      <c r="J169" s="91">
        <f t="shared" si="10"/>
        <v>0</v>
      </c>
      <c r="K169" s="92"/>
      <c r="L169" s="20"/>
      <c r="M169" s="93" t="s">
        <v>1</v>
      </c>
      <c r="N169" s="94" t="s">
        <v>38</v>
      </c>
      <c r="P169" s="95">
        <f t="shared" si="11"/>
        <v>0</v>
      </c>
      <c r="Q169" s="95">
        <v>1.97E-3</v>
      </c>
      <c r="R169" s="95">
        <f t="shared" si="12"/>
        <v>0.14183999999999999</v>
      </c>
      <c r="S169" s="95">
        <v>0</v>
      </c>
      <c r="T169" s="96">
        <f t="shared" si="13"/>
        <v>0</v>
      </c>
      <c r="AR169" s="97" t="s">
        <v>259</v>
      </c>
      <c r="AT169" s="97" t="s">
        <v>186</v>
      </c>
      <c r="AU169" s="97" t="s">
        <v>83</v>
      </c>
      <c r="AY169" s="10" t="s">
        <v>184</v>
      </c>
      <c r="BE169" s="98">
        <f t="shared" si="14"/>
        <v>0</v>
      </c>
      <c r="BF169" s="98">
        <f t="shared" si="15"/>
        <v>0</v>
      </c>
      <c r="BG169" s="98">
        <f t="shared" si="16"/>
        <v>0</v>
      </c>
      <c r="BH169" s="98">
        <f t="shared" si="17"/>
        <v>0</v>
      </c>
      <c r="BI169" s="98">
        <f t="shared" si="18"/>
        <v>0</v>
      </c>
      <c r="BJ169" s="10" t="s">
        <v>81</v>
      </c>
      <c r="BK169" s="98">
        <f t="shared" si="19"/>
        <v>0</v>
      </c>
      <c r="BL169" s="10" t="s">
        <v>259</v>
      </c>
      <c r="BM169" s="97" t="s">
        <v>2436</v>
      </c>
    </row>
    <row r="170" spans="2:65" s="1" customFormat="1" ht="24.15" customHeight="1">
      <c r="B170" s="20"/>
      <c r="C170" s="85" t="s">
        <v>7</v>
      </c>
      <c r="D170" s="85" t="s">
        <v>186</v>
      </c>
      <c r="E170" s="86" t="s">
        <v>2437</v>
      </c>
      <c r="F170" s="87" t="s">
        <v>2438</v>
      </c>
      <c r="G170" s="88" t="s">
        <v>223</v>
      </c>
      <c r="H170" s="89">
        <v>55</v>
      </c>
      <c r="I170" s="90"/>
      <c r="J170" s="91">
        <f t="shared" si="10"/>
        <v>0</v>
      </c>
      <c r="K170" s="92"/>
      <c r="L170" s="20"/>
      <c r="M170" s="93" t="s">
        <v>1</v>
      </c>
      <c r="N170" s="94" t="s">
        <v>38</v>
      </c>
      <c r="P170" s="95">
        <f t="shared" si="11"/>
        <v>0</v>
      </c>
      <c r="Q170" s="95">
        <v>6.3000000000000003E-4</v>
      </c>
      <c r="R170" s="95">
        <f t="shared" si="12"/>
        <v>3.465E-2</v>
      </c>
      <c r="S170" s="95">
        <v>0</v>
      </c>
      <c r="T170" s="96">
        <f t="shared" si="13"/>
        <v>0</v>
      </c>
      <c r="AR170" s="97" t="s">
        <v>259</v>
      </c>
      <c r="AT170" s="97" t="s">
        <v>186</v>
      </c>
      <c r="AU170" s="97" t="s">
        <v>83</v>
      </c>
      <c r="AY170" s="10" t="s">
        <v>184</v>
      </c>
      <c r="BE170" s="98">
        <f t="shared" si="14"/>
        <v>0</v>
      </c>
      <c r="BF170" s="98">
        <f t="shared" si="15"/>
        <v>0</v>
      </c>
      <c r="BG170" s="98">
        <f t="shared" si="16"/>
        <v>0</v>
      </c>
      <c r="BH170" s="98">
        <f t="shared" si="17"/>
        <v>0</v>
      </c>
      <c r="BI170" s="98">
        <f t="shared" si="18"/>
        <v>0</v>
      </c>
      <c r="BJ170" s="10" t="s">
        <v>81</v>
      </c>
      <c r="BK170" s="98">
        <f t="shared" si="19"/>
        <v>0</v>
      </c>
      <c r="BL170" s="10" t="s">
        <v>259</v>
      </c>
      <c r="BM170" s="97" t="s">
        <v>2439</v>
      </c>
    </row>
    <row r="171" spans="2:65" s="1" customFormat="1" ht="24.15" customHeight="1">
      <c r="B171" s="20"/>
      <c r="C171" s="85" t="s">
        <v>290</v>
      </c>
      <c r="D171" s="85" t="s">
        <v>186</v>
      </c>
      <c r="E171" s="86" t="s">
        <v>2440</v>
      </c>
      <c r="F171" s="87" t="s">
        <v>2441</v>
      </c>
      <c r="G171" s="88" t="s">
        <v>223</v>
      </c>
      <c r="H171" s="89">
        <v>66</v>
      </c>
      <c r="I171" s="90"/>
      <c r="J171" s="91">
        <f t="shared" si="10"/>
        <v>0</v>
      </c>
      <c r="K171" s="92"/>
      <c r="L171" s="20"/>
      <c r="M171" s="93" t="s">
        <v>1</v>
      </c>
      <c r="N171" s="94" t="s">
        <v>38</v>
      </c>
      <c r="P171" s="95">
        <f t="shared" si="11"/>
        <v>0</v>
      </c>
      <c r="Q171" s="95">
        <v>1.2999999999999999E-3</v>
      </c>
      <c r="R171" s="95">
        <f t="shared" si="12"/>
        <v>8.5800000000000001E-2</v>
      </c>
      <c r="S171" s="95">
        <v>0</v>
      </c>
      <c r="T171" s="96">
        <f t="shared" si="13"/>
        <v>0</v>
      </c>
      <c r="AR171" s="97" t="s">
        <v>259</v>
      </c>
      <c r="AT171" s="97" t="s">
        <v>186</v>
      </c>
      <c r="AU171" s="97" t="s">
        <v>83</v>
      </c>
      <c r="AY171" s="10" t="s">
        <v>184</v>
      </c>
      <c r="BE171" s="98">
        <f t="shared" si="14"/>
        <v>0</v>
      </c>
      <c r="BF171" s="98">
        <f t="shared" si="15"/>
        <v>0</v>
      </c>
      <c r="BG171" s="98">
        <f t="shared" si="16"/>
        <v>0</v>
      </c>
      <c r="BH171" s="98">
        <f t="shared" si="17"/>
        <v>0</v>
      </c>
      <c r="BI171" s="98">
        <f t="shared" si="18"/>
        <v>0</v>
      </c>
      <c r="BJ171" s="10" t="s">
        <v>81</v>
      </c>
      <c r="BK171" s="98">
        <f t="shared" si="19"/>
        <v>0</v>
      </c>
      <c r="BL171" s="10" t="s">
        <v>259</v>
      </c>
      <c r="BM171" s="97" t="s">
        <v>2442</v>
      </c>
    </row>
    <row r="172" spans="2:65" s="1" customFormat="1" ht="21.75" customHeight="1">
      <c r="B172" s="20"/>
      <c r="C172" s="85" t="s">
        <v>295</v>
      </c>
      <c r="D172" s="85" t="s">
        <v>186</v>
      </c>
      <c r="E172" s="86" t="s">
        <v>2443</v>
      </c>
      <c r="F172" s="87" t="s">
        <v>2444</v>
      </c>
      <c r="G172" s="88" t="s">
        <v>223</v>
      </c>
      <c r="H172" s="89">
        <v>2</v>
      </c>
      <c r="I172" s="90"/>
      <c r="J172" s="91">
        <f t="shared" si="10"/>
        <v>0</v>
      </c>
      <c r="K172" s="92"/>
      <c r="L172" s="20"/>
      <c r="M172" s="93" t="s">
        <v>1</v>
      </c>
      <c r="N172" s="94" t="s">
        <v>38</v>
      </c>
      <c r="P172" s="95">
        <f t="shared" si="11"/>
        <v>0</v>
      </c>
      <c r="Q172" s="95">
        <v>4.0000000000000002E-4</v>
      </c>
      <c r="R172" s="95">
        <f t="shared" si="12"/>
        <v>8.0000000000000004E-4</v>
      </c>
      <c r="S172" s="95">
        <v>0</v>
      </c>
      <c r="T172" s="96">
        <f t="shared" si="13"/>
        <v>0</v>
      </c>
      <c r="AR172" s="97" t="s">
        <v>259</v>
      </c>
      <c r="AT172" s="97" t="s">
        <v>186</v>
      </c>
      <c r="AU172" s="97" t="s">
        <v>83</v>
      </c>
      <c r="AY172" s="10" t="s">
        <v>184</v>
      </c>
      <c r="BE172" s="98">
        <f t="shared" si="14"/>
        <v>0</v>
      </c>
      <c r="BF172" s="98">
        <f t="shared" si="15"/>
        <v>0</v>
      </c>
      <c r="BG172" s="98">
        <f t="shared" si="16"/>
        <v>0</v>
      </c>
      <c r="BH172" s="98">
        <f t="shared" si="17"/>
        <v>0</v>
      </c>
      <c r="BI172" s="98">
        <f t="shared" si="18"/>
        <v>0</v>
      </c>
      <c r="BJ172" s="10" t="s">
        <v>81</v>
      </c>
      <c r="BK172" s="98">
        <f t="shared" si="19"/>
        <v>0</v>
      </c>
      <c r="BL172" s="10" t="s">
        <v>259</v>
      </c>
      <c r="BM172" s="97" t="s">
        <v>2445</v>
      </c>
    </row>
    <row r="173" spans="2:65" s="1" customFormat="1" ht="21.75" customHeight="1">
      <c r="B173" s="20"/>
      <c r="C173" s="85" t="s">
        <v>300</v>
      </c>
      <c r="D173" s="85" t="s">
        <v>186</v>
      </c>
      <c r="E173" s="86" t="s">
        <v>2446</v>
      </c>
      <c r="F173" s="87" t="s">
        <v>2447</v>
      </c>
      <c r="G173" s="88" t="s">
        <v>223</v>
      </c>
      <c r="H173" s="89">
        <v>10</v>
      </c>
      <c r="I173" s="90"/>
      <c r="J173" s="91">
        <f t="shared" si="10"/>
        <v>0</v>
      </c>
      <c r="K173" s="92"/>
      <c r="L173" s="20"/>
      <c r="M173" s="93" t="s">
        <v>1</v>
      </c>
      <c r="N173" s="94" t="s">
        <v>38</v>
      </c>
      <c r="P173" s="95">
        <f t="shared" si="11"/>
        <v>0</v>
      </c>
      <c r="Q173" s="95">
        <v>4.2999999999999999E-4</v>
      </c>
      <c r="R173" s="95">
        <f t="shared" si="12"/>
        <v>4.3E-3</v>
      </c>
      <c r="S173" s="95">
        <v>0</v>
      </c>
      <c r="T173" s="96">
        <f t="shared" si="13"/>
        <v>0</v>
      </c>
      <c r="AR173" s="97" t="s">
        <v>259</v>
      </c>
      <c r="AT173" s="97" t="s">
        <v>186</v>
      </c>
      <c r="AU173" s="97" t="s">
        <v>83</v>
      </c>
      <c r="AY173" s="10" t="s">
        <v>184</v>
      </c>
      <c r="BE173" s="98">
        <f t="shared" si="14"/>
        <v>0</v>
      </c>
      <c r="BF173" s="98">
        <f t="shared" si="15"/>
        <v>0</v>
      </c>
      <c r="BG173" s="98">
        <f t="shared" si="16"/>
        <v>0</v>
      </c>
      <c r="BH173" s="98">
        <f t="shared" si="17"/>
        <v>0</v>
      </c>
      <c r="BI173" s="98">
        <f t="shared" si="18"/>
        <v>0</v>
      </c>
      <c r="BJ173" s="10" t="s">
        <v>81</v>
      </c>
      <c r="BK173" s="98">
        <f t="shared" si="19"/>
        <v>0</v>
      </c>
      <c r="BL173" s="10" t="s">
        <v>259</v>
      </c>
      <c r="BM173" s="97" t="s">
        <v>2448</v>
      </c>
    </row>
    <row r="174" spans="2:65" s="1" customFormat="1" ht="21.75" customHeight="1">
      <c r="B174" s="20"/>
      <c r="C174" s="85" t="s">
        <v>307</v>
      </c>
      <c r="D174" s="85" t="s">
        <v>186</v>
      </c>
      <c r="E174" s="86" t="s">
        <v>2449</v>
      </c>
      <c r="F174" s="87" t="s">
        <v>2450</v>
      </c>
      <c r="G174" s="88" t="s">
        <v>223</v>
      </c>
      <c r="H174" s="89">
        <v>30</v>
      </c>
      <c r="I174" s="90"/>
      <c r="J174" s="91">
        <f t="shared" si="10"/>
        <v>0</v>
      </c>
      <c r="K174" s="92"/>
      <c r="L174" s="20"/>
      <c r="M174" s="93" t="s">
        <v>1</v>
      </c>
      <c r="N174" s="94" t="s">
        <v>38</v>
      </c>
      <c r="P174" s="95">
        <f t="shared" si="11"/>
        <v>0</v>
      </c>
      <c r="Q174" s="95">
        <v>5.0000000000000001E-4</v>
      </c>
      <c r="R174" s="95">
        <f t="shared" si="12"/>
        <v>1.4999999999999999E-2</v>
      </c>
      <c r="S174" s="95">
        <v>0</v>
      </c>
      <c r="T174" s="96">
        <f t="shared" si="13"/>
        <v>0</v>
      </c>
      <c r="AR174" s="97" t="s">
        <v>259</v>
      </c>
      <c r="AT174" s="97" t="s">
        <v>186</v>
      </c>
      <c r="AU174" s="97" t="s">
        <v>83</v>
      </c>
      <c r="AY174" s="10" t="s">
        <v>184</v>
      </c>
      <c r="BE174" s="98">
        <f t="shared" si="14"/>
        <v>0</v>
      </c>
      <c r="BF174" s="98">
        <f t="shared" si="15"/>
        <v>0</v>
      </c>
      <c r="BG174" s="98">
        <f t="shared" si="16"/>
        <v>0</v>
      </c>
      <c r="BH174" s="98">
        <f t="shared" si="17"/>
        <v>0</v>
      </c>
      <c r="BI174" s="98">
        <f t="shared" si="18"/>
        <v>0</v>
      </c>
      <c r="BJ174" s="10" t="s">
        <v>81</v>
      </c>
      <c r="BK174" s="98">
        <f t="shared" si="19"/>
        <v>0</v>
      </c>
      <c r="BL174" s="10" t="s">
        <v>259</v>
      </c>
      <c r="BM174" s="97" t="s">
        <v>2451</v>
      </c>
    </row>
    <row r="175" spans="2:65" s="1" customFormat="1" ht="21.75" customHeight="1">
      <c r="B175" s="20"/>
      <c r="C175" s="85" t="s">
        <v>312</v>
      </c>
      <c r="D175" s="85" t="s">
        <v>186</v>
      </c>
      <c r="E175" s="86" t="s">
        <v>2452</v>
      </c>
      <c r="F175" s="87" t="s">
        <v>2453</v>
      </c>
      <c r="G175" s="88" t="s">
        <v>223</v>
      </c>
      <c r="H175" s="89">
        <v>10</v>
      </c>
      <c r="I175" s="90"/>
      <c r="J175" s="91">
        <f t="shared" si="10"/>
        <v>0</v>
      </c>
      <c r="K175" s="92"/>
      <c r="L175" s="20"/>
      <c r="M175" s="93" t="s">
        <v>1</v>
      </c>
      <c r="N175" s="94" t="s">
        <v>38</v>
      </c>
      <c r="P175" s="95">
        <f t="shared" si="11"/>
        <v>0</v>
      </c>
      <c r="Q175" s="95">
        <v>7.6000000000000004E-4</v>
      </c>
      <c r="R175" s="95">
        <f t="shared" si="12"/>
        <v>7.6000000000000009E-3</v>
      </c>
      <c r="S175" s="95">
        <v>0</v>
      </c>
      <c r="T175" s="96">
        <f t="shared" si="13"/>
        <v>0</v>
      </c>
      <c r="AR175" s="97" t="s">
        <v>259</v>
      </c>
      <c r="AT175" s="97" t="s">
        <v>186</v>
      </c>
      <c r="AU175" s="97" t="s">
        <v>83</v>
      </c>
      <c r="AY175" s="10" t="s">
        <v>184</v>
      </c>
      <c r="BE175" s="98">
        <f t="shared" si="14"/>
        <v>0</v>
      </c>
      <c r="BF175" s="98">
        <f t="shared" si="15"/>
        <v>0</v>
      </c>
      <c r="BG175" s="98">
        <f t="shared" si="16"/>
        <v>0</v>
      </c>
      <c r="BH175" s="98">
        <f t="shared" si="17"/>
        <v>0</v>
      </c>
      <c r="BI175" s="98">
        <f t="shared" si="18"/>
        <v>0</v>
      </c>
      <c r="BJ175" s="10" t="s">
        <v>81</v>
      </c>
      <c r="BK175" s="98">
        <f t="shared" si="19"/>
        <v>0</v>
      </c>
      <c r="BL175" s="10" t="s">
        <v>259</v>
      </c>
      <c r="BM175" s="97" t="s">
        <v>2454</v>
      </c>
    </row>
    <row r="176" spans="2:65" s="1" customFormat="1" ht="21.75" customHeight="1">
      <c r="B176" s="20"/>
      <c r="C176" s="85" t="s">
        <v>317</v>
      </c>
      <c r="D176" s="85" t="s">
        <v>186</v>
      </c>
      <c r="E176" s="86" t="s">
        <v>2455</v>
      </c>
      <c r="F176" s="87" t="s">
        <v>2456</v>
      </c>
      <c r="G176" s="88" t="s">
        <v>223</v>
      </c>
      <c r="H176" s="89">
        <v>13</v>
      </c>
      <c r="I176" s="90"/>
      <c r="J176" s="91">
        <f t="shared" si="10"/>
        <v>0</v>
      </c>
      <c r="K176" s="92"/>
      <c r="L176" s="20"/>
      <c r="M176" s="93" t="s">
        <v>1</v>
      </c>
      <c r="N176" s="94" t="s">
        <v>38</v>
      </c>
      <c r="P176" s="95">
        <f t="shared" si="11"/>
        <v>0</v>
      </c>
      <c r="Q176" s="95">
        <v>1.5299999999999999E-3</v>
      </c>
      <c r="R176" s="95">
        <f t="shared" si="12"/>
        <v>1.9889999999999998E-2</v>
      </c>
      <c r="S176" s="95">
        <v>0</v>
      </c>
      <c r="T176" s="96">
        <f t="shared" si="13"/>
        <v>0</v>
      </c>
      <c r="AR176" s="97" t="s">
        <v>259</v>
      </c>
      <c r="AT176" s="97" t="s">
        <v>186</v>
      </c>
      <c r="AU176" s="97" t="s">
        <v>83</v>
      </c>
      <c r="AY176" s="10" t="s">
        <v>184</v>
      </c>
      <c r="BE176" s="98">
        <f t="shared" si="14"/>
        <v>0</v>
      </c>
      <c r="BF176" s="98">
        <f t="shared" si="15"/>
        <v>0</v>
      </c>
      <c r="BG176" s="98">
        <f t="shared" si="16"/>
        <v>0</v>
      </c>
      <c r="BH176" s="98">
        <f t="shared" si="17"/>
        <v>0</v>
      </c>
      <c r="BI176" s="98">
        <f t="shared" si="18"/>
        <v>0</v>
      </c>
      <c r="BJ176" s="10" t="s">
        <v>81</v>
      </c>
      <c r="BK176" s="98">
        <f t="shared" si="19"/>
        <v>0</v>
      </c>
      <c r="BL176" s="10" t="s">
        <v>259</v>
      </c>
      <c r="BM176" s="97" t="s">
        <v>2457</v>
      </c>
    </row>
    <row r="177" spans="2:65" s="1" customFormat="1" ht="16.5" customHeight="1">
      <c r="B177" s="20"/>
      <c r="C177" s="85" t="s">
        <v>321</v>
      </c>
      <c r="D177" s="85" t="s">
        <v>186</v>
      </c>
      <c r="E177" s="86" t="s">
        <v>2458</v>
      </c>
      <c r="F177" s="87" t="s">
        <v>2459</v>
      </c>
      <c r="G177" s="88" t="s">
        <v>223</v>
      </c>
      <c r="H177" s="89">
        <v>6</v>
      </c>
      <c r="I177" s="90"/>
      <c r="J177" s="91">
        <f t="shared" si="10"/>
        <v>0</v>
      </c>
      <c r="K177" s="92"/>
      <c r="L177" s="20"/>
      <c r="M177" s="93" t="s">
        <v>1</v>
      </c>
      <c r="N177" s="94" t="s">
        <v>38</v>
      </c>
      <c r="P177" s="95">
        <f t="shared" si="11"/>
        <v>0</v>
      </c>
      <c r="Q177" s="95">
        <v>5.9999999999999995E-4</v>
      </c>
      <c r="R177" s="95">
        <f t="shared" si="12"/>
        <v>3.5999999999999999E-3</v>
      </c>
      <c r="S177" s="95">
        <v>0</v>
      </c>
      <c r="T177" s="96">
        <f t="shared" si="13"/>
        <v>0</v>
      </c>
      <c r="AR177" s="97" t="s">
        <v>259</v>
      </c>
      <c r="AT177" s="97" t="s">
        <v>186</v>
      </c>
      <c r="AU177" s="97" t="s">
        <v>83</v>
      </c>
      <c r="AY177" s="10" t="s">
        <v>184</v>
      </c>
      <c r="BE177" s="98">
        <f t="shared" si="14"/>
        <v>0</v>
      </c>
      <c r="BF177" s="98">
        <f t="shared" si="15"/>
        <v>0</v>
      </c>
      <c r="BG177" s="98">
        <f t="shared" si="16"/>
        <v>0</v>
      </c>
      <c r="BH177" s="98">
        <f t="shared" si="17"/>
        <v>0</v>
      </c>
      <c r="BI177" s="98">
        <f t="shared" si="18"/>
        <v>0</v>
      </c>
      <c r="BJ177" s="10" t="s">
        <v>81</v>
      </c>
      <c r="BK177" s="98">
        <f t="shared" si="19"/>
        <v>0</v>
      </c>
      <c r="BL177" s="10" t="s">
        <v>259</v>
      </c>
      <c r="BM177" s="97" t="s">
        <v>2460</v>
      </c>
    </row>
    <row r="178" spans="2:65" s="1" customFormat="1" ht="21.75" customHeight="1">
      <c r="B178" s="20"/>
      <c r="C178" s="85" t="s">
        <v>325</v>
      </c>
      <c r="D178" s="85" t="s">
        <v>186</v>
      </c>
      <c r="E178" s="86" t="s">
        <v>2461</v>
      </c>
      <c r="F178" s="87" t="s">
        <v>2462</v>
      </c>
      <c r="G178" s="88" t="s">
        <v>223</v>
      </c>
      <c r="H178" s="89">
        <v>7</v>
      </c>
      <c r="I178" s="90"/>
      <c r="J178" s="91">
        <f t="shared" si="10"/>
        <v>0</v>
      </c>
      <c r="K178" s="92"/>
      <c r="L178" s="20"/>
      <c r="M178" s="93" t="s">
        <v>1</v>
      </c>
      <c r="N178" s="94" t="s">
        <v>38</v>
      </c>
      <c r="P178" s="95">
        <f t="shared" si="11"/>
        <v>0</v>
      </c>
      <c r="Q178" s="95">
        <v>1.2199999999999999E-3</v>
      </c>
      <c r="R178" s="95">
        <f t="shared" si="12"/>
        <v>8.539999999999999E-3</v>
      </c>
      <c r="S178" s="95">
        <v>0</v>
      </c>
      <c r="T178" s="96">
        <f t="shared" si="13"/>
        <v>0</v>
      </c>
      <c r="AR178" s="97" t="s">
        <v>259</v>
      </c>
      <c r="AT178" s="97" t="s">
        <v>186</v>
      </c>
      <c r="AU178" s="97" t="s">
        <v>83</v>
      </c>
      <c r="AY178" s="10" t="s">
        <v>184</v>
      </c>
      <c r="BE178" s="98">
        <f t="shared" si="14"/>
        <v>0</v>
      </c>
      <c r="BF178" s="98">
        <f t="shared" si="15"/>
        <v>0</v>
      </c>
      <c r="BG178" s="98">
        <f t="shared" si="16"/>
        <v>0</v>
      </c>
      <c r="BH178" s="98">
        <f t="shared" si="17"/>
        <v>0</v>
      </c>
      <c r="BI178" s="98">
        <f t="shared" si="18"/>
        <v>0</v>
      </c>
      <c r="BJ178" s="10" t="s">
        <v>81</v>
      </c>
      <c r="BK178" s="98">
        <f t="shared" si="19"/>
        <v>0</v>
      </c>
      <c r="BL178" s="10" t="s">
        <v>259</v>
      </c>
      <c r="BM178" s="97" t="s">
        <v>2463</v>
      </c>
    </row>
    <row r="179" spans="2:65" s="1" customFormat="1" ht="24.15" customHeight="1">
      <c r="B179" s="20"/>
      <c r="C179" s="85" t="s">
        <v>329</v>
      </c>
      <c r="D179" s="85" t="s">
        <v>186</v>
      </c>
      <c r="E179" s="86" t="s">
        <v>2464</v>
      </c>
      <c r="F179" s="87" t="s">
        <v>2465</v>
      </c>
      <c r="G179" s="88" t="s">
        <v>189</v>
      </c>
      <c r="H179" s="89">
        <v>15</v>
      </c>
      <c r="I179" s="90"/>
      <c r="J179" s="91">
        <f t="shared" si="10"/>
        <v>0</v>
      </c>
      <c r="K179" s="92"/>
      <c r="L179" s="20"/>
      <c r="M179" s="93" t="s">
        <v>1</v>
      </c>
      <c r="N179" s="94" t="s">
        <v>38</v>
      </c>
      <c r="P179" s="95">
        <f t="shared" si="11"/>
        <v>0</v>
      </c>
      <c r="Q179" s="95">
        <v>0</v>
      </c>
      <c r="R179" s="95">
        <f t="shared" si="12"/>
        <v>0</v>
      </c>
      <c r="S179" s="95">
        <v>0</v>
      </c>
      <c r="T179" s="96">
        <f t="shared" si="13"/>
        <v>0</v>
      </c>
      <c r="AR179" s="97" t="s">
        <v>259</v>
      </c>
      <c r="AT179" s="97" t="s">
        <v>186</v>
      </c>
      <c r="AU179" s="97" t="s">
        <v>83</v>
      </c>
      <c r="AY179" s="10" t="s">
        <v>184</v>
      </c>
      <c r="BE179" s="98">
        <f t="shared" si="14"/>
        <v>0</v>
      </c>
      <c r="BF179" s="98">
        <f t="shared" si="15"/>
        <v>0</v>
      </c>
      <c r="BG179" s="98">
        <f t="shared" si="16"/>
        <v>0</v>
      </c>
      <c r="BH179" s="98">
        <f t="shared" si="17"/>
        <v>0</v>
      </c>
      <c r="BI179" s="98">
        <f t="shared" si="18"/>
        <v>0</v>
      </c>
      <c r="BJ179" s="10" t="s">
        <v>81</v>
      </c>
      <c r="BK179" s="98">
        <f t="shared" si="19"/>
        <v>0</v>
      </c>
      <c r="BL179" s="10" t="s">
        <v>259</v>
      </c>
      <c r="BM179" s="97" t="s">
        <v>2466</v>
      </c>
    </row>
    <row r="180" spans="2:65" s="1" customFormat="1" ht="24.15" customHeight="1">
      <c r="B180" s="20"/>
      <c r="C180" s="85" t="s">
        <v>334</v>
      </c>
      <c r="D180" s="85" t="s">
        <v>186</v>
      </c>
      <c r="E180" s="86" t="s">
        <v>2467</v>
      </c>
      <c r="F180" s="87" t="s">
        <v>2468</v>
      </c>
      <c r="G180" s="88" t="s">
        <v>189</v>
      </c>
      <c r="H180" s="89">
        <v>17</v>
      </c>
      <c r="I180" s="90"/>
      <c r="J180" s="91">
        <f t="shared" si="10"/>
        <v>0</v>
      </c>
      <c r="K180" s="92"/>
      <c r="L180" s="20"/>
      <c r="M180" s="93" t="s">
        <v>1</v>
      </c>
      <c r="N180" s="94" t="s">
        <v>38</v>
      </c>
      <c r="P180" s="95">
        <f t="shared" si="11"/>
        <v>0</v>
      </c>
      <c r="Q180" s="95">
        <v>0</v>
      </c>
      <c r="R180" s="95">
        <f t="shared" si="12"/>
        <v>0</v>
      </c>
      <c r="S180" s="95">
        <v>0</v>
      </c>
      <c r="T180" s="96">
        <f t="shared" si="13"/>
        <v>0</v>
      </c>
      <c r="AR180" s="97" t="s">
        <v>259</v>
      </c>
      <c r="AT180" s="97" t="s">
        <v>186</v>
      </c>
      <c r="AU180" s="97" t="s">
        <v>83</v>
      </c>
      <c r="AY180" s="10" t="s">
        <v>184</v>
      </c>
      <c r="BE180" s="98">
        <f t="shared" si="14"/>
        <v>0</v>
      </c>
      <c r="BF180" s="98">
        <f t="shared" si="15"/>
        <v>0</v>
      </c>
      <c r="BG180" s="98">
        <f t="shared" si="16"/>
        <v>0</v>
      </c>
      <c r="BH180" s="98">
        <f t="shared" si="17"/>
        <v>0</v>
      </c>
      <c r="BI180" s="98">
        <f t="shared" si="18"/>
        <v>0</v>
      </c>
      <c r="BJ180" s="10" t="s">
        <v>81</v>
      </c>
      <c r="BK180" s="98">
        <f t="shared" si="19"/>
        <v>0</v>
      </c>
      <c r="BL180" s="10" t="s">
        <v>259</v>
      </c>
      <c r="BM180" s="97" t="s">
        <v>2469</v>
      </c>
    </row>
    <row r="181" spans="2:65" s="1" customFormat="1" ht="24.15" customHeight="1">
      <c r="B181" s="20"/>
      <c r="C181" s="85" t="s">
        <v>338</v>
      </c>
      <c r="D181" s="85" t="s">
        <v>186</v>
      </c>
      <c r="E181" s="86" t="s">
        <v>2470</v>
      </c>
      <c r="F181" s="87" t="s">
        <v>2471</v>
      </c>
      <c r="G181" s="88" t="s">
        <v>189</v>
      </c>
      <c r="H181" s="89">
        <v>12</v>
      </c>
      <c r="I181" s="90"/>
      <c r="J181" s="91">
        <f t="shared" si="10"/>
        <v>0</v>
      </c>
      <c r="K181" s="92"/>
      <c r="L181" s="20"/>
      <c r="M181" s="93" t="s">
        <v>1</v>
      </c>
      <c r="N181" s="94" t="s">
        <v>38</v>
      </c>
      <c r="P181" s="95">
        <f t="shared" si="11"/>
        <v>0</v>
      </c>
      <c r="Q181" s="95">
        <v>0</v>
      </c>
      <c r="R181" s="95">
        <f t="shared" si="12"/>
        <v>0</v>
      </c>
      <c r="S181" s="95">
        <v>0</v>
      </c>
      <c r="T181" s="96">
        <f t="shared" si="13"/>
        <v>0</v>
      </c>
      <c r="AR181" s="97" t="s">
        <v>259</v>
      </c>
      <c r="AT181" s="97" t="s">
        <v>186</v>
      </c>
      <c r="AU181" s="97" t="s">
        <v>83</v>
      </c>
      <c r="AY181" s="10" t="s">
        <v>184</v>
      </c>
      <c r="BE181" s="98">
        <f t="shared" si="14"/>
        <v>0</v>
      </c>
      <c r="BF181" s="98">
        <f t="shared" si="15"/>
        <v>0</v>
      </c>
      <c r="BG181" s="98">
        <f t="shared" si="16"/>
        <v>0</v>
      </c>
      <c r="BH181" s="98">
        <f t="shared" si="17"/>
        <v>0</v>
      </c>
      <c r="BI181" s="98">
        <f t="shared" si="18"/>
        <v>0</v>
      </c>
      <c r="BJ181" s="10" t="s">
        <v>81</v>
      </c>
      <c r="BK181" s="98">
        <f t="shared" si="19"/>
        <v>0</v>
      </c>
      <c r="BL181" s="10" t="s">
        <v>259</v>
      </c>
      <c r="BM181" s="97" t="s">
        <v>2472</v>
      </c>
    </row>
    <row r="182" spans="2:65" s="1" customFormat="1" ht="24.15" customHeight="1">
      <c r="B182" s="20"/>
      <c r="C182" s="85" t="s">
        <v>344</v>
      </c>
      <c r="D182" s="85" t="s">
        <v>186</v>
      </c>
      <c r="E182" s="86" t="s">
        <v>2473</v>
      </c>
      <c r="F182" s="87" t="s">
        <v>2474</v>
      </c>
      <c r="G182" s="88" t="s">
        <v>189</v>
      </c>
      <c r="H182" s="89">
        <v>6</v>
      </c>
      <c r="I182" s="90"/>
      <c r="J182" s="91">
        <f t="shared" si="10"/>
        <v>0</v>
      </c>
      <c r="K182" s="92"/>
      <c r="L182" s="20"/>
      <c r="M182" s="93" t="s">
        <v>1</v>
      </c>
      <c r="N182" s="94" t="s">
        <v>38</v>
      </c>
      <c r="P182" s="95">
        <f t="shared" si="11"/>
        <v>0</v>
      </c>
      <c r="Q182" s="95">
        <v>1.01E-3</v>
      </c>
      <c r="R182" s="95">
        <f t="shared" si="12"/>
        <v>6.0600000000000003E-3</v>
      </c>
      <c r="S182" s="95">
        <v>0</v>
      </c>
      <c r="T182" s="96">
        <f t="shared" si="13"/>
        <v>0</v>
      </c>
      <c r="AR182" s="97" t="s">
        <v>259</v>
      </c>
      <c r="AT182" s="97" t="s">
        <v>186</v>
      </c>
      <c r="AU182" s="97" t="s">
        <v>83</v>
      </c>
      <c r="AY182" s="10" t="s">
        <v>184</v>
      </c>
      <c r="BE182" s="98">
        <f t="shared" si="14"/>
        <v>0</v>
      </c>
      <c r="BF182" s="98">
        <f t="shared" si="15"/>
        <v>0</v>
      </c>
      <c r="BG182" s="98">
        <f t="shared" si="16"/>
        <v>0</v>
      </c>
      <c r="BH182" s="98">
        <f t="shared" si="17"/>
        <v>0</v>
      </c>
      <c r="BI182" s="98">
        <f t="shared" si="18"/>
        <v>0</v>
      </c>
      <c r="BJ182" s="10" t="s">
        <v>81</v>
      </c>
      <c r="BK182" s="98">
        <f t="shared" si="19"/>
        <v>0</v>
      </c>
      <c r="BL182" s="10" t="s">
        <v>259</v>
      </c>
      <c r="BM182" s="97" t="s">
        <v>2475</v>
      </c>
    </row>
    <row r="183" spans="2:65" s="1" customFormat="1" ht="37.799999999999997" customHeight="1">
      <c r="B183" s="20"/>
      <c r="C183" s="85" t="s">
        <v>348</v>
      </c>
      <c r="D183" s="85" t="s">
        <v>186</v>
      </c>
      <c r="E183" s="86" t="s">
        <v>2476</v>
      </c>
      <c r="F183" s="87" t="s">
        <v>2477</v>
      </c>
      <c r="G183" s="88" t="s">
        <v>189</v>
      </c>
      <c r="H183" s="89">
        <v>2</v>
      </c>
      <c r="I183" s="90"/>
      <c r="J183" s="91">
        <f t="shared" si="10"/>
        <v>0</v>
      </c>
      <c r="K183" s="92"/>
      <c r="L183" s="20"/>
      <c r="M183" s="93" t="s">
        <v>1</v>
      </c>
      <c r="N183" s="94" t="s">
        <v>38</v>
      </c>
      <c r="P183" s="95">
        <f t="shared" si="11"/>
        <v>0</v>
      </c>
      <c r="Q183" s="95">
        <v>9.3000000000000005E-4</v>
      </c>
      <c r="R183" s="95">
        <f t="shared" si="12"/>
        <v>1.8600000000000001E-3</v>
      </c>
      <c r="S183" s="95">
        <v>0</v>
      </c>
      <c r="T183" s="96">
        <f t="shared" si="13"/>
        <v>0</v>
      </c>
      <c r="AR183" s="97" t="s">
        <v>259</v>
      </c>
      <c r="AT183" s="97" t="s">
        <v>186</v>
      </c>
      <c r="AU183" s="97" t="s">
        <v>83</v>
      </c>
      <c r="AY183" s="10" t="s">
        <v>184</v>
      </c>
      <c r="BE183" s="98">
        <f t="shared" si="14"/>
        <v>0</v>
      </c>
      <c r="BF183" s="98">
        <f t="shared" si="15"/>
        <v>0</v>
      </c>
      <c r="BG183" s="98">
        <f t="shared" si="16"/>
        <v>0</v>
      </c>
      <c r="BH183" s="98">
        <f t="shared" si="17"/>
        <v>0</v>
      </c>
      <c r="BI183" s="98">
        <f t="shared" si="18"/>
        <v>0</v>
      </c>
      <c r="BJ183" s="10" t="s">
        <v>81</v>
      </c>
      <c r="BK183" s="98">
        <f t="shared" si="19"/>
        <v>0</v>
      </c>
      <c r="BL183" s="10" t="s">
        <v>259</v>
      </c>
      <c r="BM183" s="97" t="s">
        <v>2478</v>
      </c>
    </row>
    <row r="184" spans="2:65" s="1" customFormat="1" ht="24.15" customHeight="1">
      <c r="B184" s="20"/>
      <c r="C184" s="85" t="s">
        <v>352</v>
      </c>
      <c r="D184" s="85" t="s">
        <v>186</v>
      </c>
      <c r="E184" s="86" t="s">
        <v>2479</v>
      </c>
      <c r="F184" s="87" t="s">
        <v>2480</v>
      </c>
      <c r="G184" s="88" t="s">
        <v>189</v>
      </c>
      <c r="H184" s="89">
        <v>10</v>
      </c>
      <c r="I184" s="90"/>
      <c r="J184" s="91">
        <f t="shared" si="10"/>
        <v>0</v>
      </c>
      <c r="K184" s="92"/>
      <c r="L184" s="20"/>
      <c r="M184" s="93" t="s">
        <v>1</v>
      </c>
      <c r="N184" s="94" t="s">
        <v>38</v>
      </c>
      <c r="P184" s="95">
        <f t="shared" si="11"/>
        <v>0</v>
      </c>
      <c r="Q184" s="95">
        <v>4.3800000000000002E-3</v>
      </c>
      <c r="R184" s="95">
        <f t="shared" si="12"/>
        <v>4.3800000000000006E-2</v>
      </c>
      <c r="S184" s="95">
        <v>0</v>
      </c>
      <c r="T184" s="96">
        <f t="shared" si="13"/>
        <v>0</v>
      </c>
      <c r="AR184" s="97" t="s">
        <v>259</v>
      </c>
      <c r="AT184" s="97" t="s">
        <v>186</v>
      </c>
      <c r="AU184" s="97" t="s">
        <v>83</v>
      </c>
      <c r="AY184" s="10" t="s">
        <v>184</v>
      </c>
      <c r="BE184" s="98">
        <f t="shared" si="14"/>
        <v>0</v>
      </c>
      <c r="BF184" s="98">
        <f t="shared" si="15"/>
        <v>0</v>
      </c>
      <c r="BG184" s="98">
        <f t="shared" si="16"/>
        <v>0</v>
      </c>
      <c r="BH184" s="98">
        <f t="shared" si="17"/>
        <v>0</v>
      </c>
      <c r="BI184" s="98">
        <f t="shared" si="18"/>
        <v>0</v>
      </c>
      <c r="BJ184" s="10" t="s">
        <v>81</v>
      </c>
      <c r="BK184" s="98">
        <f t="shared" si="19"/>
        <v>0</v>
      </c>
      <c r="BL184" s="10" t="s">
        <v>259</v>
      </c>
      <c r="BM184" s="97" t="s">
        <v>2481</v>
      </c>
    </row>
    <row r="185" spans="2:65" s="1" customFormat="1" ht="24.15" customHeight="1">
      <c r="B185" s="20"/>
      <c r="C185" s="85" t="s">
        <v>357</v>
      </c>
      <c r="D185" s="85" t="s">
        <v>186</v>
      </c>
      <c r="E185" s="86" t="s">
        <v>2482</v>
      </c>
      <c r="F185" s="87" t="s">
        <v>2483</v>
      </c>
      <c r="G185" s="88" t="s">
        <v>189</v>
      </c>
      <c r="H185" s="89">
        <v>1</v>
      </c>
      <c r="I185" s="90"/>
      <c r="J185" s="91">
        <f t="shared" si="10"/>
        <v>0</v>
      </c>
      <c r="K185" s="92"/>
      <c r="L185" s="20"/>
      <c r="M185" s="93" t="s">
        <v>1</v>
      </c>
      <c r="N185" s="94" t="s">
        <v>38</v>
      </c>
      <c r="P185" s="95">
        <f t="shared" si="11"/>
        <v>0</v>
      </c>
      <c r="Q185" s="95">
        <v>2.2000000000000001E-4</v>
      </c>
      <c r="R185" s="95">
        <f t="shared" si="12"/>
        <v>2.2000000000000001E-4</v>
      </c>
      <c r="S185" s="95">
        <v>0</v>
      </c>
      <c r="T185" s="96">
        <f t="shared" si="13"/>
        <v>0</v>
      </c>
      <c r="AR185" s="97" t="s">
        <v>259</v>
      </c>
      <c r="AT185" s="97" t="s">
        <v>186</v>
      </c>
      <c r="AU185" s="97" t="s">
        <v>83</v>
      </c>
      <c r="AY185" s="10" t="s">
        <v>184</v>
      </c>
      <c r="BE185" s="98">
        <f t="shared" si="14"/>
        <v>0</v>
      </c>
      <c r="BF185" s="98">
        <f t="shared" si="15"/>
        <v>0</v>
      </c>
      <c r="BG185" s="98">
        <f t="shared" si="16"/>
        <v>0</v>
      </c>
      <c r="BH185" s="98">
        <f t="shared" si="17"/>
        <v>0</v>
      </c>
      <c r="BI185" s="98">
        <f t="shared" si="18"/>
        <v>0</v>
      </c>
      <c r="BJ185" s="10" t="s">
        <v>81</v>
      </c>
      <c r="BK185" s="98">
        <f t="shared" si="19"/>
        <v>0</v>
      </c>
      <c r="BL185" s="10" t="s">
        <v>259</v>
      </c>
      <c r="BM185" s="97" t="s">
        <v>2484</v>
      </c>
    </row>
    <row r="186" spans="2:65" s="1" customFormat="1" ht="37.799999999999997" customHeight="1">
      <c r="B186" s="20"/>
      <c r="C186" s="85" t="s">
        <v>362</v>
      </c>
      <c r="D186" s="85" t="s">
        <v>186</v>
      </c>
      <c r="E186" s="86" t="s">
        <v>2485</v>
      </c>
      <c r="F186" s="87" t="s">
        <v>2486</v>
      </c>
      <c r="G186" s="88" t="s">
        <v>189</v>
      </c>
      <c r="H186" s="89">
        <v>1</v>
      </c>
      <c r="I186" s="90"/>
      <c r="J186" s="91">
        <f t="shared" si="10"/>
        <v>0</v>
      </c>
      <c r="K186" s="92"/>
      <c r="L186" s="20"/>
      <c r="M186" s="93" t="s">
        <v>1</v>
      </c>
      <c r="N186" s="94" t="s">
        <v>38</v>
      </c>
      <c r="P186" s="95">
        <f t="shared" si="11"/>
        <v>0</v>
      </c>
      <c r="Q186" s="95">
        <v>2.1199999999999999E-3</v>
      </c>
      <c r="R186" s="95">
        <f t="shared" si="12"/>
        <v>2.1199999999999999E-3</v>
      </c>
      <c r="S186" s="95">
        <v>0</v>
      </c>
      <c r="T186" s="96">
        <f t="shared" si="13"/>
        <v>0</v>
      </c>
      <c r="AR186" s="97" t="s">
        <v>259</v>
      </c>
      <c r="AT186" s="97" t="s">
        <v>186</v>
      </c>
      <c r="AU186" s="97" t="s">
        <v>83</v>
      </c>
      <c r="AY186" s="10" t="s">
        <v>184</v>
      </c>
      <c r="BE186" s="98">
        <f t="shared" si="14"/>
        <v>0</v>
      </c>
      <c r="BF186" s="98">
        <f t="shared" si="15"/>
        <v>0</v>
      </c>
      <c r="BG186" s="98">
        <f t="shared" si="16"/>
        <v>0</v>
      </c>
      <c r="BH186" s="98">
        <f t="shared" si="17"/>
        <v>0</v>
      </c>
      <c r="BI186" s="98">
        <f t="shared" si="18"/>
        <v>0</v>
      </c>
      <c r="BJ186" s="10" t="s">
        <v>81</v>
      </c>
      <c r="BK186" s="98">
        <f t="shared" si="19"/>
        <v>0</v>
      </c>
      <c r="BL186" s="10" t="s">
        <v>259</v>
      </c>
      <c r="BM186" s="97" t="s">
        <v>2487</v>
      </c>
    </row>
    <row r="187" spans="2:65" s="1" customFormat="1" ht="24.15" customHeight="1">
      <c r="B187" s="20"/>
      <c r="C187" s="85" t="s">
        <v>367</v>
      </c>
      <c r="D187" s="85" t="s">
        <v>186</v>
      </c>
      <c r="E187" s="86" t="s">
        <v>2488</v>
      </c>
      <c r="F187" s="87" t="s">
        <v>2489</v>
      </c>
      <c r="G187" s="88" t="s">
        <v>189</v>
      </c>
      <c r="H187" s="89">
        <v>9</v>
      </c>
      <c r="I187" s="90"/>
      <c r="J187" s="91">
        <f t="shared" si="10"/>
        <v>0</v>
      </c>
      <c r="K187" s="92"/>
      <c r="L187" s="20"/>
      <c r="M187" s="93" t="s">
        <v>1</v>
      </c>
      <c r="N187" s="94" t="s">
        <v>38</v>
      </c>
      <c r="P187" s="95">
        <f t="shared" si="11"/>
        <v>0</v>
      </c>
      <c r="Q187" s="95">
        <v>1.5E-3</v>
      </c>
      <c r="R187" s="95">
        <f t="shared" si="12"/>
        <v>1.35E-2</v>
      </c>
      <c r="S187" s="95">
        <v>0</v>
      </c>
      <c r="T187" s="96">
        <f t="shared" si="13"/>
        <v>0</v>
      </c>
      <c r="AR187" s="97" t="s">
        <v>259</v>
      </c>
      <c r="AT187" s="97" t="s">
        <v>186</v>
      </c>
      <c r="AU187" s="97" t="s">
        <v>83</v>
      </c>
      <c r="AY187" s="10" t="s">
        <v>184</v>
      </c>
      <c r="BE187" s="98">
        <f t="shared" si="14"/>
        <v>0</v>
      </c>
      <c r="BF187" s="98">
        <f t="shared" si="15"/>
        <v>0</v>
      </c>
      <c r="BG187" s="98">
        <f t="shared" si="16"/>
        <v>0</v>
      </c>
      <c r="BH187" s="98">
        <f t="shared" si="17"/>
        <v>0</v>
      </c>
      <c r="BI187" s="98">
        <f t="shared" si="18"/>
        <v>0</v>
      </c>
      <c r="BJ187" s="10" t="s">
        <v>81</v>
      </c>
      <c r="BK187" s="98">
        <f t="shared" si="19"/>
        <v>0</v>
      </c>
      <c r="BL187" s="10" t="s">
        <v>259</v>
      </c>
      <c r="BM187" s="97" t="s">
        <v>2490</v>
      </c>
    </row>
    <row r="188" spans="2:65" s="1" customFormat="1" ht="16.5" customHeight="1">
      <c r="B188" s="20"/>
      <c r="C188" s="85" t="s">
        <v>372</v>
      </c>
      <c r="D188" s="85" t="s">
        <v>186</v>
      </c>
      <c r="E188" s="86" t="s">
        <v>2491</v>
      </c>
      <c r="F188" s="87" t="s">
        <v>2492</v>
      </c>
      <c r="G188" s="88" t="s">
        <v>189</v>
      </c>
      <c r="H188" s="89">
        <v>5</v>
      </c>
      <c r="I188" s="90"/>
      <c r="J188" s="91">
        <f t="shared" si="10"/>
        <v>0</v>
      </c>
      <c r="K188" s="92"/>
      <c r="L188" s="20"/>
      <c r="M188" s="93" t="s">
        <v>1</v>
      </c>
      <c r="N188" s="94" t="s">
        <v>38</v>
      </c>
      <c r="P188" s="95">
        <f t="shared" si="11"/>
        <v>0</v>
      </c>
      <c r="Q188" s="95">
        <v>1.6000000000000001E-4</v>
      </c>
      <c r="R188" s="95">
        <f t="shared" si="12"/>
        <v>8.0000000000000004E-4</v>
      </c>
      <c r="S188" s="95">
        <v>0</v>
      </c>
      <c r="T188" s="96">
        <f t="shared" si="13"/>
        <v>0</v>
      </c>
      <c r="AR188" s="97" t="s">
        <v>259</v>
      </c>
      <c r="AT188" s="97" t="s">
        <v>186</v>
      </c>
      <c r="AU188" s="97" t="s">
        <v>83</v>
      </c>
      <c r="AY188" s="10" t="s">
        <v>184</v>
      </c>
      <c r="BE188" s="98">
        <f t="shared" si="14"/>
        <v>0</v>
      </c>
      <c r="BF188" s="98">
        <f t="shared" si="15"/>
        <v>0</v>
      </c>
      <c r="BG188" s="98">
        <f t="shared" si="16"/>
        <v>0</v>
      </c>
      <c r="BH188" s="98">
        <f t="shared" si="17"/>
        <v>0</v>
      </c>
      <c r="BI188" s="98">
        <f t="shared" si="18"/>
        <v>0</v>
      </c>
      <c r="BJ188" s="10" t="s">
        <v>81</v>
      </c>
      <c r="BK188" s="98">
        <f t="shared" si="19"/>
        <v>0</v>
      </c>
      <c r="BL188" s="10" t="s">
        <v>259</v>
      </c>
      <c r="BM188" s="97" t="s">
        <v>2493</v>
      </c>
    </row>
    <row r="189" spans="2:65" s="1" customFormat="1" ht="16.5" customHeight="1">
      <c r="B189" s="20"/>
      <c r="C189" s="85" t="s">
        <v>377</v>
      </c>
      <c r="D189" s="85" t="s">
        <v>186</v>
      </c>
      <c r="E189" s="86" t="s">
        <v>2494</v>
      </c>
      <c r="F189" s="87" t="s">
        <v>2495</v>
      </c>
      <c r="G189" s="88" t="s">
        <v>189</v>
      </c>
      <c r="H189" s="89">
        <v>4</v>
      </c>
      <c r="I189" s="90"/>
      <c r="J189" s="91">
        <f t="shared" si="10"/>
        <v>0</v>
      </c>
      <c r="K189" s="92"/>
      <c r="L189" s="20"/>
      <c r="M189" s="93" t="s">
        <v>1</v>
      </c>
      <c r="N189" s="94" t="s">
        <v>38</v>
      </c>
      <c r="P189" s="95">
        <f t="shared" si="11"/>
        <v>0</v>
      </c>
      <c r="Q189" s="95">
        <v>2.9E-4</v>
      </c>
      <c r="R189" s="95">
        <f t="shared" si="12"/>
        <v>1.16E-3</v>
      </c>
      <c r="S189" s="95">
        <v>0</v>
      </c>
      <c r="T189" s="96">
        <f t="shared" si="13"/>
        <v>0</v>
      </c>
      <c r="AR189" s="97" t="s">
        <v>259</v>
      </c>
      <c r="AT189" s="97" t="s">
        <v>186</v>
      </c>
      <c r="AU189" s="97" t="s">
        <v>83</v>
      </c>
      <c r="AY189" s="10" t="s">
        <v>184</v>
      </c>
      <c r="BE189" s="98">
        <f t="shared" si="14"/>
        <v>0</v>
      </c>
      <c r="BF189" s="98">
        <f t="shared" si="15"/>
        <v>0</v>
      </c>
      <c r="BG189" s="98">
        <f t="shared" si="16"/>
        <v>0</v>
      </c>
      <c r="BH189" s="98">
        <f t="shared" si="17"/>
        <v>0</v>
      </c>
      <c r="BI189" s="98">
        <f t="shared" si="18"/>
        <v>0</v>
      </c>
      <c r="BJ189" s="10" t="s">
        <v>81</v>
      </c>
      <c r="BK189" s="98">
        <f t="shared" si="19"/>
        <v>0</v>
      </c>
      <c r="BL189" s="10" t="s">
        <v>259</v>
      </c>
      <c r="BM189" s="97" t="s">
        <v>2496</v>
      </c>
    </row>
    <row r="190" spans="2:65" s="1" customFormat="1" ht="24.15" customHeight="1">
      <c r="B190" s="20"/>
      <c r="C190" s="85" t="s">
        <v>382</v>
      </c>
      <c r="D190" s="85" t="s">
        <v>186</v>
      </c>
      <c r="E190" s="86" t="s">
        <v>2497</v>
      </c>
      <c r="F190" s="87" t="s">
        <v>2498</v>
      </c>
      <c r="G190" s="88" t="s">
        <v>223</v>
      </c>
      <c r="H190" s="89">
        <v>134</v>
      </c>
      <c r="I190" s="90"/>
      <c r="J190" s="91">
        <f t="shared" si="10"/>
        <v>0</v>
      </c>
      <c r="K190" s="92"/>
      <c r="L190" s="20"/>
      <c r="M190" s="93" t="s">
        <v>1</v>
      </c>
      <c r="N190" s="94" t="s">
        <v>38</v>
      </c>
      <c r="P190" s="95">
        <f t="shared" si="11"/>
        <v>0</v>
      </c>
      <c r="Q190" s="95">
        <v>0</v>
      </c>
      <c r="R190" s="95">
        <f t="shared" si="12"/>
        <v>0</v>
      </c>
      <c r="S190" s="95">
        <v>0</v>
      </c>
      <c r="T190" s="96">
        <f t="shared" si="13"/>
        <v>0</v>
      </c>
      <c r="AR190" s="97" t="s">
        <v>259</v>
      </c>
      <c r="AT190" s="97" t="s">
        <v>186</v>
      </c>
      <c r="AU190" s="97" t="s">
        <v>83</v>
      </c>
      <c r="AY190" s="10" t="s">
        <v>184</v>
      </c>
      <c r="BE190" s="98">
        <f t="shared" si="14"/>
        <v>0</v>
      </c>
      <c r="BF190" s="98">
        <f t="shared" si="15"/>
        <v>0</v>
      </c>
      <c r="BG190" s="98">
        <f t="shared" si="16"/>
        <v>0</v>
      </c>
      <c r="BH190" s="98">
        <f t="shared" si="17"/>
        <v>0</v>
      </c>
      <c r="BI190" s="98">
        <f t="shared" si="18"/>
        <v>0</v>
      </c>
      <c r="BJ190" s="10" t="s">
        <v>81</v>
      </c>
      <c r="BK190" s="98">
        <f t="shared" si="19"/>
        <v>0</v>
      </c>
      <c r="BL190" s="10" t="s">
        <v>259</v>
      </c>
      <c r="BM190" s="97" t="s">
        <v>2499</v>
      </c>
    </row>
    <row r="191" spans="2:65" s="1" customFormat="1" ht="21.75" customHeight="1">
      <c r="B191" s="20"/>
      <c r="C191" s="85" t="s">
        <v>387</v>
      </c>
      <c r="D191" s="85" t="s">
        <v>186</v>
      </c>
      <c r="E191" s="86" t="s">
        <v>2500</v>
      </c>
      <c r="F191" s="87" t="s">
        <v>2501</v>
      </c>
      <c r="G191" s="88" t="s">
        <v>189</v>
      </c>
      <c r="H191" s="89">
        <v>1</v>
      </c>
      <c r="I191" s="90"/>
      <c r="J191" s="91">
        <f t="shared" si="10"/>
        <v>0</v>
      </c>
      <c r="K191" s="92"/>
      <c r="L191" s="20"/>
      <c r="M191" s="93" t="s">
        <v>1</v>
      </c>
      <c r="N191" s="94" t="s">
        <v>38</v>
      </c>
      <c r="P191" s="95">
        <f t="shared" si="11"/>
        <v>0</v>
      </c>
      <c r="Q191" s="95">
        <v>0</v>
      </c>
      <c r="R191" s="95">
        <f t="shared" si="12"/>
        <v>0</v>
      </c>
      <c r="S191" s="95">
        <v>0</v>
      </c>
      <c r="T191" s="96">
        <f t="shared" si="13"/>
        <v>0</v>
      </c>
      <c r="AR191" s="97" t="s">
        <v>259</v>
      </c>
      <c r="AT191" s="97" t="s">
        <v>186</v>
      </c>
      <c r="AU191" s="97" t="s">
        <v>83</v>
      </c>
      <c r="AY191" s="10" t="s">
        <v>184</v>
      </c>
      <c r="BE191" s="98">
        <f t="shared" si="14"/>
        <v>0</v>
      </c>
      <c r="BF191" s="98">
        <f t="shared" si="15"/>
        <v>0</v>
      </c>
      <c r="BG191" s="98">
        <f t="shared" si="16"/>
        <v>0</v>
      </c>
      <c r="BH191" s="98">
        <f t="shared" si="17"/>
        <v>0</v>
      </c>
      <c r="BI191" s="98">
        <f t="shared" si="18"/>
        <v>0</v>
      </c>
      <c r="BJ191" s="10" t="s">
        <v>81</v>
      </c>
      <c r="BK191" s="98">
        <f t="shared" si="19"/>
        <v>0</v>
      </c>
      <c r="BL191" s="10" t="s">
        <v>259</v>
      </c>
      <c r="BM191" s="97" t="s">
        <v>2502</v>
      </c>
    </row>
    <row r="192" spans="2:65" s="1" customFormat="1" ht="24.15" customHeight="1">
      <c r="B192" s="20"/>
      <c r="C192" s="126" t="s">
        <v>395</v>
      </c>
      <c r="D192" s="126" t="s">
        <v>480</v>
      </c>
      <c r="E192" s="127" t="s">
        <v>2503</v>
      </c>
      <c r="F192" s="128" t="s">
        <v>2504</v>
      </c>
      <c r="G192" s="129" t="s">
        <v>189</v>
      </c>
      <c r="H192" s="130">
        <v>1</v>
      </c>
      <c r="I192" s="131"/>
      <c r="J192" s="132">
        <f t="shared" si="10"/>
        <v>0</v>
      </c>
      <c r="K192" s="133"/>
      <c r="L192" s="134"/>
      <c r="M192" s="135" t="s">
        <v>1</v>
      </c>
      <c r="N192" s="136" t="s">
        <v>38</v>
      </c>
      <c r="P192" s="95">
        <f t="shared" si="11"/>
        <v>0</v>
      </c>
      <c r="Q192" s="95">
        <v>2.7999999999999998E-4</v>
      </c>
      <c r="R192" s="95">
        <f t="shared" si="12"/>
        <v>2.7999999999999998E-4</v>
      </c>
      <c r="S192" s="95">
        <v>0</v>
      </c>
      <c r="T192" s="96">
        <f t="shared" si="13"/>
        <v>0</v>
      </c>
      <c r="AR192" s="97" t="s">
        <v>338</v>
      </c>
      <c r="AT192" s="97" t="s">
        <v>480</v>
      </c>
      <c r="AU192" s="97" t="s">
        <v>83</v>
      </c>
      <c r="AY192" s="10" t="s">
        <v>184</v>
      </c>
      <c r="BE192" s="98">
        <f t="shared" si="14"/>
        <v>0</v>
      </c>
      <c r="BF192" s="98">
        <f t="shared" si="15"/>
        <v>0</v>
      </c>
      <c r="BG192" s="98">
        <f t="shared" si="16"/>
        <v>0</v>
      </c>
      <c r="BH192" s="98">
        <f t="shared" si="17"/>
        <v>0</v>
      </c>
      <c r="BI192" s="98">
        <f t="shared" si="18"/>
        <v>0</v>
      </c>
      <c r="BJ192" s="10" t="s">
        <v>81</v>
      </c>
      <c r="BK192" s="98">
        <f t="shared" si="19"/>
        <v>0</v>
      </c>
      <c r="BL192" s="10" t="s">
        <v>259</v>
      </c>
      <c r="BM192" s="97" t="s">
        <v>2505</v>
      </c>
    </row>
    <row r="193" spans="2:65" s="1" customFormat="1" ht="55.5" customHeight="1">
      <c r="B193" s="20"/>
      <c r="C193" s="85" t="s">
        <v>403</v>
      </c>
      <c r="D193" s="85" t="s">
        <v>186</v>
      </c>
      <c r="E193" s="86" t="s">
        <v>2506</v>
      </c>
      <c r="F193" s="87" t="s">
        <v>2507</v>
      </c>
      <c r="G193" s="88" t="s">
        <v>278</v>
      </c>
      <c r="H193" s="89">
        <v>0.48199999999999998</v>
      </c>
      <c r="I193" s="90"/>
      <c r="J193" s="91">
        <f t="shared" si="10"/>
        <v>0</v>
      </c>
      <c r="K193" s="92"/>
      <c r="L193" s="20"/>
      <c r="M193" s="93" t="s">
        <v>1</v>
      </c>
      <c r="N193" s="94" t="s">
        <v>38</v>
      </c>
      <c r="P193" s="95">
        <f t="shared" si="11"/>
        <v>0</v>
      </c>
      <c r="Q193" s="95">
        <v>0</v>
      </c>
      <c r="R193" s="95">
        <f t="shared" si="12"/>
        <v>0</v>
      </c>
      <c r="S193" s="95">
        <v>0</v>
      </c>
      <c r="T193" s="96">
        <f t="shared" si="13"/>
        <v>0</v>
      </c>
      <c r="AR193" s="97" t="s">
        <v>259</v>
      </c>
      <c r="AT193" s="97" t="s">
        <v>186</v>
      </c>
      <c r="AU193" s="97" t="s">
        <v>83</v>
      </c>
      <c r="AY193" s="10" t="s">
        <v>184</v>
      </c>
      <c r="BE193" s="98">
        <f t="shared" si="14"/>
        <v>0</v>
      </c>
      <c r="BF193" s="98">
        <f t="shared" si="15"/>
        <v>0</v>
      </c>
      <c r="BG193" s="98">
        <f t="shared" si="16"/>
        <v>0</v>
      </c>
      <c r="BH193" s="98">
        <f t="shared" si="17"/>
        <v>0</v>
      </c>
      <c r="BI193" s="98">
        <f t="shared" si="18"/>
        <v>0</v>
      </c>
      <c r="BJ193" s="10" t="s">
        <v>81</v>
      </c>
      <c r="BK193" s="98">
        <f t="shared" si="19"/>
        <v>0</v>
      </c>
      <c r="BL193" s="10" t="s">
        <v>259</v>
      </c>
      <c r="BM193" s="97" t="s">
        <v>2508</v>
      </c>
    </row>
    <row r="194" spans="2:65" s="1" customFormat="1" ht="21.75" customHeight="1">
      <c r="B194" s="20"/>
      <c r="C194" s="85" t="s">
        <v>415</v>
      </c>
      <c r="D194" s="85" t="s">
        <v>186</v>
      </c>
      <c r="E194" s="86" t="s">
        <v>2509</v>
      </c>
      <c r="F194" s="87" t="s">
        <v>2510</v>
      </c>
      <c r="G194" s="88" t="s">
        <v>189</v>
      </c>
      <c r="H194" s="89">
        <v>1</v>
      </c>
      <c r="I194" s="90"/>
      <c r="J194" s="91">
        <f t="shared" si="10"/>
        <v>0</v>
      </c>
      <c r="K194" s="92"/>
      <c r="L194" s="20"/>
      <c r="M194" s="93" t="s">
        <v>1</v>
      </c>
      <c r="N194" s="94" t="s">
        <v>38</v>
      </c>
      <c r="P194" s="95">
        <f t="shared" si="11"/>
        <v>0</v>
      </c>
      <c r="Q194" s="95">
        <v>6.0000000000000002E-5</v>
      </c>
      <c r="R194" s="95">
        <f t="shared" si="12"/>
        <v>6.0000000000000002E-5</v>
      </c>
      <c r="S194" s="95">
        <v>0</v>
      </c>
      <c r="T194" s="96">
        <f t="shared" si="13"/>
        <v>0</v>
      </c>
      <c r="AR194" s="97" t="s">
        <v>259</v>
      </c>
      <c r="AT194" s="97" t="s">
        <v>186</v>
      </c>
      <c r="AU194" s="97" t="s">
        <v>83</v>
      </c>
      <c r="AY194" s="10" t="s">
        <v>184</v>
      </c>
      <c r="BE194" s="98">
        <f t="shared" si="14"/>
        <v>0</v>
      </c>
      <c r="BF194" s="98">
        <f t="shared" si="15"/>
        <v>0</v>
      </c>
      <c r="BG194" s="98">
        <f t="shared" si="16"/>
        <v>0</v>
      </c>
      <c r="BH194" s="98">
        <f t="shared" si="17"/>
        <v>0</v>
      </c>
      <c r="BI194" s="98">
        <f t="shared" si="18"/>
        <v>0</v>
      </c>
      <c r="BJ194" s="10" t="s">
        <v>81</v>
      </c>
      <c r="BK194" s="98">
        <f t="shared" si="19"/>
        <v>0</v>
      </c>
      <c r="BL194" s="10" t="s">
        <v>259</v>
      </c>
      <c r="BM194" s="97" t="s">
        <v>2511</v>
      </c>
    </row>
    <row r="195" spans="2:65" s="1" customFormat="1" ht="16.5" customHeight="1">
      <c r="B195" s="20"/>
      <c r="C195" s="126" t="s">
        <v>423</v>
      </c>
      <c r="D195" s="126" t="s">
        <v>480</v>
      </c>
      <c r="E195" s="127" t="s">
        <v>2512</v>
      </c>
      <c r="F195" s="128" t="s">
        <v>2513</v>
      </c>
      <c r="G195" s="129" t="s">
        <v>189</v>
      </c>
      <c r="H195" s="130">
        <v>1</v>
      </c>
      <c r="I195" s="131"/>
      <c r="J195" s="132">
        <f t="shared" si="10"/>
        <v>0</v>
      </c>
      <c r="K195" s="133"/>
      <c r="L195" s="134"/>
      <c r="M195" s="135" t="s">
        <v>1</v>
      </c>
      <c r="N195" s="136" t="s">
        <v>38</v>
      </c>
      <c r="P195" s="95">
        <f t="shared" si="11"/>
        <v>0</v>
      </c>
      <c r="Q195" s="95">
        <v>9.3999999999999997E-4</v>
      </c>
      <c r="R195" s="95">
        <f t="shared" si="12"/>
        <v>9.3999999999999997E-4</v>
      </c>
      <c r="S195" s="95">
        <v>0</v>
      </c>
      <c r="T195" s="96">
        <f t="shared" si="13"/>
        <v>0</v>
      </c>
      <c r="AR195" s="97" t="s">
        <v>338</v>
      </c>
      <c r="AT195" s="97" t="s">
        <v>480</v>
      </c>
      <c r="AU195" s="97" t="s">
        <v>83</v>
      </c>
      <c r="AY195" s="10" t="s">
        <v>184</v>
      </c>
      <c r="BE195" s="98">
        <f t="shared" si="14"/>
        <v>0</v>
      </c>
      <c r="BF195" s="98">
        <f t="shared" si="15"/>
        <v>0</v>
      </c>
      <c r="BG195" s="98">
        <f t="shared" si="16"/>
        <v>0</v>
      </c>
      <c r="BH195" s="98">
        <f t="shared" si="17"/>
        <v>0</v>
      </c>
      <c r="BI195" s="98">
        <f t="shared" si="18"/>
        <v>0</v>
      </c>
      <c r="BJ195" s="10" t="s">
        <v>81</v>
      </c>
      <c r="BK195" s="98">
        <f t="shared" si="19"/>
        <v>0</v>
      </c>
      <c r="BL195" s="10" t="s">
        <v>259</v>
      </c>
      <c r="BM195" s="97" t="s">
        <v>2514</v>
      </c>
    </row>
    <row r="196" spans="2:65" s="6" customFormat="1" ht="22.8" customHeight="1">
      <c r="B196" s="73"/>
      <c r="D196" s="74" t="s">
        <v>72</v>
      </c>
      <c r="E196" s="83" t="s">
        <v>2515</v>
      </c>
      <c r="F196" s="83" t="s">
        <v>2516</v>
      </c>
      <c r="I196" s="76"/>
      <c r="J196" s="84">
        <f>BK196</f>
        <v>0</v>
      </c>
      <c r="L196" s="73"/>
      <c r="M196" s="78"/>
      <c r="P196" s="79">
        <f>SUM(P197:P245)</f>
        <v>0</v>
      </c>
      <c r="R196" s="79">
        <f>SUM(R197:R245)</f>
        <v>0.76736000000000015</v>
      </c>
      <c r="T196" s="80">
        <f>SUM(T197:T245)</f>
        <v>0</v>
      </c>
      <c r="AR196" s="74" t="s">
        <v>83</v>
      </c>
      <c r="AT196" s="81" t="s">
        <v>72</v>
      </c>
      <c r="AU196" s="81" t="s">
        <v>81</v>
      </c>
      <c r="AY196" s="74" t="s">
        <v>184</v>
      </c>
      <c r="BK196" s="82">
        <f>SUM(BK197:BK245)</f>
        <v>0</v>
      </c>
    </row>
    <row r="197" spans="2:65" s="1" customFormat="1" ht="24.15" customHeight="1">
      <c r="B197" s="20"/>
      <c r="C197" s="85" t="s">
        <v>429</v>
      </c>
      <c r="D197" s="85" t="s">
        <v>186</v>
      </c>
      <c r="E197" s="86" t="s">
        <v>2517</v>
      </c>
      <c r="F197" s="87" t="s">
        <v>2518</v>
      </c>
      <c r="G197" s="88" t="s">
        <v>223</v>
      </c>
      <c r="H197" s="89">
        <v>14</v>
      </c>
      <c r="I197" s="90"/>
      <c r="J197" s="91">
        <f t="shared" ref="J197:J228" si="20">ROUND(I197*H197,2)</f>
        <v>0</v>
      </c>
      <c r="K197" s="92"/>
      <c r="L197" s="20"/>
      <c r="M197" s="93" t="s">
        <v>1</v>
      </c>
      <c r="N197" s="94" t="s">
        <v>38</v>
      </c>
      <c r="P197" s="95">
        <f t="shared" ref="P197:P228" si="21">O197*H197</f>
        <v>0</v>
      </c>
      <c r="Q197" s="95">
        <v>3.0899999999999999E-3</v>
      </c>
      <c r="R197" s="95">
        <f t="shared" ref="R197:R228" si="22">Q197*H197</f>
        <v>4.326E-2</v>
      </c>
      <c r="S197" s="95">
        <v>0</v>
      </c>
      <c r="T197" s="96">
        <f t="shared" ref="T197:T228" si="23">S197*H197</f>
        <v>0</v>
      </c>
      <c r="AR197" s="97" t="s">
        <v>259</v>
      </c>
      <c r="AT197" s="97" t="s">
        <v>186</v>
      </c>
      <c r="AU197" s="97" t="s">
        <v>83</v>
      </c>
      <c r="AY197" s="10" t="s">
        <v>184</v>
      </c>
      <c r="BE197" s="98">
        <f t="shared" ref="BE197:BE228" si="24">IF(N197="základní",J197,0)</f>
        <v>0</v>
      </c>
      <c r="BF197" s="98">
        <f t="shared" ref="BF197:BF228" si="25">IF(N197="snížená",J197,0)</f>
        <v>0</v>
      </c>
      <c r="BG197" s="98">
        <f t="shared" ref="BG197:BG228" si="26">IF(N197="zákl. přenesená",J197,0)</f>
        <v>0</v>
      </c>
      <c r="BH197" s="98">
        <f t="shared" ref="BH197:BH228" si="27">IF(N197="sníž. přenesená",J197,0)</f>
        <v>0</v>
      </c>
      <c r="BI197" s="98">
        <f t="shared" ref="BI197:BI228" si="28">IF(N197="nulová",J197,0)</f>
        <v>0</v>
      </c>
      <c r="BJ197" s="10" t="s">
        <v>81</v>
      </c>
      <c r="BK197" s="98">
        <f t="shared" ref="BK197:BK228" si="29">ROUND(I197*H197,2)</f>
        <v>0</v>
      </c>
      <c r="BL197" s="10" t="s">
        <v>259</v>
      </c>
      <c r="BM197" s="97" t="s">
        <v>2519</v>
      </c>
    </row>
    <row r="198" spans="2:65" s="1" customFormat="1" ht="24.15" customHeight="1">
      <c r="B198" s="20"/>
      <c r="C198" s="85" t="s">
        <v>434</v>
      </c>
      <c r="D198" s="85" t="s">
        <v>186</v>
      </c>
      <c r="E198" s="86" t="s">
        <v>2520</v>
      </c>
      <c r="F198" s="87" t="s">
        <v>2521</v>
      </c>
      <c r="G198" s="88" t="s">
        <v>223</v>
      </c>
      <c r="H198" s="89">
        <v>30</v>
      </c>
      <c r="I198" s="90"/>
      <c r="J198" s="91">
        <f t="shared" si="20"/>
        <v>0</v>
      </c>
      <c r="K198" s="92"/>
      <c r="L198" s="20"/>
      <c r="M198" s="93" t="s">
        <v>1</v>
      </c>
      <c r="N198" s="94" t="s">
        <v>38</v>
      </c>
      <c r="P198" s="95">
        <f t="shared" si="21"/>
        <v>0</v>
      </c>
      <c r="Q198" s="95">
        <v>3.9300000000000003E-3</v>
      </c>
      <c r="R198" s="95">
        <f t="shared" si="22"/>
        <v>0.1179</v>
      </c>
      <c r="S198" s="95">
        <v>0</v>
      </c>
      <c r="T198" s="96">
        <f t="shared" si="23"/>
        <v>0</v>
      </c>
      <c r="AR198" s="97" t="s">
        <v>259</v>
      </c>
      <c r="AT198" s="97" t="s">
        <v>186</v>
      </c>
      <c r="AU198" s="97" t="s">
        <v>83</v>
      </c>
      <c r="AY198" s="10" t="s">
        <v>184</v>
      </c>
      <c r="BE198" s="98">
        <f t="shared" si="24"/>
        <v>0</v>
      </c>
      <c r="BF198" s="98">
        <f t="shared" si="25"/>
        <v>0</v>
      </c>
      <c r="BG198" s="98">
        <f t="shared" si="26"/>
        <v>0</v>
      </c>
      <c r="BH198" s="98">
        <f t="shared" si="27"/>
        <v>0</v>
      </c>
      <c r="BI198" s="98">
        <f t="shared" si="28"/>
        <v>0</v>
      </c>
      <c r="BJ198" s="10" t="s">
        <v>81</v>
      </c>
      <c r="BK198" s="98">
        <f t="shared" si="29"/>
        <v>0</v>
      </c>
      <c r="BL198" s="10" t="s">
        <v>259</v>
      </c>
      <c r="BM198" s="97" t="s">
        <v>2522</v>
      </c>
    </row>
    <row r="199" spans="2:65" s="1" customFormat="1" ht="37.799999999999997" customHeight="1">
      <c r="B199" s="20"/>
      <c r="C199" s="85" t="s">
        <v>631</v>
      </c>
      <c r="D199" s="85" t="s">
        <v>186</v>
      </c>
      <c r="E199" s="86" t="s">
        <v>2523</v>
      </c>
      <c r="F199" s="87" t="s">
        <v>2524</v>
      </c>
      <c r="G199" s="88" t="s">
        <v>223</v>
      </c>
      <c r="H199" s="89">
        <v>354</v>
      </c>
      <c r="I199" s="90"/>
      <c r="J199" s="91">
        <f t="shared" si="20"/>
        <v>0</v>
      </c>
      <c r="K199" s="92"/>
      <c r="L199" s="20"/>
      <c r="M199" s="93" t="s">
        <v>1</v>
      </c>
      <c r="N199" s="94" t="s">
        <v>38</v>
      </c>
      <c r="P199" s="95">
        <f t="shared" si="21"/>
        <v>0</v>
      </c>
      <c r="Q199" s="95">
        <v>4.8999999999999998E-4</v>
      </c>
      <c r="R199" s="95">
        <f t="shared" si="22"/>
        <v>0.17346</v>
      </c>
      <c r="S199" s="95">
        <v>0</v>
      </c>
      <c r="T199" s="96">
        <f t="shared" si="23"/>
        <v>0</v>
      </c>
      <c r="AR199" s="97" t="s">
        <v>259</v>
      </c>
      <c r="AT199" s="97" t="s">
        <v>186</v>
      </c>
      <c r="AU199" s="97" t="s">
        <v>83</v>
      </c>
      <c r="AY199" s="10" t="s">
        <v>184</v>
      </c>
      <c r="BE199" s="98">
        <f t="shared" si="24"/>
        <v>0</v>
      </c>
      <c r="BF199" s="98">
        <f t="shared" si="25"/>
        <v>0</v>
      </c>
      <c r="BG199" s="98">
        <f t="shared" si="26"/>
        <v>0</v>
      </c>
      <c r="BH199" s="98">
        <f t="shared" si="27"/>
        <v>0</v>
      </c>
      <c r="BI199" s="98">
        <f t="shared" si="28"/>
        <v>0</v>
      </c>
      <c r="BJ199" s="10" t="s">
        <v>81</v>
      </c>
      <c r="BK199" s="98">
        <f t="shared" si="29"/>
        <v>0</v>
      </c>
      <c r="BL199" s="10" t="s">
        <v>259</v>
      </c>
      <c r="BM199" s="97" t="s">
        <v>2525</v>
      </c>
    </row>
    <row r="200" spans="2:65" s="1" customFormat="1" ht="37.799999999999997" customHeight="1">
      <c r="B200" s="20"/>
      <c r="C200" s="85" t="s">
        <v>633</v>
      </c>
      <c r="D200" s="85" t="s">
        <v>186</v>
      </c>
      <c r="E200" s="86" t="s">
        <v>2526</v>
      </c>
      <c r="F200" s="87" t="s">
        <v>2527</v>
      </c>
      <c r="G200" s="88" t="s">
        <v>223</v>
      </c>
      <c r="H200" s="89">
        <v>49</v>
      </c>
      <c r="I200" s="90"/>
      <c r="J200" s="91">
        <f t="shared" si="20"/>
        <v>0</v>
      </c>
      <c r="K200" s="92"/>
      <c r="L200" s="20"/>
      <c r="M200" s="93" t="s">
        <v>1</v>
      </c>
      <c r="N200" s="94" t="s">
        <v>38</v>
      </c>
      <c r="P200" s="95">
        <f t="shared" si="21"/>
        <v>0</v>
      </c>
      <c r="Q200" s="95">
        <v>8.8000000000000003E-4</v>
      </c>
      <c r="R200" s="95">
        <f t="shared" si="22"/>
        <v>4.3119999999999999E-2</v>
      </c>
      <c r="S200" s="95">
        <v>0</v>
      </c>
      <c r="T200" s="96">
        <f t="shared" si="23"/>
        <v>0</v>
      </c>
      <c r="AR200" s="97" t="s">
        <v>259</v>
      </c>
      <c r="AT200" s="97" t="s">
        <v>186</v>
      </c>
      <c r="AU200" s="97" t="s">
        <v>83</v>
      </c>
      <c r="AY200" s="10" t="s">
        <v>184</v>
      </c>
      <c r="BE200" s="98">
        <f t="shared" si="24"/>
        <v>0</v>
      </c>
      <c r="BF200" s="98">
        <f t="shared" si="25"/>
        <v>0</v>
      </c>
      <c r="BG200" s="98">
        <f t="shared" si="26"/>
        <v>0</v>
      </c>
      <c r="BH200" s="98">
        <f t="shared" si="27"/>
        <v>0</v>
      </c>
      <c r="BI200" s="98">
        <f t="shared" si="28"/>
        <v>0</v>
      </c>
      <c r="BJ200" s="10" t="s">
        <v>81</v>
      </c>
      <c r="BK200" s="98">
        <f t="shared" si="29"/>
        <v>0</v>
      </c>
      <c r="BL200" s="10" t="s">
        <v>259</v>
      </c>
      <c r="BM200" s="97" t="s">
        <v>2528</v>
      </c>
    </row>
    <row r="201" spans="2:65" s="1" customFormat="1" ht="37.799999999999997" customHeight="1">
      <c r="B201" s="20"/>
      <c r="C201" s="85" t="s">
        <v>635</v>
      </c>
      <c r="D201" s="85" t="s">
        <v>186</v>
      </c>
      <c r="E201" s="86" t="s">
        <v>2529</v>
      </c>
      <c r="F201" s="87" t="s">
        <v>2530</v>
      </c>
      <c r="G201" s="88" t="s">
        <v>223</v>
      </c>
      <c r="H201" s="89">
        <v>65</v>
      </c>
      <c r="I201" s="90"/>
      <c r="J201" s="91">
        <f t="shared" si="20"/>
        <v>0</v>
      </c>
      <c r="K201" s="92"/>
      <c r="L201" s="20"/>
      <c r="M201" s="93" t="s">
        <v>1</v>
      </c>
      <c r="N201" s="94" t="s">
        <v>38</v>
      </c>
      <c r="P201" s="95">
        <f t="shared" si="21"/>
        <v>0</v>
      </c>
      <c r="Q201" s="95">
        <v>1.01E-3</v>
      </c>
      <c r="R201" s="95">
        <f t="shared" si="22"/>
        <v>6.565E-2</v>
      </c>
      <c r="S201" s="95">
        <v>0</v>
      </c>
      <c r="T201" s="96">
        <f t="shared" si="23"/>
        <v>0</v>
      </c>
      <c r="AR201" s="97" t="s">
        <v>259</v>
      </c>
      <c r="AT201" s="97" t="s">
        <v>186</v>
      </c>
      <c r="AU201" s="97" t="s">
        <v>83</v>
      </c>
      <c r="AY201" s="10" t="s">
        <v>184</v>
      </c>
      <c r="BE201" s="98">
        <f t="shared" si="24"/>
        <v>0</v>
      </c>
      <c r="BF201" s="98">
        <f t="shared" si="25"/>
        <v>0</v>
      </c>
      <c r="BG201" s="98">
        <f t="shared" si="26"/>
        <v>0</v>
      </c>
      <c r="BH201" s="98">
        <f t="shared" si="27"/>
        <v>0</v>
      </c>
      <c r="BI201" s="98">
        <f t="shared" si="28"/>
        <v>0</v>
      </c>
      <c r="BJ201" s="10" t="s">
        <v>81</v>
      </c>
      <c r="BK201" s="98">
        <f t="shared" si="29"/>
        <v>0</v>
      </c>
      <c r="BL201" s="10" t="s">
        <v>259</v>
      </c>
      <c r="BM201" s="97" t="s">
        <v>2531</v>
      </c>
    </row>
    <row r="202" spans="2:65" s="1" customFormat="1" ht="37.799999999999997" customHeight="1">
      <c r="B202" s="20"/>
      <c r="C202" s="85" t="s">
        <v>445</v>
      </c>
      <c r="D202" s="85" t="s">
        <v>186</v>
      </c>
      <c r="E202" s="86" t="s">
        <v>2532</v>
      </c>
      <c r="F202" s="87" t="s">
        <v>2533</v>
      </c>
      <c r="G202" s="88" t="s">
        <v>223</v>
      </c>
      <c r="H202" s="89">
        <v>34</v>
      </c>
      <c r="I202" s="90"/>
      <c r="J202" s="91">
        <f t="shared" si="20"/>
        <v>0</v>
      </c>
      <c r="K202" s="92"/>
      <c r="L202" s="20"/>
      <c r="M202" s="93" t="s">
        <v>1</v>
      </c>
      <c r="N202" s="94" t="s">
        <v>38</v>
      </c>
      <c r="P202" s="95">
        <f t="shared" si="21"/>
        <v>0</v>
      </c>
      <c r="Q202" s="95">
        <v>2.1299999999999999E-3</v>
      </c>
      <c r="R202" s="95">
        <f t="shared" si="22"/>
        <v>7.2419999999999998E-2</v>
      </c>
      <c r="S202" s="95">
        <v>0</v>
      </c>
      <c r="T202" s="96">
        <f t="shared" si="23"/>
        <v>0</v>
      </c>
      <c r="AR202" s="97" t="s">
        <v>259</v>
      </c>
      <c r="AT202" s="97" t="s">
        <v>186</v>
      </c>
      <c r="AU202" s="97" t="s">
        <v>83</v>
      </c>
      <c r="AY202" s="10" t="s">
        <v>184</v>
      </c>
      <c r="BE202" s="98">
        <f t="shared" si="24"/>
        <v>0</v>
      </c>
      <c r="BF202" s="98">
        <f t="shared" si="25"/>
        <v>0</v>
      </c>
      <c r="BG202" s="98">
        <f t="shared" si="26"/>
        <v>0</v>
      </c>
      <c r="BH202" s="98">
        <f t="shared" si="27"/>
        <v>0</v>
      </c>
      <c r="BI202" s="98">
        <f t="shared" si="28"/>
        <v>0</v>
      </c>
      <c r="BJ202" s="10" t="s">
        <v>81</v>
      </c>
      <c r="BK202" s="98">
        <f t="shared" si="29"/>
        <v>0</v>
      </c>
      <c r="BL202" s="10" t="s">
        <v>259</v>
      </c>
      <c r="BM202" s="97" t="s">
        <v>2534</v>
      </c>
    </row>
    <row r="203" spans="2:65" s="1" customFormat="1" ht="37.799999999999997" customHeight="1">
      <c r="B203" s="20"/>
      <c r="C203" s="85" t="s">
        <v>452</v>
      </c>
      <c r="D203" s="85" t="s">
        <v>186</v>
      </c>
      <c r="E203" s="86" t="s">
        <v>2535</v>
      </c>
      <c r="F203" s="87" t="s">
        <v>2536</v>
      </c>
      <c r="G203" s="88" t="s">
        <v>223</v>
      </c>
      <c r="H203" s="89">
        <v>7</v>
      </c>
      <c r="I203" s="90"/>
      <c r="J203" s="91">
        <f t="shared" si="20"/>
        <v>0</v>
      </c>
      <c r="K203" s="92"/>
      <c r="L203" s="20"/>
      <c r="M203" s="93" t="s">
        <v>1</v>
      </c>
      <c r="N203" s="94" t="s">
        <v>38</v>
      </c>
      <c r="P203" s="95">
        <f t="shared" si="21"/>
        <v>0</v>
      </c>
      <c r="Q203" s="95">
        <v>3.2499999999999999E-3</v>
      </c>
      <c r="R203" s="95">
        <f t="shared" si="22"/>
        <v>2.2749999999999999E-2</v>
      </c>
      <c r="S203" s="95">
        <v>0</v>
      </c>
      <c r="T203" s="96">
        <f t="shared" si="23"/>
        <v>0</v>
      </c>
      <c r="AR203" s="97" t="s">
        <v>259</v>
      </c>
      <c r="AT203" s="97" t="s">
        <v>186</v>
      </c>
      <c r="AU203" s="97" t="s">
        <v>83</v>
      </c>
      <c r="AY203" s="10" t="s">
        <v>184</v>
      </c>
      <c r="BE203" s="98">
        <f t="shared" si="24"/>
        <v>0</v>
      </c>
      <c r="BF203" s="98">
        <f t="shared" si="25"/>
        <v>0</v>
      </c>
      <c r="BG203" s="98">
        <f t="shared" si="26"/>
        <v>0</v>
      </c>
      <c r="BH203" s="98">
        <f t="shared" si="27"/>
        <v>0</v>
      </c>
      <c r="BI203" s="98">
        <f t="shared" si="28"/>
        <v>0</v>
      </c>
      <c r="BJ203" s="10" t="s">
        <v>81</v>
      </c>
      <c r="BK203" s="98">
        <f t="shared" si="29"/>
        <v>0</v>
      </c>
      <c r="BL203" s="10" t="s">
        <v>259</v>
      </c>
      <c r="BM203" s="97" t="s">
        <v>2537</v>
      </c>
    </row>
    <row r="204" spans="2:65" s="1" customFormat="1" ht="49.05" customHeight="1">
      <c r="B204" s="20"/>
      <c r="C204" s="85" t="s">
        <v>1008</v>
      </c>
      <c r="D204" s="85" t="s">
        <v>186</v>
      </c>
      <c r="E204" s="86" t="s">
        <v>2538</v>
      </c>
      <c r="F204" s="87" t="s">
        <v>2539</v>
      </c>
      <c r="G204" s="88" t="s">
        <v>223</v>
      </c>
      <c r="H204" s="89">
        <v>88</v>
      </c>
      <c r="I204" s="90"/>
      <c r="J204" s="91">
        <f t="shared" si="20"/>
        <v>0</v>
      </c>
      <c r="K204" s="92"/>
      <c r="L204" s="20"/>
      <c r="M204" s="93" t="s">
        <v>1</v>
      </c>
      <c r="N204" s="94" t="s">
        <v>38</v>
      </c>
      <c r="P204" s="95">
        <f t="shared" si="21"/>
        <v>0</v>
      </c>
      <c r="Q204" s="95">
        <v>4.0000000000000003E-5</v>
      </c>
      <c r="R204" s="95">
        <f t="shared" si="22"/>
        <v>3.5200000000000001E-3</v>
      </c>
      <c r="S204" s="95">
        <v>0</v>
      </c>
      <c r="T204" s="96">
        <f t="shared" si="23"/>
        <v>0</v>
      </c>
      <c r="AR204" s="97" t="s">
        <v>259</v>
      </c>
      <c r="AT204" s="97" t="s">
        <v>186</v>
      </c>
      <c r="AU204" s="97" t="s">
        <v>83</v>
      </c>
      <c r="AY204" s="10" t="s">
        <v>184</v>
      </c>
      <c r="BE204" s="98">
        <f t="shared" si="24"/>
        <v>0</v>
      </c>
      <c r="BF204" s="98">
        <f t="shared" si="25"/>
        <v>0</v>
      </c>
      <c r="BG204" s="98">
        <f t="shared" si="26"/>
        <v>0</v>
      </c>
      <c r="BH204" s="98">
        <f t="shared" si="27"/>
        <v>0</v>
      </c>
      <c r="BI204" s="98">
        <f t="shared" si="28"/>
        <v>0</v>
      </c>
      <c r="BJ204" s="10" t="s">
        <v>81</v>
      </c>
      <c r="BK204" s="98">
        <f t="shared" si="29"/>
        <v>0</v>
      </c>
      <c r="BL204" s="10" t="s">
        <v>259</v>
      </c>
      <c r="BM204" s="97" t="s">
        <v>2540</v>
      </c>
    </row>
    <row r="205" spans="2:65" s="1" customFormat="1" ht="55.5" customHeight="1">
      <c r="B205" s="20"/>
      <c r="C205" s="85" t="s">
        <v>1014</v>
      </c>
      <c r="D205" s="85" t="s">
        <v>186</v>
      </c>
      <c r="E205" s="86" t="s">
        <v>2541</v>
      </c>
      <c r="F205" s="87" t="s">
        <v>2542</v>
      </c>
      <c r="G205" s="88" t="s">
        <v>223</v>
      </c>
      <c r="H205" s="89">
        <v>28</v>
      </c>
      <c r="I205" s="90"/>
      <c r="J205" s="91">
        <f t="shared" si="20"/>
        <v>0</v>
      </c>
      <c r="K205" s="92"/>
      <c r="L205" s="20"/>
      <c r="M205" s="93" t="s">
        <v>1</v>
      </c>
      <c r="N205" s="94" t="s">
        <v>38</v>
      </c>
      <c r="P205" s="95">
        <f t="shared" si="21"/>
        <v>0</v>
      </c>
      <c r="Q205" s="95">
        <v>4.0000000000000003E-5</v>
      </c>
      <c r="R205" s="95">
        <f t="shared" si="22"/>
        <v>1.1200000000000001E-3</v>
      </c>
      <c r="S205" s="95">
        <v>0</v>
      </c>
      <c r="T205" s="96">
        <f t="shared" si="23"/>
        <v>0</v>
      </c>
      <c r="AR205" s="97" t="s">
        <v>259</v>
      </c>
      <c r="AT205" s="97" t="s">
        <v>186</v>
      </c>
      <c r="AU205" s="97" t="s">
        <v>83</v>
      </c>
      <c r="AY205" s="10" t="s">
        <v>184</v>
      </c>
      <c r="BE205" s="98">
        <f t="shared" si="24"/>
        <v>0</v>
      </c>
      <c r="BF205" s="98">
        <f t="shared" si="25"/>
        <v>0</v>
      </c>
      <c r="BG205" s="98">
        <f t="shared" si="26"/>
        <v>0</v>
      </c>
      <c r="BH205" s="98">
        <f t="shared" si="27"/>
        <v>0</v>
      </c>
      <c r="BI205" s="98">
        <f t="shared" si="28"/>
        <v>0</v>
      </c>
      <c r="BJ205" s="10" t="s">
        <v>81</v>
      </c>
      <c r="BK205" s="98">
        <f t="shared" si="29"/>
        <v>0</v>
      </c>
      <c r="BL205" s="10" t="s">
        <v>259</v>
      </c>
      <c r="BM205" s="97" t="s">
        <v>2543</v>
      </c>
    </row>
    <row r="206" spans="2:65" s="1" customFormat="1" ht="49.05" customHeight="1">
      <c r="B206" s="20"/>
      <c r="C206" s="85" t="s">
        <v>1018</v>
      </c>
      <c r="D206" s="85" t="s">
        <v>186</v>
      </c>
      <c r="E206" s="86" t="s">
        <v>2544</v>
      </c>
      <c r="F206" s="87" t="s">
        <v>2545</v>
      </c>
      <c r="G206" s="88" t="s">
        <v>223</v>
      </c>
      <c r="H206" s="89">
        <v>28</v>
      </c>
      <c r="I206" s="90"/>
      <c r="J206" s="91">
        <f t="shared" si="20"/>
        <v>0</v>
      </c>
      <c r="K206" s="92"/>
      <c r="L206" s="20"/>
      <c r="M206" s="93" t="s">
        <v>1</v>
      </c>
      <c r="N206" s="94" t="s">
        <v>38</v>
      </c>
      <c r="P206" s="95">
        <f t="shared" si="21"/>
        <v>0</v>
      </c>
      <c r="Q206" s="95">
        <v>4.0000000000000003E-5</v>
      </c>
      <c r="R206" s="95">
        <f t="shared" si="22"/>
        <v>1.1200000000000001E-3</v>
      </c>
      <c r="S206" s="95">
        <v>0</v>
      </c>
      <c r="T206" s="96">
        <f t="shared" si="23"/>
        <v>0</v>
      </c>
      <c r="AR206" s="97" t="s">
        <v>259</v>
      </c>
      <c r="AT206" s="97" t="s">
        <v>186</v>
      </c>
      <c r="AU206" s="97" t="s">
        <v>83</v>
      </c>
      <c r="AY206" s="10" t="s">
        <v>184</v>
      </c>
      <c r="BE206" s="98">
        <f t="shared" si="24"/>
        <v>0</v>
      </c>
      <c r="BF206" s="98">
        <f t="shared" si="25"/>
        <v>0</v>
      </c>
      <c r="BG206" s="98">
        <f t="shared" si="26"/>
        <v>0</v>
      </c>
      <c r="BH206" s="98">
        <f t="shared" si="27"/>
        <v>0</v>
      </c>
      <c r="BI206" s="98">
        <f t="shared" si="28"/>
        <v>0</v>
      </c>
      <c r="BJ206" s="10" t="s">
        <v>81</v>
      </c>
      <c r="BK206" s="98">
        <f t="shared" si="29"/>
        <v>0</v>
      </c>
      <c r="BL206" s="10" t="s">
        <v>259</v>
      </c>
      <c r="BM206" s="97" t="s">
        <v>2546</v>
      </c>
    </row>
    <row r="207" spans="2:65" s="1" customFormat="1" ht="55.5" customHeight="1">
      <c r="B207" s="20"/>
      <c r="C207" s="85" t="s">
        <v>1022</v>
      </c>
      <c r="D207" s="85" t="s">
        <v>186</v>
      </c>
      <c r="E207" s="86" t="s">
        <v>2547</v>
      </c>
      <c r="F207" s="87" t="s">
        <v>2548</v>
      </c>
      <c r="G207" s="88" t="s">
        <v>223</v>
      </c>
      <c r="H207" s="89">
        <v>192</v>
      </c>
      <c r="I207" s="90"/>
      <c r="J207" s="91">
        <f t="shared" si="20"/>
        <v>0</v>
      </c>
      <c r="K207" s="92"/>
      <c r="L207" s="20"/>
      <c r="M207" s="93" t="s">
        <v>1</v>
      </c>
      <c r="N207" s="94" t="s">
        <v>38</v>
      </c>
      <c r="P207" s="95">
        <f t="shared" si="21"/>
        <v>0</v>
      </c>
      <c r="Q207" s="95">
        <v>4.0000000000000003E-5</v>
      </c>
      <c r="R207" s="95">
        <f t="shared" si="22"/>
        <v>7.6800000000000011E-3</v>
      </c>
      <c r="S207" s="95">
        <v>0</v>
      </c>
      <c r="T207" s="96">
        <f t="shared" si="23"/>
        <v>0</v>
      </c>
      <c r="AR207" s="97" t="s">
        <v>259</v>
      </c>
      <c r="AT207" s="97" t="s">
        <v>186</v>
      </c>
      <c r="AU207" s="97" t="s">
        <v>83</v>
      </c>
      <c r="AY207" s="10" t="s">
        <v>184</v>
      </c>
      <c r="BE207" s="98">
        <f t="shared" si="24"/>
        <v>0</v>
      </c>
      <c r="BF207" s="98">
        <f t="shared" si="25"/>
        <v>0</v>
      </c>
      <c r="BG207" s="98">
        <f t="shared" si="26"/>
        <v>0</v>
      </c>
      <c r="BH207" s="98">
        <f t="shared" si="27"/>
        <v>0</v>
      </c>
      <c r="BI207" s="98">
        <f t="shared" si="28"/>
        <v>0</v>
      </c>
      <c r="BJ207" s="10" t="s">
        <v>81</v>
      </c>
      <c r="BK207" s="98">
        <f t="shared" si="29"/>
        <v>0</v>
      </c>
      <c r="BL207" s="10" t="s">
        <v>259</v>
      </c>
      <c r="BM207" s="97" t="s">
        <v>2549</v>
      </c>
    </row>
    <row r="208" spans="2:65" s="1" customFormat="1" ht="55.5" customHeight="1">
      <c r="B208" s="20"/>
      <c r="C208" s="85" t="s">
        <v>1033</v>
      </c>
      <c r="D208" s="85" t="s">
        <v>186</v>
      </c>
      <c r="E208" s="86" t="s">
        <v>2550</v>
      </c>
      <c r="F208" s="87" t="s">
        <v>2551</v>
      </c>
      <c r="G208" s="88" t="s">
        <v>223</v>
      </c>
      <c r="H208" s="89">
        <v>22</v>
      </c>
      <c r="I208" s="90"/>
      <c r="J208" s="91">
        <f t="shared" si="20"/>
        <v>0</v>
      </c>
      <c r="K208" s="92"/>
      <c r="L208" s="20"/>
      <c r="M208" s="93" t="s">
        <v>1</v>
      </c>
      <c r="N208" s="94" t="s">
        <v>38</v>
      </c>
      <c r="P208" s="95">
        <f t="shared" si="21"/>
        <v>0</v>
      </c>
      <c r="Q208" s="95">
        <v>8.0000000000000007E-5</v>
      </c>
      <c r="R208" s="95">
        <f t="shared" si="22"/>
        <v>1.7600000000000001E-3</v>
      </c>
      <c r="S208" s="95">
        <v>0</v>
      </c>
      <c r="T208" s="96">
        <f t="shared" si="23"/>
        <v>0</v>
      </c>
      <c r="AR208" s="97" t="s">
        <v>259</v>
      </c>
      <c r="AT208" s="97" t="s">
        <v>186</v>
      </c>
      <c r="AU208" s="97" t="s">
        <v>83</v>
      </c>
      <c r="AY208" s="10" t="s">
        <v>184</v>
      </c>
      <c r="BE208" s="98">
        <f t="shared" si="24"/>
        <v>0</v>
      </c>
      <c r="BF208" s="98">
        <f t="shared" si="25"/>
        <v>0</v>
      </c>
      <c r="BG208" s="98">
        <f t="shared" si="26"/>
        <v>0</v>
      </c>
      <c r="BH208" s="98">
        <f t="shared" si="27"/>
        <v>0</v>
      </c>
      <c r="BI208" s="98">
        <f t="shared" si="28"/>
        <v>0</v>
      </c>
      <c r="BJ208" s="10" t="s">
        <v>81</v>
      </c>
      <c r="BK208" s="98">
        <f t="shared" si="29"/>
        <v>0</v>
      </c>
      <c r="BL208" s="10" t="s">
        <v>259</v>
      </c>
      <c r="BM208" s="97" t="s">
        <v>2552</v>
      </c>
    </row>
    <row r="209" spans="2:65" s="1" customFormat="1" ht="55.5" customHeight="1">
      <c r="B209" s="20"/>
      <c r="C209" s="85" t="s">
        <v>1057</v>
      </c>
      <c r="D209" s="85" t="s">
        <v>186</v>
      </c>
      <c r="E209" s="86" t="s">
        <v>2553</v>
      </c>
      <c r="F209" s="87" t="s">
        <v>2554</v>
      </c>
      <c r="G209" s="88" t="s">
        <v>223</v>
      </c>
      <c r="H209" s="89">
        <v>25</v>
      </c>
      <c r="I209" s="90"/>
      <c r="J209" s="91">
        <f t="shared" si="20"/>
        <v>0</v>
      </c>
      <c r="K209" s="92"/>
      <c r="L209" s="20"/>
      <c r="M209" s="93" t="s">
        <v>1</v>
      </c>
      <c r="N209" s="94" t="s">
        <v>38</v>
      </c>
      <c r="P209" s="95">
        <f t="shared" si="21"/>
        <v>0</v>
      </c>
      <c r="Q209" s="95">
        <v>1.1E-4</v>
      </c>
      <c r="R209" s="95">
        <f t="shared" si="22"/>
        <v>2.7500000000000003E-3</v>
      </c>
      <c r="S209" s="95">
        <v>0</v>
      </c>
      <c r="T209" s="96">
        <f t="shared" si="23"/>
        <v>0</v>
      </c>
      <c r="AR209" s="97" t="s">
        <v>259</v>
      </c>
      <c r="AT209" s="97" t="s">
        <v>186</v>
      </c>
      <c r="AU209" s="97" t="s">
        <v>83</v>
      </c>
      <c r="AY209" s="10" t="s">
        <v>184</v>
      </c>
      <c r="BE209" s="98">
        <f t="shared" si="24"/>
        <v>0</v>
      </c>
      <c r="BF209" s="98">
        <f t="shared" si="25"/>
        <v>0</v>
      </c>
      <c r="BG209" s="98">
        <f t="shared" si="26"/>
        <v>0</v>
      </c>
      <c r="BH209" s="98">
        <f t="shared" si="27"/>
        <v>0</v>
      </c>
      <c r="BI209" s="98">
        <f t="shared" si="28"/>
        <v>0</v>
      </c>
      <c r="BJ209" s="10" t="s">
        <v>81</v>
      </c>
      <c r="BK209" s="98">
        <f t="shared" si="29"/>
        <v>0</v>
      </c>
      <c r="BL209" s="10" t="s">
        <v>259</v>
      </c>
      <c r="BM209" s="97" t="s">
        <v>2555</v>
      </c>
    </row>
    <row r="210" spans="2:65" s="1" customFormat="1" ht="55.5" customHeight="1">
      <c r="B210" s="20"/>
      <c r="C210" s="85" t="s">
        <v>1061</v>
      </c>
      <c r="D210" s="85" t="s">
        <v>186</v>
      </c>
      <c r="E210" s="86" t="s">
        <v>2556</v>
      </c>
      <c r="F210" s="87" t="s">
        <v>2557</v>
      </c>
      <c r="G210" s="88" t="s">
        <v>223</v>
      </c>
      <c r="H210" s="89">
        <v>60</v>
      </c>
      <c r="I210" s="90"/>
      <c r="J210" s="91">
        <f t="shared" si="20"/>
        <v>0</v>
      </c>
      <c r="K210" s="92"/>
      <c r="L210" s="20"/>
      <c r="M210" s="93" t="s">
        <v>1</v>
      </c>
      <c r="N210" s="94" t="s">
        <v>38</v>
      </c>
      <c r="P210" s="95">
        <f t="shared" si="21"/>
        <v>0</v>
      </c>
      <c r="Q210" s="95">
        <v>2.0000000000000001E-4</v>
      </c>
      <c r="R210" s="95">
        <f t="shared" si="22"/>
        <v>1.2E-2</v>
      </c>
      <c r="S210" s="95">
        <v>0</v>
      </c>
      <c r="T210" s="96">
        <f t="shared" si="23"/>
        <v>0</v>
      </c>
      <c r="AR210" s="97" t="s">
        <v>259</v>
      </c>
      <c r="AT210" s="97" t="s">
        <v>186</v>
      </c>
      <c r="AU210" s="97" t="s">
        <v>83</v>
      </c>
      <c r="AY210" s="10" t="s">
        <v>184</v>
      </c>
      <c r="BE210" s="98">
        <f t="shared" si="24"/>
        <v>0</v>
      </c>
      <c r="BF210" s="98">
        <f t="shared" si="25"/>
        <v>0</v>
      </c>
      <c r="BG210" s="98">
        <f t="shared" si="26"/>
        <v>0</v>
      </c>
      <c r="BH210" s="98">
        <f t="shared" si="27"/>
        <v>0</v>
      </c>
      <c r="BI210" s="98">
        <f t="shared" si="28"/>
        <v>0</v>
      </c>
      <c r="BJ210" s="10" t="s">
        <v>81</v>
      </c>
      <c r="BK210" s="98">
        <f t="shared" si="29"/>
        <v>0</v>
      </c>
      <c r="BL210" s="10" t="s">
        <v>259</v>
      </c>
      <c r="BM210" s="97" t="s">
        <v>2558</v>
      </c>
    </row>
    <row r="211" spans="2:65" s="1" customFormat="1" ht="55.5" customHeight="1">
      <c r="B211" s="20"/>
      <c r="C211" s="85" t="s">
        <v>1096</v>
      </c>
      <c r="D211" s="85" t="s">
        <v>186</v>
      </c>
      <c r="E211" s="86" t="s">
        <v>2559</v>
      </c>
      <c r="F211" s="87" t="s">
        <v>2560</v>
      </c>
      <c r="G211" s="88" t="s">
        <v>223</v>
      </c>
      <c r="H211" s="89">
        <v>63</v>
      </c>
      <c r="I211" s="90"/>
      <c r="J211" s="91">
        <f t="shared" si="20"/>
        <v>0</v>
      </c>
      <c r="K211" s="92"/>
      <c r="L211" s="20"/>
      <c r="M211" s="93" t="s">
        <v>1</v>
      </c>
      <c r="N211" s="94" t="s">
        <v>38</v>
      </c>
      <c r="P211" s="95">
        <f t="shared" si="21"/>
        <v>0</v>
      </c>
      <c r="Q211" s="95">
        <v>2.4000000000000001E-4</v>
      </c>
      <c r="R211" s="95">
        <f t="shared" si="22"/>
        <v>1.512E-2</v>
      </c>
      <c r="S211" s="95">
        <v>0</v>
      </c>
      <c r="T211" s="96">
        <f t="shared" si="23"/>
        <v>0</v>
      </c>
      <c r="AR211" s="97" t="s">
        <v>259</v>
      </c>
      <c r="AT211" s="97" t="s">
        <v>186</v>
      </c>
      <c r="AU211" s="97" t="s">
        <v>83</v>
      </c>
      <c r="AY211" s="10" t="s">
        <v>184</v>
      </c>
      <c r="BE211" s="98">
        <f t="shared" si="24"/>
        <v>0</v>
      </c>
      <c r="BF211" s="98">
        <f t="shared" si="25"/>
        <v>0</v>
      </c>
      <c r="BG211" s="98">
        <f t="shared" si="26"/>
        <v>0</v>
      </c>
      <c r="BH211" s="98">
        <f t="shared" si="27"/>
        <v>0</v>
      </c>
      <c r="BI211" s="98">
        <f t="shared" si="28"/>
        <v>0</v>
      </c>
      <c r="BJ211" s="10" t="s">
        <v>81</v>
      </c>
      <c r="BK211" s="98">
        <f t="shared" si="29"/>
        <v>0</v>
      </c>
      <c r="BL211" s="10" t="s">
        <v>259</v>
      </c>
      <c r="BM211" s="97" t="s">
        <v>2561</v>
      </c>
    </row>
    <row r="212" spans="2:65" s="1" customFormat="1" ht="24.15" customHeight="1">
      <c r="B212" s="20"/>
      <c r="C212" s="85" t="s">
        <v>1117</v>
      </c>
      <c r="D212" s="85" t="s">
        <v>186</v>
      </c>
      <c r="E212" s="86" t="s">
        <v>2562</v>
      </c>
      <c r="F212" s="87" t="s">
        <v>2563</v>
      </c>
      <c r="G212" s="88" t="s">
        <v>189</v>
      </c>
      <c r="H212" s="89">
        <v>74</v>
      </c>
      <c r="I212" s="90"/>
      <c r="J212" s="91">
        <f t="shared" si="20"/>
        <v>0</v>
      </c>
      <c r="K212" s="92"/>
      <c r="L212" s="20"/>
      <c r="M212" s="93" t="s">
        <v>1</v>
      </c>
      <c r="N212" s="94" t="s">
        <v>38</v>
      </c>
      <c r="P212" s="95">
        <f t="shared" si="21"/>
        <v>0</v>
      </c>
      <c r="Q212" s="95">
        <v>0</v>
      </c>
      <c r="R212" s="95">
        <f t="shared" si="22"/>
        <v>0</v>
      </c>
      <c r="S212" s="95">
        <v>0</v>
      </c>
      <c r="T212" s="96">
        <f t="shared" si="23"/>
        <v>0</v>
      </c>
      <c r="AR212" s="97" t="s">
        <v>259</v>
      </c>
      <c r="AT212" s="97" t="s">
        <v>186</v>
      </c>
      <c r="AU212" s="97" t="s">
        <v>83</v>
      </c>
      <c r="AY212" s="10" t="s">
        <v>184</v>
      </c>
      <c r="BE212" s="98">
        <f t="shared" si="24"/>
        <v>0</v>
      </c>
      <c r="BF212" s="98">
        <f t="shared" si="25"/>
        <v>0</v>
      </c>
      <c r="BG212" s="98">
        <f t="shared" si="26"/>
        <v>0</v>
      </c>
      <c r="BH212" s="98">
        <f t="shared" si="27"/>
        <v>0</v>
      </c>
      <c r="BI212" s="98">
        <f t="shared" si="28"/>
        <v>0</v>
      </c>
      <c r="BJ212" s="10" t="s">
        <v>81</v>
      </c>
      <c r="BK212" s="98">
        <f t="shared" si="29"/>
        <v>0</v>
      </c>
      <c r="BL212" s="10" t="s">
        <v>259</v>
      </c>
      <c r="BM212" s="97" t="s">
        <v>2564</v>
      </c>
    </row>
    <row r="213" spans="2:65" s="1" customFormat="1" ht="24.15" customHeight="1">
      <c r="B213" s="20"/>
      <c r="C213" s="85" t="s">
        <v>1126</v>
      </c>
      <c r="D213" s="85" t="s">
        <v>186</v>
      </c>
      <c r="E213" s="86" t="s">
        <v>2565</v>
      </c>
      <c r="F213" s="87" t="s">
        <v>2566</v>
      </c>
      <c r="G213" s="88" t="s">
        <v>189</v>
      </c>
      <c r="H213" s="89">
        <v>48</v>
      </c>
      <c r="I213" s="90"/>
      <c r="J213" s="91">
        <f t="shared" si="20"/>
        <v>0</v>
      </c>
      <c r="K213" s="92"/>
      <c r="L213" s="20"/>
      <c r="M213" s="93" t="s">
        <v>1</v>
      </c>
      <c r="N213" s="94" t="s">
        <v>38</v>
      </c>
      <c r="P213" s="95">
        <f t="shared" si="21"/>
        <v>0</v>
      </c>
      <c r="Q213" s="95">
        <v>1.2999999999999999E-4</v>
      </c>
      <c r="R213" s="95">
        <f t="shared" si="22"/>
        <v>6.239999999999999E-3</v>
      </c>
      <c r="S213" s="95">
        <v>0</v>
      </c>
      <c r="T213" s="96">
        <f t="shared" si="23"/>
        <v>0</v>
      </c>
      <c r="AR213" s="97" t="s">
        <v>259</v>
      </c>
      <c r="AT213" s="97" t="s">
        <v>186</v>
      </c>
      <c r="AU213" s="97" t="s">
        <v>83</v>
      </c>
      <c r="AY213" s="10" t="s">
        <v>184</v>
      </c>
      <c r="BE213" s="98">
        <f t="shared" si="24"/>
        <v>0</v>
      </c>
      <c r="BF213" s="98">
        <f t="shared" si="25"/>
        <v>0</v>
      </c>
      <c r="BG213" s="98">
        <f t="shared" si="26"/>
        <v>0</v>
      </c>
      <c r="BH213" s="98">
        <f t="shared" si="27"/>
        <v>0</v>
      </c>
      <c r="BI213" s="98">
        <f t="shared" si="28"/>
        <v>0</v>
      </c>
      <c r="BJ213" s="10" t="s">
        <v>81</v>
      </c>
      <c r="BK213" s="98">
        <f t="shared" si="29"/>
        <v>0</v>
      </c>
      <c r="BL213" s="10" t="s">
        <v>259</v>
      </c>
      <c r="BM213" s="97" t="s">
        <v>2567</v>
      </c>
    </row>
    <row r="214" spans="2:65" s="1" customFormat="1" ht="21.75" customHeight="1">
      <c r="B214" s="20"/>
      <c r="C214" s="85" t="s">
        <v>1131</v>
      </c>
      <c r="D214" s="85" t="s">
        <v>186</v>
      </c>
      <c r="E214" s="86" t="s">
        <v>2568</v>
      </c>
      <c r="F214" s="87" t="s">
        <v>2569</v>
      </c>
      <c r="G214" s="88" t="s">
        <v>2570</v>
      </c>
      <c r="H214" s="89">
        <v>26</v>
      </c>
      <c r="I214" s="90"/>
      <c r="J214" s="91">
        <f t="shared" si="20"/>
        <v>0</v>
      </c>
      <c r="K214" s="92"/>
      <c r="L214" s="20"/>
      <c r="M214" s="93" t="s">
        <v>1</v>
      </c>
      <c r="N214" s="94" t="s">
        <v>38</v>
      </c>
      <c r="P214" s="95">
        <f t="shared" si="21"/>
        <v>0</v>
      </c>
      <c r="Q214" s="95">
        <v>2.5000000000000001E-4</v>
      </c>
      <c r="R214" s="95">
        <f t="shared" si="22"/>
        <v>6.5000000000000006E-3</v>
      </c>
      <c r="S214" s="95">
        <v>0</v>
      </c>
      <c r="T214" s="96">
        <f t="shared" si="23"/>
        <v>0</v>
      </c>
      <c r="AR214" s="97" t="s">
        <v>259</v>
      </c>
      <c r="AT214" s="97" t="s">
        <v>186</v>
      </c>
      <c r="AU214" s="97" t="s">
        <v>83</v>
      </c>
      <c r="AY214" s="10" t="s">
        <v>184</v>
      </c>
      <c r="BE214" s="98">
        <f t="shared" si="24"/>
        <v>0</v>
      </c>
      <c r="BF214" s="98">
        <f t="shared" si="25"/>
        <v>0</v>
      </c>
      <c r="BG214" s="98">
        <f t="shared" si="26"/>
        <v>0</v>
      </c>
      <c r="BH214" s="98">
        <f t="shared" si="27"/>
        <v>0</v>
      </c>
      <c r="BI214" s="98">
        <f t="shared" si="28"/>
        <v>0</v>
      </c>
      <c r="BJ214" s="10" t="s">
        <v>81</v>
      </c>
      <c r="BK214" s="98">
        <f t="shared" si="29"/>
        <v>0</v>
      </c>
      <c r="BL214" s="10" t="s">
        <v>259</v>
      </c>
      <c r="BM214" s="97" t="s">
        <v>2571</v>
      </c>
    </row>
    <row r="215" spans="2:65" s="1" customFormat="1" ht="21.75" customHeight="1">
      <c r="B215" s="20"/>
      <c r="C215" s="85" t="s">
        <v>1142</v>
      </c>
      <c r="D215" s="85" t="s">
        <v>186</v>
      </c>
      <c r="E215" s="86" t="s">
        <v>2572</v>
      </c>
      <c r="F215" s="87" t="s">
        <v>2573</v>
      </c>
      <c r="G215" s="88" t="s">
        <v>2574</v>
      </c>
      <c r="H215" s="89">
        <v>3</v>
      </c>
      <c r="I215" s="90"/>
      <c r="J215" s="91">
        <f t="shared" si="20"/>
        <v>0</v>
      </c>
      <c r="K215" s="92"/>
      <c r="L215" s="20"/>
      <c r="M215" s="93" t="s">
        <v>1</v>
      </c>
      <c r="N215" s="94" t="s">
        <v>38</v>
      </c>
      <c r="P215" s="95">
        <f t="shared" si="21"/>
        <v>0</v>
      </c>
      <c r="Q215" s="95">
        <v>5.6999999999999998E-4</v>
      </c>
      <c r="R215" s="95">
        <f t="shared" si="22"/>
        <v>1.7099999999999999E-3</v>
      </c>
      <c r="S215" s="95">
        <v>0</v>
      </c>
      <c r="T215" s="96">
        <f t="shared" si="23"/>
        <v>0</v>
      </c>
      <c r="AR215" s="97" t="s">
        <v>259</v>
      </c>
      <c r="AT215" s="97" t="s">
        <v>186</v>
      </c>
      <c r="AU215" s="97" t="s">
        <v>83</v>
      </c>
      <c r="AY215" s="10" t="s">
        <v>184</v>
      </c>
      <c r="BE215" s="98">
        <f t="shared" si="24"/>
        <v>0</v>
      </c>
      <c r="BF215" s="98">
        <f t="shared" si="25"/>
        <v>0</v>
      </c>
      <c r="BG215" s="98">
        <f t="shared" si="26"/>
        <v>0</v>
      </c>
      <c r="BH215" s="98">
        <f t="shared" si="27"/>
        <v>0</v>
      </c>
      <c r="BI215" s="98">
        <f t="shared" si="28"/>
        <v>0</v>
      </c>
      <c r="BJ215" s="10" t="s">
        <v>81</v>
      </c>
      <c r="BK215" s="98">
        <f t="shared" si="29"/>
        <v>0</v>
      </c>
      <c r="BL215" s="10" t="s">
        <v>259</v>
      </c>
      <c r="BM215" s="97" t="s">
        <v>2575</v>
      </c>
    </row>
    <row r="216" spans="2:65" s="1" customFormat="1" ht="24.15" customHeight="1">
      <c r="B216" s="20"/>
      <c r="C216" s="85" t="s">
        <v>1147</v>
      </c>
      <c r="D216" s="85" t="s">
        <v>186</v>
      </c>
      <c r="E216" s="86" t="s">
        <v>2576</v>
      </c>
      <c r="F216" s="87" t="s">
        <v>2577</v>
      </c>
      <c r="G216" s="88" t="s">
        <v>189</v>
      </c>
      <c r="H216" s="89">
        <v>1</v>
      </c>
      <c r="I216" s="90"/>
      <c r="J216" s="91">
        <f t="shared" si="20"/>
        <v>0</v>
      </c>
      <c r="K216" s="92"/>
      <c r="L216" s="20"/>
      <c r="M216" s="93" t="s">
        <v>1</v>
      </c>
      <c r="N216" s="94" t="s">
        <v>38</v>
      </c>
      <c r="P216" s="95">
        <f t="shared" si="21"/>
        <v>0</v>
      </c>
      <c r="Q216" s="95">
        <v>1.2199999999999999E-3</v>
      </c>
      <c r="R216" s="95">
        <f t="shared" si="22"/>
        <v>1.2199999999999999E-3</v>
      </c>
      <c r="S216" s="95">
        <v>0</v>
      </c>
      <c r="T216" s="96">
        <f t="shared" si="23"/>
        <v>0</v>
      </c>
      <c r="AR216" s="97" t="s">
        <v>259</v>
      </c>
      <c r="AT216" s="97" t="s">
        <v>186</v>
      </c>
      <c r="AU216" s="97" t="s">
        <v>83</v>
      </c>
      <c r="AY216" s="10" t="s">
        <v>184</v>
      </c>
      <c r="BE216" s="98">
        <f t="shared" si="24"/>
        <v>0</v>
      </c>
      <c r="BF216" s="98">
        <f t="shared" si="25"/>
        <v>0</v>
      </c>
      <c r="BG216" s="98">
        <f t="shared" si="26"/>
        <v>0</v>
      </c>
      <c r="BH216" s="98">
        <f t="shared" si="27"/>
        <v>0</v>
      </c>
      <c r="BI216" s="98">
        <f t="shared" si="28"/>
        <v>0</v>
      </c>
      <c r="BJ216" s="10" t="s">
        <v>81</v>
      </c>
      <c r="BK216" s="98">
        <f t="shared" si="29"/>
        <v>0</v>
      </c>
      <c r="BL216" s="10" t="s">
        <v>259</v>
      </c>
      <c r="BM216" s="97" t="s">
        <v>2578</v>
      </c>
    </row>
    <row r="217" spans="2:65" s="1" customFormat="1" ht="24.15" customHeight="1">
      <c r="B217" s="20"/>
      <c r="C217" s="85" t="s">
        <v>1152</v>
      </c>
      <c r="D217" s="85" t="s">
        <v>186</v>
      </c>
      <c r="E217" s="86" t="s">
        <v>2579</v>
      </c>
      <c r="F217" s="87" t="s">
        <v>2580</v>
      </c>
      <c r="G217" s="88" t="s">
        <v>189</v>
      </c>
      <c r="H217" s="89">
        <v>1</v>
      </c>
      <c r="I217" s="90"/>
      <c r="J217" s="91">
        <f t="shared" si="20"/>
        <v>0</v>
      </c>
      <c r="K217" s="92"/>
      <c r="L217" s="20"/>
      <c r="M217" s="93" t="s">
        <v>1</v>
      </c>
      <c r="N217" s="94" t="s">
        <v>38</v>
      </c>
      <c r="P217" s="95">
        <f t="shared" si="21"/>
        <v>0</v>
      </c>
      <c r="Q217" s="95">
        <v>1.2E-4</v>
      </c>
      <c r="R217" s="95">
        <f t="shared" si="22"/>
        <v>1.2E-4</v>
      </c>
      <c r="S217" s="95">
        <v>0</v>
      </c>
      <c r="T217" s="96">
        <f t="shared" si="23"/>
        <v>0</v>
      </c>
      <c r="AR217" s="97" t="s">
        <v>259</v>
      </c>
      <c r="AT217" s="97" t="s">
        <v>186</v>
      </c>
      <c r="AU217" s="97" t="s">
        <v>83</v>
      </c>
      <c r="AY217" s="10" t="s">
        <v>184</v>
      </c>
      <c r="BE217" s="98">
        <f t="shared" si="24"/>
        <v>0</v>
      </c>
      <c r="BF217" s="98">
        <f t="shared" si="25"/>
        <v>0</v>
      </c>
      <c r="BG217" s="98">
        <f t="shared" si="26"/>
        <v>0</v>
      </c>
      <c r="BH217" s="98">
        <f t="shared" si="27"/>
        <v>0</v>
      </c>
      <c r="BI217" s="98">
        <f t="shared" si="28"/>
        <v>0</v>
      </c>
      <c r="BJ217" s="10" t="s">
        <v>81</v>
      </c>
      <c r="BK217" s="98">
        <f t="shared" si="29"/>
        <v>0</v>
      </c>
      <c r="BL217" s="10" t="s">
        <v>259</v>
      </c>
      <c r="BM217" s="97" t="s">
        <v>2581</v>
      </c>
    </row>
    <row r="218" spans="2:65" s="1" customFormat="1" ht="24.15" customHeight="1">
      <c r="B218" s="20"/>
      <c r="C218" s="85" t="s">
        <v>1157</v>
      </c>
      <c r="D218" s="85" t="s">
        <v>186</v>
      </c>
      <c r="E218" s="86" t="s">
        <v>2582</v>
      </c>
      <c r="F218" s="87" t="s">
        <v>2583</v>
      </c>
      <c r="G218" s="88" t="s">
        <v>189</v>
      </c>
      <c r="H218" s="89">
        <v>1</v>
      </c>
      <c r="I218" s="90"/>
      <c r="J218" s="91">
        <f t="shared" si="20"/>
        <v>0</v>
      </c>
      <c r="K218" s="92"/>
      <c r="L218" s="20"/>
      <c r="M218" s="93" t="s">
        <v>1</v>
      </c>
      <c r="N218" s="94" t="s">
        <v>38</v>
      </c>
      <c r="P218" s="95">
        <f t="shared" si="21"/>
        <v>0</v>
      </c>
      <c r="Q218" s="95">
        <v>5.1999999999999995E-4</v>
      </c>
      <c r="R218" s="95">
        <f t="shared" si="22"/>
        <v>5.1999999999999995E-4</v>
      </c>
      <c r="S218" s="95">
        <v>0</v>
      </c>
      <c r="T218" s="96">
        <f t="shared" si="23"/>
        <v>0</v>
      </c>
      <c r="AR218" s="97" t="s">
        <v>259</v>
      </c>
      <c r="AT218" s="97" t="s">
        <v>186</v>
      </c>
      <c r="AU218" s="97" t="s">
        <v>83</v>
      </c>
      <c r="AY218" s="10" t="s">
        <v>184</v>
      </c>
      <c r="BE218" s="98">
        <f t="shared" si="24"/>
        <v>0</v>
      </c>
      <c r="BF218" s="98">
        <f t="shared" si="25"/>
        <v>0</v>
      </c>
      <c r="BG218" s="98">
        <f t="shared" si="26"/>
        <v>0</v>
      </c>
      <c r="BH218" s="98">
        <f t="shared" si="27"/>
        <v>0</v>
      </c>
      <c r="BI218" s="98">
        <f t="shared" si="28"/>
        <v>0</v>
      </c>
      <c r="BJ218" s="10" t="s">
        <v>81</v>
      </c>
      <c r="BK218" s="98">
        <f t="shared" si="29"/>
        <v>0</v>
      </c>
      <c r="BL218" s="10" t="s">
        <v>259</v>
      </c>
      <c r="BM218" s="97" t="s">
        <v>2584</v>
      </c>
    </row>
    <row r="219" spans="2:65" s="1" customFormat="1" ht="24.15" customHeight="1">
      <c r="B219" s="20"/>
      <c r="C219" s="85" t="s">
        <v>1191</v>
      </c>
      <c r="D219" s="85" t="s">
        <v>186</v>
      </c>
      <c r="E219" s="86" t="s">
        <v>2585</v>
      </c>
      <c r="F219" s="87" t="s">
        <v>2586</v>
      </c>
      <c r="G219" s="88" t="s">
        <v>189</v>
      </c>
      <c r="H219" s="89">
        <v>1</v>
      </c>
      <c r="I219" s="90"/>
      <c r="J219" s="91">
        <f t="shared" si="20"/>
        <v>0</v>
      </c>
      <c r="K219" s="92"/>
      <c r="L219" s="20"/>
      <c r="M219" s="93" t="s">
        <v>1</v>
      </c>
      <c r="N219" s="94" t="s">
        <v>38</v>
      </c>
      <c r="P219" s="95">
        <f t="shared" si="21"/>
        <v>0</v>
      </c>
      <c r="Q219" s="95">
        <v>5.5999999999999995E-4</v>
      </c>
      <c r="R219" s="95">
        <f t="shared" si="22"/>
        <v>5.5999999999999995E-4</v>
      </c>
      <c r="S219" s="95">
        <v>0</v>
      </c>
      <c r="T219" s="96">
        <f t="shared" si="23"/>
        <v>0</v>
      </c>
      <c r="AR219" s="97" t="s">
        <v>259</v>
      </c>
      <c r="AT219" s="97" t="s">
        <v>186</v>
      </c>
      <c r="AU219" s="97" t="s">
        <v>83</v>
      </c>
      <c r="AY219" s="10" t="s">
        <v>184</v>
      </c>
      <c r="BE219" s="98">
        <f t="shared" si="24"/>
        <v>0</v>
      </c>
      <c r="BF219" s="98">
        <f t="shared" si="25"/>
        <v>0</v>
      </c>
      <c r="BG219" s="98">
        <f t="shared" si="26"/>
        <v>0</v>
      </c>
      <c r="BH219" s="98">
        <f t="shared" si="27"/>
        <v>0</v>
      </c>
      <c r="BI219" s="98">
        <f t="shared" si="28"/>
        <v>0</v>
      </c>
      <c r="BJ219" s="10" t="s">
        <v>81</v>
      </c>
      <c r="BK219" s="98">
        <f t="shared" si="29"/>
        <v>0</v>
      </c>
      <c r="BL219" s="10" t="s">
        <v>259</v>
      </c>
      <c r="BM219" s="97" t="s">
        <v>2587</v>
      </c>
    </row>
    <row r="220" spans="2:65" s="1" customFormat="1" ht="21.75" customHeight="1">
      <c r="B220" s="20"/>
      <c r="C220" s="85" t="s">
        <v>1195</v>
      </c>
      <c r="D220" s="85" t="s">
        <v>186</v>
      </c>
      <c r="E220" s="86" t="s">
        <v>2588</v>
      </c>
      <c r="F220" s="87" t="s">
        <v>2589</v>
      </c>
      <c r="G220" s="88" t="s">
        <v>189</v>
      </c>
      <c r="H220" s="89">
        <v>1</v>
      </c>
      <c r="I220" s="90"/>
      <c r="J220" s="91">
        <f t="shared" si="20"/>
        <v>0</v>
      </c>
      <c r="K220" s="92"/>
      <c r="L220" s="20"/>
      <c r="M220" s="93" t="s">
        <v>1</v>
      </c>
      <c r="N220" s="94" t="s">
        <v>38</v>
      </c>
      <c r="P220" s="95">
        <f t="shared" si="21"/>
        <v>0</v>
      </c>
      <c r="Q220" s="95">
        <v>4.6999999999999999E-4</v>
      </c>
      <c r="R220" s="95">
        <f t="shared" si="22"/>
        <v>4.6999999999999999E-4</v>
      </c>
      <c r="S220" s="95">
        <v>0</v>
      </c>
      <c r="T220" s="96">
        <f t="shared" si="23"/>
        <v>0</v>
      </c>
      <c r="AR220" s="97" t="s">
        <v>259</v>
      </c>
      <c r="AT220" s="97" t="s">
        <v>186</v>
      </c>
      <c r="AU220" s="97" t="s">
        <v>83</v>
      </c>
      <c r="AY220" s="10" t="s">
        <v>184</v>
      </c>
      <c r="BE220" s="98">
        <f t="shared" si="24"/>
        <v>0</v>
      </c>
      <c r="BF220" s="98">
        <f t="shared" si="25"/>
        <v>0</v>
      </c>
      <c r="BG220" s="98">
        <f t="shared" si="26"/>
        <v>0</v>
      </c>
      <c r="BH220" s="98">
        <f t="shared" si="27"/>
        <v>0</v>
      </c>
      <c r="BI220" s="98">
        <f t="shared" si="28"/>
        <v>0</v>
      </c>
      <c r="BJ220" s="10" t="s">
        <v>81</v>
      </c>
      <c r="BK220" s="98">
        <f t="shared" si="29"/>
        <v>0</v>
      </c>
      <c r="BL220" s="10" t="s">
        <v>259</v>
      </c>
      <c r="BM220" s="97" t="s">
        <v>2590</v>
      </c>
    </row>
    <row r="221" spans="2:65" s="1" customFormat="1" ht="24.15" customHeight="1">
      <c r="B221" s="20"/>
      <c r="C221" s="85" t="s">
        <v>1199</v>
      </c>
      <c r="D221" s="85" t="s">
        <v>186</v>
      </c>
      <c r="E221" s="86" t="s">
        <v>2591</v>
      </c>
      <c r="F221" s="87" t="s">
        <v>2592</v>
      </c>
      <c r="G221" s="88" t="s">
        <v>189</v>
      </c>
      <c r="H221" s="89">
        <v>3</v>
      </c>
      <c r="I221" s="90"/>
      <c r="J221" s="91">
        <f t="shared" si="20"/>
        <v>0</v>
      </c>
      <c r="K221" s="92"/>
      <c r="L221" s="20"/>
      <c r="M221" s="93" t="s">
        <v>1</v>
      </c>
      <c r="N221" s="94" t="s">
        <v>38</v>
      </c>
      <c r="P221" s="95">
        <f t="shared" si="21"/>
        <v>0</v>
      </c>
      <c r="Q221" s="95">
        <v>2.1000000000000001E-4</v>
      </c>
      <c r="R221" s="95">
        <f t="shared" si="22"/>
        <v>6.3000000000000003E-4</v>
      </c>
      <c r="S221" s="95">
        <v>0</v>
      </c>
      <c r="T221" s="96">
        <f t="shared" si="23"/>
        <v>0</v>
      </c>
      <c r="AR221" s="97" t="s">
        <v>259</v>
      </c>
      <c r="AT221" s="97" t="s">
        <v>186</v>
      </c>
      <c r="AU221" s="97" t="s">
        <v>83</v>
      </c>
      <c r="AY221" s="10" t="s">
        <v>184</v>
      </c>
      <c r="BE221" s="98">
        <f t="shared" si="24"/>
        <v>0</v>
      </c>
      <c r="BF221" s="98">
        <f t="shared" si="25"/>
        <v>0</v>
      </c>
      <c r="BG221" s="98">
        <f t="shared" si="26"/>
        <v>0</v>
      </c>
      <c r="BH221" s="98">
        <f t="shared" si="27"/>
        <v>0</v>
      </c>
      <c r="BI221" s="98">
        <f t="shared" si="28"/>
        <v>0</v>
      </c>
      <c r="BJ221" s="10" t="s">
        <v>81</v>
      </c>
      <c r="BK221" s="98">
        <f t="shared" si="29"/>
        <v>0</v>
      </c>
      <c r="BL221" s="10" t="s">
        <v>259</v>
      </c>
      <c r="BM221" s="97" t="s">
        <v>2593</v>
      </c>
    </row>
    <row r="222" spans="2:65" s="1" customFormat="1" ht="24.15" customHeight="1">
      <c r="B222" s="20"/>
      <c r="C222" s="85" t="s">
        <v>1205</v>
      </c>
      <c r="D222" s="85" t="s">
        <v>186</v>
      </c>
      <c r="E222" s="86" t="s">
        <v>2594</v>
      </c>
      <c r="F222" s="87" t="s">
        <v>2595</v>
      </c>
      <c r="G222" s="88" t="s">
        <v>189</v>
      </c>
      <c r="H222" s="89">
        <v>5</v>
      </c>
      <c r="I222" s="90"/>
      <c r="J222" s="91">
        <f t="shared" si="20"/>
        <v>0</v>
      </c>
      <c r="K222" s="92"/>
      <c r="L222" s="20"/>
      <c r="M222" s="93" t="s">
        <v>1</v>
      </c>
      <c r="N222" s="94" t="s">
        <v>38</v>
      </c>
      <c r="P222" s="95">
        <f t="shared" si="21"/>
        <v>0</v>
      </c>
      <c r="Q222" s="95">
        <v>3.4000000000000002E-4</v>
      </c>
      <c r="R222" s="95">
        <f t="shared" si="22"/>
        <v>1.7000000000000001E-3</v>
      </c>
      <c r="S222" s="95">
        <v>0</v>
      </c>
      <c r="T222" s="96">
        <f t="shared" si="23"/>
        <v>0</v>
      </c>
      <c r="AR222" s="97" t="s">
        <v>259</v>
      </c>
      <c r="AT222" s="97" t="s">
        <v>186</v>
      </c>
      <c r="AU222" s="97" t="s">
        <v>83</v>
      </c>
      <c r="AY222" s="10" t="s">
        <v>184</v>
      </c>
      <c r="BE222" s="98">
        <f t="shared" si="24"/>
        <v>0</v>
      </c>
      <c r="BF222" s="98">
        <f t="shared" si="25"/>
        <v>0</v>
      </c>
      <c r="BG222" s="98">
        <f t="shared" si="26"/>
        <v>0</v>
      </c>
      <c r="BH222" s="98">
        <f t="shared" si="27"/>
        <v>0</v>
      </c>
      <c r="BI222" s="98">
        <f t="shared" si="28"/>
        <v>0</v>
      </c>
      <c r="BJ222" s="10" t="s">
        <v>81</v>
      </c>
      <c r="BK222" s="98">
        <f t="shared" si="29"/>
        <v>0</v>
      </c>
      <c r="BL222" s="10" t="s">
        <v>259</v>
      </c>
      <c r="BM222" s="97" t="s">
        <v>2596</v>
      </c>
    </row>
    <row r="223" spans="2:65" s="1" customFormat="1" ht="24.15" customHeight="1">
      <c r="B223" s="20"/>
      <c r="C223" s="85" t="s">
        <v>1209</v>
      </c>
      <c r="D223" s="85" t="s">
        <v>186</v>
      </c>
      <c r="E223" s="86" t="s">
        <v>2597</v>
      </c>
      <c r="F223" s="87" t="s">
        <v>2598</v>
      </c>
      <c r="G223" s="88" t="s">
        <v>189</v>
      </c>
      <c r="H223" s="89">
        <v>1</v>
      </c>
      <c r="I223" s="90"/>
      <c r="J223" s="91">
        <f t="shared" si="20"/>
        <v>0</v>
      </c>
      <c r="K223" s="92"/>
      <c r="L223" s="20"/>
      <c r="M223" s="93" t="s">
        <v>1</v>
      </c>
      <c r="N223" s="94" t="s">
        <v>38</v>
      </c>
      <c r="P223" s="95">
        <f t="shared" si="21"/>
        <v>0</v>
      </c>
      <c r="Q223" s="95">
        <v>5.0000000000000001E-4</v>
      </c>
      <c r="R223" s="95">
        <f t="shared" si="22"/>
        <v>5.0000000000000001E-4</v>
      </c>
      <c r="S223" s="95">
        <v>0</v>
      </c>
      <c r="T223" s="96">
        <f t="shared" si="23"/>
        <v>0</v>
      </c>
      <c r="AR223" s="97" t="s">
        <v>259</v>
      </c>
      <c r="AT223" s="97" t="s">
        <v>186</v>
      </c>
      <c r="AU223" s="97" t="s">
        <v>83</v>
      </c>
      <c r="AY223" s="10" t="s">
        <v>184</v>
      </c>
      <c r="BE223" s="98">
        <f t="shared" si="24"/>
        <v>0</v>
      </c>
      <c r="BF223" s="98">
        <f t="shared" si="25"/>
        <v>0</v>
      </c>
      <c r="BG223" s="98">
        <f t="shared" si="26"/>
        <v>0</v>
      </c>
      <c r="BH223" s="98">
        <f t="shared" si="27"/>
        <v>0</v>
      </c>
      <c r="BI223" s="98">
        <f t="shared" si="28"/>
        <v>0</v>
      </c>
      <c r="BJ223" s="10" t="s">
        <v>81</v>
      </c>
      <c r="BK223" s="98">
        <f t="shared" si="29"/>
        <v>0</v>
      </c>
      <c r="BL223" s="10" t="s">
        <v>259</v>
      </c>
      <c r="BM223" s="97" t="s">
        <v>2599</v>
      </c>
    </row>
    <row r="224" spans="2:65" s="1" customFormat="1" ht="24.15" customHeight="1">
      <c r="B224" s="20"/>
      <c r="C224" s="85" t="s">
        <v>1221</v>
      </c>
      <c r="D224" s="85" t="s">
        <v>186</v>
      </c>
      <c r="E224" s="86" t="s">
        <v>2600</v>
      </c>
      <c r="F224" s="87" t="s">
        <v>2601</v>
      </c>
      <c r="G224" s="88" t="s">
        <v>189</v>
      </c>
      <c r="H224" s="89">
        <v>1</v>
      </c>
      <c r="I224" s="90"/>
      <c r="J224" s="91">
        <f t="shared" si="20"/>
        <v>0</v>
      </c>
      <c r="K224" s="92"/>
      <c r="L224" s="20"/>
      <c r="M224" s="93" t="s">
        <v>1</v>
      </c>
      <c r="N224" s="94" t="s">
        <v>38</v>
      </c>
      <c r="P224" s="95">
        <f t="shared" si="21"/>
        <v>0</v>
      </c>
      <c r="Q224" s="95">
        <v>6.9999999999999999E-4</v>
      </c>
      <c r="R224" s="95">
        <f t="shared" si="22"/>
        <v>6.9999999999999999E-4</v>
      </c>
      <c r="S224" s="95">
        <v>0</v>
      </c>
      <c r="T224" s="96">
        <f t="shared" si="23"/>
        <v>0</v>
      </c>
      <c r="AR224" s="97" t="s">
        <v>259</v>
      </c>
      <c r="AT224" s="97" t="s">
        <v>186</v>
      </c>
      <c r="AU224" s="97" t="s">
        <v>83</v>
      </c>
      <c r="AY224" s="10" t="s">
        <v>184</v>
      </c>
      <c r="BE224" s="98">
        <f t="shared" si="24"/>
        <v>0</v>
      </c>
      <c r="BF224" s="98">
        <f t="shared" si="25"/>
        <v>0</v>
      </c>
      <c r="BG224" s="98">
        <f t="shared" si="26"/>
        <v>0</v>
      </c>
      <c r="BH224" s="98">
        <f t="shared" si="27"/>
        <v>0</v>
      </c>
      <c r="BI224" s="98">
        <f t="shared" si="28"/>
        <v>0</v>
      </c>
      <c r="BJ224" s="10" t="s">
        <v>81</v>
      </c>
      <c r="BK224" s="98">
        <f t="shared" si="29"/>
        <v>0</v>
      </c>
      <c r="BL224" s="10" t="s">
        <v>259</v>
      </c>
      <c r="BM224" s="97" t="s">
        <v>2602</v>
      </c>
    </row>
    <row r="225" spans="2:65" s="1" customFormat="1" ht="24.15" customHeight="1">
      <c r="B225" s="20"/>
      <c r="C225" s="85" t="s">
        <v>1226</v>
      </c>
      <c r="D225" s="85" t="s">
        <v>186</v>
      </c>
      <c r="E225" s="86" t="s">
        <v>2603</v>
      </c>
      <c r="F225" s="87" t="s">
        <v>2604</v>
      </c>
      <c r="G225" s="88" t="s">
        <v>189</v>
      </c>
      <c r="H225" s="89">
        <v>1</v>
      </c>
      <c r="I225" s="90"/>
      <c r="J225" s="91">
        <f t="shared" si="20"/>
        <v>0</v>
      </c>
      <c r="K225" s="92"/>
      <c r="L225" s="20"/>
      <c r="M225" s="93" t="s">
        <v>1</v>
      </c>
      <c r="N225" s="94" t="s">
        <v>38</v>
      </c>
      <c r="P225" s="95">
        <f t="shared" si="21"/>
        <v>0</v>
      </c>
      <c r="Q225" s="95">
        <v>1.07E-3</v>
      </c>
      <c r="R225" s="95">
        <f t="shared" si="22"/>
        <v>1.07E-3</v>
      </c>
      <c r="S225" s="95">
        <v>0</v>
      </c>
      <c r="T225" s="96">
        <f t="shared" si="23"/>
        <v>0</v>
      </c>
      <c r="AR225" s="97" t="s">
        <v>259</v>
      </c>
      <c r="AT225" s="97" t="s">
        <v>186</v>
      </c>
      <c r="AU225" s="97" t="s">
        <v>83</v>
      </c>
      <c r="AY225" s="10" t="s">
        <v>184</v>
      </c>
      <c r="BE225" s="98">
        <f t="shared" si="24"/>
        <v>0</v>
      </c>
      <c r="BF225" s="98">
        <f t="shared" si="25"/>
        <v>0</v>
      </c>
      <c r="BG225" s="98">
        <f t="shared" si="26"/>
        <v>0</v>
      </c>
      <c r="BH225" s="98">
        <f t="shared" si="27"/>
        <v>0</v>
      </c>
      <c r="BI225" s="98">
        <f t="shared" si="28"/>
        <v>0</v>
      </c>
      <c r="BJ225" s="10" t="s">
        <v>81</v>
      </c>
      <c r="BK225" s="98">
        <f t="shared" si="29"/>
        <v>0</v>
      </c>
      <c r="BL225" s="10" t="s">
        <v>259</v>
      </c>
      <c r="BM225" s="97" t="s">
        <v>2605</v>
      </c>
    </row>
    <row r="226" spans="2:65" s="1" customFormat="1" ht="33" customHeight="1">
      <c r="B226" s="20"/>
      <c r="C226" s="85" t="s">
        <v>1230</v>
      </c>
      <c r="D226" s="85" t="s">
        <v>186</v>
      </c>
      <c r="E226" s="86" t="s">
        <v>2606</v>
      </c>
      <c r="F226" s="87" t="s">
        <v>2607</v>
      </c>
      <c r="G226" s="88" t="s">
        <v>189</v>
      </c>
      <c r="H226" s="89">
        <v>2</v>
      </c>
      <c r="I226" s="90"/>
      <c r="J226" s="91">
        <f t="shared" si="20"/>
        <v>0</v>
      </c>
      <c r="K226" s="92"/>
      <c r="L226" s="20"/>
      <c r="M226" s="93" t="s">
        <v>1</v>
      </c>
      <c r="N226" s="94" t="s">
        <v>38</v>
      </c>
      <c r="P226" s="95">
        <f t="shared" si="21"/>
        <v>0</v>
      </c>
      <c r="Q226" s="95">
        <v>8.0000000000000004E-4</v>
      </c>
      <c r="R226" s="95">
        <f t="shared" si="22"/>
        <v>1.6000000000000001E-3</v>
      </c>
      <c r="S226" s="95">
        <v>0</v>
      </c>
      <c r="T226" s="96">
        <f t="shared" si="23"/>
        <v>0</v>
      </c>
      <c r="AR226" s="97" t="s">
        <v>259</v>
      </c>
      <c r="AT226" s="97" t="s">
        <v>186</v>
      </c>
      <c r="AU226" s="97" t="s">
        <v>83</v>
      </c>
      <c r="AY226" s="10" t="s">
        <v>184</v>
      </c>
      <c r="BE226" s="98">
        <f t="shared" si="24"/>
        <v>0</v>
      </c>
      <c r="BF226" s="98">
        <f t="shared" si="25"/>
        <v>0</v>
      </c>
      <c r="BG226" s="98">
        <f t="shared" si="26"/>
        <v>0</v>
      </c>
      <c r="BH226" s="98">
        <f t="shared" si="27"/>
        <v>0</v>
      </c>
      <c r="BI226" s="98">
        <f t="shared" si="28"/>
        <v>0</v>
      </c>
      <c r="BJ226" s="10" t="s">
        <v>81</v>
      </c>
      <c r="BK226" s="98">
        <f t="shared" si="29"/>
        <v>0</v>
      </c>
      <c r="BL226" s="10" t="s">
        <v>259</v>
      </c>
      <c r="BM226" s="97" t="s">
        <v>2608</v>
      </c>
    </row>
    <row r="227" spans="2:65" s="1" customFormat="1" ht="33" customHeight="1">
      <c r="B227" s="20"/>
      <c r="C227" s="85" t="s">
        <v>1234</v>
      </c>
      <c r="D227" s="85" t="s">
        <v>186</v>
      </c>
      <c r="E227" s="86" t="s">
        <v>2609</v>
      </c>
      <c r="F227" s="87" t="s">
        <v>2610</v>
      </c>
      <c r="G227" s="88" t="s">
        <v>189</v>
      </c>
      <c r="H227" s="89">
        <v>1</v>
      </c>
      <c r="I227" s="90"/>
      <c r="J227" s="91">
        <f t="shared" si="20"/>
        <v>0</v>
      </c>
      <c r="K227" s="92"/>
      <c r="L227" s="20"/>
      <c r="M227" s="93" t="s">
        <v>1</v>
      </c>
      <c r="N227" s="94" t="s">
        <v>38</v>
      </c>
      <c r="P227" s="95">
        <f t="shared" si="21"/>
        <v>0</v>
      </c>
      <c r="Q227" s="95">
        <v>1.1999999999999999E-3</v>
      </c>
      <c r="R227" s="95">
        <f t="shared" si="22"/>
        <v>1.1999999999999999E-3</v>
      </c>
      <c r="S227" s="95">
        <v>0</v>
      </c>
      <c r="T227" s="96">
        <f t="shared" si="23"/>
        <v>0</v>
      </c>
      <c r="AR227" s="97" t="s">
        <v>259</v>
      </c>
      <c r="AT227" s="97" t="s">
        <v>186</v>
      </c>
      <c r="AU227" s="97" t="s">
        <v>83</v>
      </c>
      <c r="AY227" s="10" t="s">
        <v>184</v>
      </c>
      <c r="BE227" s="98">
        <f t="shared" si="24"/>
        <v>0</v>
      </c>
      <c r="BF227" s="98">
        <f t="shared" si="25"/>
        <v>0</v>
      </c>
      <c r="BG227" s="98">
        <f t="shared" si="26"/>
        <v>0</v>
      </c>
      <c r="BH227" s="98">
        <f t="shared" si="27"/>
        <v>0</v>
      </c>
      <c r="BI227" s="98">
        <f t="shared" si="28"/>
        <v>0</v>
      </c>
      <c r="BJ227" s="10" t="s">
        <v>81</v>
      </c>
      <c r="BK227" s="98">
        <f t="shared" si="29"/>
        <v>0</v>
      </c>
      <c r="BL227" s="10" t="s">
        <v>259</v>
      </c>
      <c r="BM227" s="97" t="s">
        <v>2611</v>
      </c>
    </row>
    <row r="228" spans="2:65" s="1" customFormat="1" ht="24.15" customHeight="1">
      <c r="B228" s="20"/>
      <c r="C228" s="85" t="s">
        <v>1238</v>
      </c>
      <c r="D228" s="85" t="s">
        <v>186</v>
      </c>
      <c r="E228" s="86" t="s">
        <v>2612</v>
      </c>
      <c r="F228" s="87" t="s">
        <v>2613</v>
      </c>
      <c r="G228" s="88" t="s">
        <v>189</v>
      </c>
      <c r="H228" s="89">
        <v>1</v>
      </c>
      <c r="I228" s="90"/>
      <c r="J228" s="91">
        <f t="shared" si="20"/>
        <v>0</v>
      </c>
      <c r="K228" s="92"/>
      <c r="L228" s="20"/>
      <c r="M228" s="93" t="s">
        <v>1</v>
      </c>
      <c r="N228" s="94" t="s">
        <v>38</v>
      </c>
      <c r="P228" s="95">
        <f t="shared" si="21"/>
        <v>0</v>
      </c>
      <c r="Q228" s="95">
        <v>3.47E-3</v>
      </c>
      <c r="R228" s="95">
        <f t="shared" si="22"/>
        <v>3.47E-3</v>
      </c>
      <c r="S228" s="95">
        <v>0</v>
      </c>
      <c r="T228" s="96">
        <f t="shared" si="23"/>
        <v>0</v>
      </c>
      <c r="AR228" s="97" t="s">
        <v>259</v>
      </c>
      <c r="AT228" s="97" t="s">
        <v>186</v>
      </c>
      <c r="AU228" s="97" t="s">
        <v>83</v>
      </c>
      <c r="AY228" s="10" t="s">
        <v>184</v>
      </c>
      <c r="BE228" s="98">
        <f t="shared" si="24"/>
        <v>0</v>
      </c>
      <c r="BF228" s="98">
        <f t="shared" si="25"/>
        <v>0</v>
      </c>
      <c r="BG228" s="98">
        <f t="shared" si="26"/>
        <v>0</v>
      </c>
      <c r="BH228" s="98">
        <f t="shared" si="27"/>
        <v>0</v>
      </c>
      <c r="BI228" s="98">
        <f t="shared" si="28"/>
        <v>0</v>
      </c>
      <c r="BJ228" s="10" t="s">
        <v>81</v>
      </c>
      <c r="BK228" s="98">
        <f t="shared" si="29"/>
        <v>0</v>
      </c>
      <c r="BL228" s="10" t="s">
        <v>259</v>
      </c>
      <c r="BM228" s="97" t="s">
        <v>2614</v>
      </c>
    </row>
    <row r="229" spans="2:65" s="1" customFormat="1" ht="24.15" customHeight="1">
      <c r="B229" s="20"/>
      <c r="C229" s="85" t="s">
        <v>1242</v>
      </c>
      <c r="D229" s="85" t="s">
        <v>186</v>
      </c>
      <c r="E229" s="86" t="s">
        <v>2615</v>
      </c>
      <c r="F229" s="87" t="s">
        <v>2616</v>
      </c>
      <c r="G229" s="88" t="s">
        <v>189</v>
      </c>
      <c r="H229" s="89">
        <v>2</v>
      </c>
      <c r="I229" s="90"/>
      <c r="J229" s="91">
        <f t="shared" ref="J229:J245" si="30">ROUND(I229*H229,2)</f>
        <v>0</v>
      </c>
      <c r="K229" s="92"/>
      <c r="L229" s="20"/>
      <c r="M229" s="93" t="s">
        <v>1</v>
      </c>
      <c r="N229" s="94" t="s">
        <v>38</v>
      </c>
      <c r="P229" s="95">
        <f t="shared" ref="P229:P245" si="31">O229*H229</f>
        <v>0</v>
      </c>
      <c r="Q229" s="95">
        <v>2.0000000000000002E-5</v>
      </c>
      <c r="R229" s="95">
        <f t="shared" ref="R229:R245" si="32">Q229*H229</f>
        <v>4.0000000000000003E-5</v>
      </c>
      <c r="S229" s="95">
        <v>0</v>
      </c>
      <c r="T229" s="96">
        <f t="shared" ref="T229:T245" si="33">S229*H229</f>
        <v>0</v>
      </c>
      <c r="AR229" s="97" t="s">
        <v>259</v>
      </c>
      <c r="AT229" s="97" t="s">
        <v>186</v>
      </c>
      <c r="AU229" s="97" t="s">
        <v>83</v>
      </c>
      <c r="AY229" s="10" t="s">
        <v>184</v>
      </c>
      <c r="BE229" s="98">
        <f t="shared" ref="BE229:BE245" si="34">IF(N229="základní",J229,0)</f>
        <v>0</v>
      </c>
      <c r="BF229" s="98">
        <f t="shared" ref="BF229:BF245" si="35">IF(N229="snížená",J229,0)</f>
        <v>0</v>
      </c>
      <c r="BG229" s="98">
        <f t="shared" ref="BG229:BG245" si="36">IF(N229="zákl. přenesená",J229,0)</f>
        <v>0</v>
      </c>
      <c r="BH229" s="98">
        <f t="shared" ref="BH229:BH245" si="37">IF(N229="sníž. přenesená",J229,0)</f>
        <v>0</v>
      </c>
      <c r="BI229" s="98">
        <f t="shared" ref="BI229:BI245" si="38">IF(N229="nulová",J229,0)</f>
        <v>0</v>
      </c>
      <c r="BJ229" s="10" t="s">
        <v>81</v>
      </c>
      <c r="BK229" s="98">
        <f t="shared" ref="BK229:BK245" si="39">ROUND(I229*H229,2)</f>
        <v>0</v>
      </c>
      <c r="BL229" s="10" t="s">
        <v>259</v>
      </c>
      <c r="BM229" s="97" t="s">
        <v>2617</v>
      </c>
    </row>
    <row r="230" spans="2:65" s="1" customFormat="1" ht="16.5" customHeight="1">
      <c r="B230" s="20"/>
      <c r="C230" s="126" t="s">
        <v>1247</v>
      </c>
      <c r="D230" s="126" t="s">
        <v>480</v>
      </c>
      <c r="E230" s="127" t="s">
        <v>2618</v>
      </c>
      <c r="F230" s="128" t="s">
        <v>2619</v>
      </c>
      <c r="G230" s="129" t="s">
        <v>189</v>
      </c>
      <c r="H230" s="130">
        <v>2</v>
      </c>
      <c r="I230" s="131"/>
      <c r="J230" s="132">
        <f t="shared" si="30"/>
        <v>0</v>
      </c>
      <c r="K230" s="133"/>
      <c r="L230" s="134"/>
      <c r="M230" s="135" t="s">
        <v>1</v>
      </c>
      <c r="N230" s="136" t="s">
        <v>38</v>
      </c>
      <c r="P230" s="95">
        <f t="shared" si="31"/>
        <v>0</v>
      </c>
      <c r="Q230" s="95">
        <v>6.4000000000000005E-4</v>
      </c>
      <c r="R230" s="95">
        <f t="shared" si="32"/>
        <v>1.2800000000000001E-3</v>
      </c>
      <c r="S230" s="95">
        <v>0</v>
      </c>
      <c r="T230" s="96">
        <f t="shared" si="33"/>
        <v>0</v>
      </c>
      <c r="AR230" s="97" t="s">
        <v>338</v>
      </c>
      <c r="AT230" s="97" t="s">
        <v>480</v>
      </c>
      <c r="AU230" s="97" t="s">
        <v>83</v>
      </c>
      <c r="AY230" s="10" t="s">
        <v>184</v>
      </c>
      <c r="BE230" s="98">
        <f t="shared" si="34"/>
        <v>0</v>
      </c>
      <c r="BF230" s="98">
        <f t="shared" si="35"/>
        <v>0</v>
      </c>
      <c r="BG230" s="98">
        <f t="shared" si="36"/>
        <v>0</v>
      </c>
      <c r="BH230" s="98">
        <f t="shared" si="37"/>
        <v>0</v>
      </c>
      <c r="BI230" s="98">
        <f t="shared" si="38"/>
        <v>0</v>
      </c>
      <c r="BJ230" s="10" t="s">
        <v>81</v>
      </c>
      <c r="BK230" s="98">
        <f t="shared" si="39"/>
        <v>0</v>
      </c>
      <c r="BL230" s="10" t="s">
        <v>259</v>
      </c>
      <c r="BM230" s="97" t="s">
        <v>2620</v>
      </c>
    </row>
    <row r="231" spans="2:65" s="1" customFormat="1" ht="24.15" customHeight="1">
      <c r="B231" s="20"/>
      <c r="C231" s="85" t="s">
        <v>1257</v>
      </c>
      <c r="D231" s="85" t="s">
        <v>186</v>
      </c>
      <c r="E231" s="86" t="s">
        <v>2621</v>
      </c>
      <c r="F231" s="87" t="s">
        <v>2622</v>
      </c>
      <c r="G231" s="88" t="s">
        <v>189</v>
      </c>
      <c r="H231" s="89">
        <v>2</v>
      </c>
      <c r="I231" s="90"/>
      <c r="J231" s="91">
        <f t="shared" si="30"/>
        <v>0</v>
      </c>
      <c r="K231" s="92"/>
      <c r="L231" s="20"/>
      <c r="M231" s="93" t="s">
        <v>1</v>
      </c>
      <c r="N231" s="94" t="s">
        <v>38</v>
      </c>
      <c r="P231" s="95">
        <f t="shared" si="31"/>
        <v>0</v>
      </c>
      <c r="Q231" s="95">
        <v>2.0000000000000002E-5</v>
      </c>
      <c r="R231" s="95">
        <f t="shared" si="32"/>
        <v>4.0000000000000003E-5</v>
      </c>
      <c r="S231" s="95">
        <v>0</v>
      </c>
      <c r="T231" s="96">
        <f t="shared" si="33"/>
        <v>0</v>
      </c>
      <c r="AR231" s="97" t="s">
        <v>259</v>
      </c>
      <c r="AT231" s="97" t="s">
        <v>186</v>
      </c>
      <c r="AU231" s="97" t="s">
        <v>83</v>
      </c>
      <c r="AY231" s="10" t="s">
        <v>184</v>
      </c>
      <c r="BE231" s="98">
        <f t="shared" si="34"/>
        <v>0</v>
      </c>
      <c r="BF231" s="98">
        <f t="shared" si="35"/>
        <v>0</v>
      </c>
      <c r="BG231" s="98">
        <f t="shared" si="36"/>
        <v>0</v>
      </c>
      <c r="BH231" s="98">
        <f t="shared" si="37"/>
        <v>0</v>
      </c>
      <c r="BI231" s="98">
        <f t="shared" si="38"/>
        <v>0</v>
      </c>
      <c r="BJ231" s="10" t="s">
        <v>81</v>
      </c>
      <c r="BK231" s="98">
        <f t="shared" si="39"/>
        <v>0</v>
      </c>
      <c r="BL231" s="10" t="s">
        <v>259</v>
      </c>
      <c r="BM231" s="97" t="s">
        <v>2623</v>
      </c>
    </row>
    <row r="232" spans="2:65" s="1" customFormat="1" ht="24.15" customHeight="1">
      <c r="B232" s="20"/>
      <c r="C232" s="126" t="s">
        <v>1270</v>
      </c>
      <c r="D232" s="126" t="s">
        <v>480</v>
      </c>
      <c r="E232" s="127" t="s">
        <v>2624</v>
      </c>
      <c r="F232" s="128" t="s">
        <v>2625</v>
      </c>
      <c r="G232" s="129" t="s">
        <v>189</v>
      </c>
      <c r="H232" s="130">
        <v>2</v>
      </c>
      <c r="I232" s="131"/>
      <c r="J232" s="132">
        <f t="shared" si="30"/>
        <v>0</v>
      </c>
      <c r="K232" s="133"/>
      <c r="L232" s="134"/>
      <c r="M232" s="135" t="s">
        <v>1</v>
      </c>
      <c r="N232" s="136" t="s">
        <v>38</v>
      </c>
      <c r="P232" s="95">
        <f t="shared" si="31"/>
        <v>0</v>
      </c>
      <c r="Q232" s="95">
        <v>5.1000000000000004E-4</v>
      </c>
      <c r="R232" s="95">
        <f t="shared" si="32"/>
        <v>1.0200000000000001E-3</v>
      </c>
      <c r="S232" s="95">
        <v>0</v>
      </c>
      <c r="T232" s="96">
        <f t="shared" si="33"/>
        <v>0</v>
      </c>
      <c r="AR232" s="97" t="s">
        <v>338</v>
      </c>
      <c r="AT232" s="97" t="s">
        <v>480</v>
      </c>
      <c r="AU232" s="97" t="s">
        <v>83</v>
      </c>
      <c r="AY232" s="10" t="s">
        <v>184</v>
      </c>
      <c r="BE232" s="98">
        <f t="shared" si="34"/>
        <v>0</v>
      </c>
      <c r="BF232" s="98">
        <f t="shared" si="35"/>
        <v>0</v>
      </c>
      <c r="BG232" s="98">
        <f t="shared" si="36"/>
        <v>0</v>
      </c>
      <c r="BH232" s="98">
        <f t="shared" si="37"/>
        <v>0</v>
      </c>
      <c r="BI232" s="98">
        <f t="shared" si="38"/>
        <v>0</v>
      </c>
      <c r="BJ232" s="10" t="s">
        <v>81</v>
      </c>
      <c r="BK232" s="98">
        <f t="shared" si="39"/>
        <v>0</v>
      </c>
      <c r="BL232" s="10" t="s">
        <v>259</v>
      </c>
      <c r="BM232" s="97" t="s">
        <v>2626</v>
      </c>
    </row>
    <row r="233" spans="2:65" s="1" customFormat="1" ht="24.15" customHeight="1">
      <c r="B233" s="20"/>
      <c r="C233" s="85" t="s">
        <v>1275</v>
      </c>
      <c r="D233" s="85" t="s">
        <v>186</v>
      </c>
      <c r="E233" s="86" t="s">
        <v>2627</v>
      </c>
      <c r="F233" s="87" t="s">
        <v>2628</v>
      </c>
      <c r="G233" s="88" t="s">
        <v>189</v>
      </c>
      <c r="H233" s="89">
        <v>1</v>
      </c>
      <c r="I233" s="90"/>
      <c r="J233" s="91">
        <f t="shared" si="30"/>
        <v>0</v>
      </c>
      <c r="K233" s="92"/>
      <c r="L233" s="20"/>
      <c r="M233" s="93" t="s">
        <v>1</v>
      </c>
      <c r="N233" s="94" t="s">
        <v>38</v>
      </c>
      <c r="P233" s="95">
        <f t="shared" si="31"/>
        <v>0</v>
      </c>
      <c r="Q233" s="95">
        <v>2.0000000000000002E-5</v>
      </c>
      <c r="R233" s="95">
        <f t="shared" si="32"/>
        <v>2.0000000000000002E-5</v>
      </c>
      <c r="S233" s="95">
        <v>0</v>
      </c>
      <c r="T233" s="96">
        <f t="shared" si="33"/>
        <v>0</v>
      </c>
      <c r="AR233" s="97" t="s">
        <v>259</v>
      </c>
      <c r="AT233" s="97" t="s">
        <v>186</v>
      </c>
      <c r="AU233" s="97" t="s">
        <v>83</v>
      </c>
      <c r="AY233" s="10" t="s">
        <v>184</v>
      </c>
      <c r="BE233" s="98">
        <f t="shared" si="34"/>
        <v>0</v>
      </c>
      <c r="BF233" s="98">
        <f t="shared" si="35"/>
        <v>0</v>
      </c>
      <c r="BG233" s="98">
        <f t="shared" si="36"/>
        <v>0</v>
      </c>
      <c r="BH233" s="98">
        <f t="shared" si="37"/>
        <v>0</v>
      </c>
      <c r="BI233" s="98">
        <f t="shared" si="38"/>
        <v>0</v>
      </c>
      <c r="BJ233" s="10" t="s">
        <v>81</v>
      </c>
      <c r="BK233" s="98">
        <f t="shared" si="39"/>
        <v>0</v>
      </c>
      <c r="BL233" s="10" t="s">
        <v>259</v>
      </c>
      <c r="BM233" s="97" t="s">
        <v>2629</v>
      </c>
    </row>
    <row r="234" spans="2:65" s="1" customFormat="1" ht="24.15" customHeight="1">
      <c r="B234" s="20"/>
      <c r="C234" s="126" t="s">
        <v>1278</v>
      </c>
      <c r="D234" s="126" t="s">
        <v>480</v>
      </c>
      <c r="E234" s="127" t="s">
        <v>2630</v>
      </c>
      <c r="F234" s="128" t="s">
        <v>2631</v>
      </c>
      <c r="G234" s="129" t="s">
        <v>1</v>
      </c>
      <c r="H234" s="130">
        <v>1</v>
      </c>
      <c r="I234" s="131"/>
      <c r="J234" s="132">
        <f t="shared" si="30"/>
        <v>0</v>
      </c>
      <c r="K234" s="133"/>
      <c r="L234" s="134"/>
      <c r="M234" s="135" t="s">
        <v>1</v>
      </c>
      <c r="N234" s="136" t="s">
        <v>38</v>
      </c>
      <c r="P234" s="95">
        <f t="shared" si="31"/>
        <v>0</v>
      </c>
      <c r="Q234" s="95">
        <v>0</v>
      </c>
      <c r="R234" s="95">
        <f t="shared" si="32"/>
        <v>0</v>
      </c>
      <c r="S234" s="95">
        <v>0</v>
      </c>
      <c r="T234" s="96">
        <f t="shared" si="33"/>
        <v>0</v>
      </c>
      <c r="AR234" s="97" t="s">
        <v>338</v>
      </c>
      <c r="AT234" s="97" t="s">
        <v>480</v>
      </c>
      <c r="AU234" s="97" t="s">
        <v>83</v>
      </c>
      <c r="AY234" s="10" t="s">
        <v>184</v>
      </c>
      <c r="BE234" s="98">
        <f t="shared" si="34"/>
        <v>0</v>
      </c>
      <c r="BF234" s="98">
        <f t="shared" si="35"/>
        <v>0</v>
      </c>
      <c r="BG234" s="98">
        <f t="shared" si="36"/>
        <v>0</v>
      </c>
      <c r="BH234" s="98">
        <f t="shared" si="37"/>
        <v>0</v>
      </c>
      <c r="BI234" s="98">
        <f t="shared" si="38"/>
        <v>0</v>
      </c>
      <c r="BJ234" s="10" t="s">
        <v>81</v>
      </c>
      <c r="BK234" s="98">
        <f t="shared" si="39"/>
        <v>0</v>
      </c>
      <c r="BL234" s="10" t="s">
        <v>259</v>
      </c>
      <c r="BM234" s="97" t="s">
        <v>2632</v>
      </c>
    </row>
    <row r="235" spans="2:65" s="1" customFormat="1" ht="24.15" customHeight="1">
      <c r="B235" s="20"/>
      <c r="C235" s="85" t="s">
        <v>1282</v>
      </c>
      <c r="D235" s="85" t="s">
        <v>186</v>
      </c>
      <c r="E235" s="86" t="s">
        <v>2633</v>
      </c>
      <c r="F235" s="87" t="s">
        <v>2634</v>
      </c>
      <c r="G235" s="88" t="s">
        <v>189</v>
      </c>
      <c r="H235" s="89">
        <v>1</v>
      </c>
      <c r="I235" s="90"/>
      <c r="J235" s="91">
        <f t="shared" si="30"/>
        <v>0</v>
      </c>
      <c r="K235" s="92"/>
      <c r="L235" s="20"/>
      <c r="M235" s="93" t="s">
        <v>1</v>
      </c>
      <c r="N235" s="94" t="s">
        <v>38</v>
      </c>
      <c r="P235" s="95">
        <f t="shared" si="31"/>
        <v>0</v>
      </c>
      <c r="Q235" s="95">
        <v>5.9999999999999995E-4</v>
      </c>
      <c r="R235" s="95">
        <f t="shared" si="32"/>
        <v>5.9999999999999995E-4</v>
      </c>
      <c r="S235" s="95">
        <v>0</v>
      </c>
      <c r="T235" s="96">
        <f t="shared" si="33"/>
        <v>0</v>
      </c>
      <c r="AR235" s="97" t="s">
        <v>259</v>
      </c>
      <c r="AT235" s="97" t="s">
        <v>186</v>
      </c>
      <c r="AU235" s="97" t="s">
        <v>83</v>
      </c>
      <c r="AY235" s="10" t="s">
        <v>184</v>
      </c>
      <c r="BE235" s="98">
        <f t="shared" si="34"/>
        <v>0</v>
      </c>
      <c r="BF235" s="98">
        <f t="shared" si="35"/>
        <v>0</v>
      </c>
      <c r="BG235" s="98">
        <f t="shared" si="36"/>
        <v>0</v>
      </c>
      <c r="BH235" s="98">
        <f t="shared" si="37"/>
        <v>0</v>
      </c>
      <c r="BI235" s="98">
        <f t="shared" si="38"/>
        <v>0</v>
      </c>
      <c r="BJ235" s="10" t="s">
        <v>81</v>
      </c>
      <c r="BK235" s="98">
        <f t="shared" si="39"/>
        <v>0</v>
      </c>
      <c r="BL235" s="10" t="s">
        <v>259</v>
      </c>
      <c r="BM235" s="97" t="s">
        <v>2635</v>
      </c>
    </row>
    <row r="236" spans="2:65" s="1" customFormat="1" ht="24.15" customHeight="1">
      <c r="B236" s="20"/>
      <c r="C236" s="85" t="s">
        <v>1285</v>
      </c>
      <c r="D236" s="85" t="s">
        <v>186</v>
      </c>
      <c r="E236" s="86" t="s">
        <v>2636</v>
      </c>
      <c r="F236" s="87" t="s">
        <v>2637</v>
      </c>
      <c r="G236" s="88" t="s">
        <v>189</v>
      </c>
      <c r="H236" s="89">
        <v>15</v>
      </c>
      <c r="I236" s="90"/>
      <c r="J236" s="91">
        <f t="shared" si="30"/>
        <v>0</v>
      </c>
      <c r="K236" s="92"/>
      <c r="L236" s="20"/>
      <c r="M236" s="93" t="s">
        <v>1</v>
      </c>
      <c r="N236" s="94" t="s">
        <v>38</v>
      </c>
      <c r="P236" s="95">
        <f t="shared" si="31"/>
        <v>0</v>
      </c>
      <c r="Q236" s="95">
        <v>7.5000000000000002E-4</v>
      </c>
      <c r="R236" s="95">
        <f t="shared" si="32"/>
        <v>1.125E-2</v>
      </c>
      <c r="S236" s="95">
        <v>0</v>
      </c>
      <c r="T236" s="96">
        <f t="shared" si="33"/>
        <v>0</v>
      </c>
      <c r="AR236" s="97" t="s">
        <v>259</v>
      </c>
      <c r="AT236" s="97" t="s">
        <v>186</v>
      </c>
      <c r="AU236" s="97" t="s">
        <v>83</v>
      </c>
      <c r="AY236" s="10" t="s">
        <v>184</v>
      </c>
      <c r="BE236" s="98">
        <f t="shared" si="34"/>
        <v>0</v>
      </c>
      <c r="BF236" s="98">
        <f t="shared" si="35"/>
        <v>0</v>
      </c>
      <c r="BG236" s="98">
        <f t="shared" si="36"/>
        <v>0</v>
      </c>
      <c r="BH236" s="98">
        <f t="shared" si="37"/>
        <v>0</v>
      </c>
      <c r="BI236" s="98">
        <f t="shared" si="38"/>
        <v>0</v>
      </c>
      <c r="BJ236" s="10" t="s">
        <v>81</v>
      </c>
      <c r="BK236" s="98">
        <f t="shared" si="39"/>
        <v>0</v>
      </c>
      <c r="BL236" s="10" t="s">
        <v>259</v>
      </c>
      <c r="BM236" s="97" t="s">
        <v>2638</v>
      </c>
    </row>
    <row r="237" spans="2:65" s="1" customFormat="1" ht="33" customHeight="1">
      <c r="B237" s="20"/>
      <c r="C237" s="85" t="s">
        <v>1291</v>
      </c>
      <c r="D237" s="85" t="s">
        <v>186</v>
      </c>
      <c r="E237" s="86" t="s">
        <v>2639</v>
      </c>
      <c r="F237" s="87" t="s">
        <v>2640</v>
      </c>
      <c r="G237" s="88" t="s">
        <v>189</v>
      </c>
      <c r="H237" s="89">
        <v>32</v>
      </c>
      <c r="I237" s="90"/>
      <c r="J237" s="91">
        <f t="shared" si="30"/>
        <v>0</v>
      </c>
      <c r="K237" s="92"/>
      <c r="L237" s="20"/>
      <c r="M237" s="93" t="s">
        <v>1</v>
      </c>
      <c r="N237" s="94" t="s">
        <v>38</v>
      </c>
      <c r="P237" s="95">
        <f t="shared" si="31"/>
        <v>0</v>
      </c>
      <c r="Q237" s="95">
        <v>6.0999999999999997E-4</v>
      </c>
      <c r="R237" s="95">
        <f t="shared" si="32"/>
        <v>1.9519999999999999E-2</v>
      </c>
      <c r="S237" s="95">
        <v>0</v>
      </c>
      <c r="T237" s="96">
        <f t="shared" si="33"/>
        <v>0</v>
      </c>
      <c r="AR237" s="97" t="s">
        <v>259</v>
      </c>
      <c r="AT237" s="97" t="s">
        <v>186</v>
      </c>
      <c r="AU237" s="97" t="s">
        <v>83</v>
      </c>
      <c r="AY237" s="10" t="s">
        <v>184</v>
      </c>
      <c r="BE237" s="98">
        <f t="shared" si="34"/>
        <v>0</v>
      </c>
      <c r="BF237" s="98">
        <f t="shared" si="35"/>
        <v>0</v>
      </c>
      <c r="BG237" s="98">
        <f t="shared" si="36"/>
        <v>0</v>
      </c>
      <c r="BH237" s="98">
        <f t="shared" si="37"/>
        <v>0</v>
      </c>
      <c r="BI237" s="98">
        <f t="shared" si="38"/>
        <v>0</v>
      </c>
      <c r="BJ237" s="10" t="s">
        <v>81</v>
      </c>
      <c r="BK237" s="98">
        <f t="shared" si="39"/>
        <v>0</v>
      </c>
      <c r="BL237" s="10" t="s">
        <v>259</v>
      </c>
      <c r="BM237" s="97" t="s">
        <v>2641</v>
      </c>
    </row>
    <row r="238" spans="2:65" s="1" customFormat="1" ht="24.15" customHeight="1">
      <c r="B238" s="20"/>
      <c r="C238" s="126" t="s">
        <v>1299</v>
      </c>
      <c r="D238" s="126" t="s">
        <v>480</v>
      </c>
      <c r="E238" s="127" t="s">
        <v>2642</v>
      </c>
      <c r="F238" s="128" t="s">
        <v>2643</v>
      </c>
      <c r="G238" s="129" t="s">
        <v>189</v>
      </c>
      <c r="H238" s="130">
        <v>32</v>
      </c>
      <c r="I238" s="131"/>
      <c r="J238" s="132">
        <f t="shared" si="30"/>
        <v>0</v>
      </c>
      <c r="K238" s="133"/>
      <c r="L238" s="134"/>
      <c r="M238" s="135" t="s">
        <v>1</v>
      </c>
      <c r="N238" s="136" t="s">
        <v>38</v>
      </c>
      <c r="P238" s="95">
        <f t="shared" si="31"/>
        <v>0</v>
      </c>
      <c r="Q238" s="95">
        <v>1.7000000000000001E-4</v>
      </c>
      <c r="R238" s="95">
        <f t="shared" si="32"/>
        <v>5.4400000000000004E-3</v>
      </c>
      <c r="S238" s="95">
        <v>0</v>
      </c>
      <c r="T238" s="96">
        <f t="shared" si="33"/>
        <v>0</v>
      </c>
      <c r="AR238" s="97" t="s">
        <v>338</v>
      </c>
      <c r="AT238" s="97" t="s">
        <v>480</v>
      </c>
      <c r="AU238" s="97" t="s">
        <v>83</v>
      </c>
      <c r="AY238" s="10" t="s">
        <v>184</v>
      </c>
      <c r="BE238" s="98">
        <f t="shared" si="34"/>
        <v>0</v>
      </c>
      <c r="BF238" s="98">
        <f t="shared" si="35"/>
        <v>0</v>
      </c>
      <c r="BG238" s="98">
        <f t="shared" si="36"/>
        <v>0</v>
      </c>
      <c r="BH238" s="98">
        <f t="shared" si="37"/>
        <v>0</v>
      </c>
      <c r="BI238" s="98">
        <f t="shared" si="38"/>
        <v>0</v>
      </c>
      <c r="BJ238" s="10" t="s">
        <v>81</v>
      </c>
      <c r="BK238" s="98">
        <f t="shared" si="39"/>
        <v>0</v>
      </c>
      <c r="BL238" s="10" t="s">
        <v>259</v>
      </c>
      <c r="BM238" s="97" t="s">
        <v>2644</v>
      </c>
    </row>
    <row r="239" spans="2:65" s="1" customFormat="1" ht="33" customHeight="1">
      <c r="B239" s="20"/>
      <c r="C239" s="85" t="s">
        <v>1304</v>
      </c>
      <c r="D239" s="85" t="s">
        <v>186</v>
      </c>
      <c r="E239" s="86" t="s">
        <v>2645</v>
      </c>
      <c r="F239" s="87" t="s">
        <v>2646</v>
      </c>
      <c r="G239" s="88" t="s">
        <v>2574</v>
      </c>
      <c r="H239" s="89">
        <v>3</v>
      </c>
      <c r="I239" s="90"/>
      <c r="J239" s="91">
        <f t="shared" si="30"/>
        <v>0</v>
      </c>
      <c r="K239" s="92"/>
      <c r="L239" s="20"/>
      <c r="M239" s="93" t="s">
        <v>1</v>
      </c>
      <c r="N239" s="94" t="s">
        <v>38</v>
      </c>
      <c r="P239" s="95">
        <f t="shared" si="31"/>
        <v>0</v>
      </c>
      <c r="Q239" s="95">
        <v>2.913E-2</v>
      </c>
      <c r="R239" s="95">
        <f t="shared" si="32"/>
        <v>8.7389999999999995E-2</v>
      </c>
      <c r="S239" s="95">
        <v>0</v>
      </c>
      <c r="T239" s="96">
        <f t="shared" si="33"/>
        <v>0</v>
      </c>
      <c r="AR239" s="97" t="s">
        <v>259</v>
      </c>
      <c r="AT239" s="97" t="s">
        <v>186</v>
      </c>
      <c r="AU239" s="97" t="s">
        <v>83</v>
      </c>
      <c r="AY239" s="10" t="s">
        <v>184</v>
      </c>
      <c r="BE239" s="98">
        <f t="shared" si="34"/>
        <v>0</v>
      </c>
      <c r="BF239" s="98">
        <f t="shared" si="35"/>
        <v>0</v>
      </c>
      <c r="BG239" s="98">
        <f t="shared" si="36"/>
        <v>0</v>
      </c>
      <c r="BH239" s="98">
        <f t="shared" si="37"/>
        <v>0</v>
      </c>
      <c r="BI239" s="98">
        <f t="shared" si="38"/>
        <v>0</v>
      </c>
      <c r="BJ239" s="10" t="s">
        <v>81</v>
      </c>
      <c r="BK239" s="98">
        <f t="shared" si="39"/>
        <v>0</v>
      </c>
      <c r="BL239" s="10" t="s">
        <v>259</v>
      </c>
      <c r="BM239" s="97" t="s">
        <v>2647</v>
      </c>
    </row>
    <row r="240" spans="2:65" s="1" customFormat="1" ht="33" customHeight="1">
      <c r="B240" s="20"/>
      <c r="C240" s="85" t="s">
        <v>1308</v>
      </c>
      <c r="D240" s="85" t="s">
        <v>186</v>
      </c>
      <c r="E240" s="86" t="s">
        <v>2648</v>
      </c>
      <c r="F240" s="87" t="s">
        <v>2649</v>
      </c>
      <c r="G240" s="88" t="s">
        <v>189</v>
      </c>
      <c r="H240" s="89">
        <v>5</v>
      </c>
      <c r="I240" s="90"/>
      <c r="J240" s="91">
        <f t="shared" si="30"/>
        <v>0</v>
      </c>
      <c r="K240" s="92"/>
      <c r="L240" s="20"/>
      <c r="M240" s="93" t="s">
        <v>1</v>
      </c>
      <c r="N240" s="94" t="s">
        <v>38</v>
      </c>
      <c r="P240" s="95">
        <f t="shared" si="31"/>
        <v>0</v>
      </c>
      <c r="Q240" s="95">
        <v>1.2700000000000001E-3</v>
      </c>
      <c r="R240" s="95">
        <f t="shared" si="32"/>
        <v>6.3500000000000006E-3</v>
      </c>
      <c r="S240" s="95">
        <v>0</v>
      </c>
      <c r="T240" s="96">
        <f t="shared" si="33"/>
        <v>0</v>
      </c>
      <c r="AR240" s="97" t="s">
        <v>259</v>
      </c>
      <c r="AT240" s="97" t="s">
        <v>186</v>
      </c>
      <c r="AU240" s="97" t="s">
        <v>83</v>
      </c>
      <c r="AY240" s="10" t="s">
        <v>184</v>
      </c>
      <c r="BE240" s="98">
        <f t="shared" si="34"/>
        <v>0</v>
      </c>
      <c r="BF240" s="98">
        <f t="shared" si="35"/>
        <v>0</v>
      </c>
      <c r="BG240" s="98">
        <f t="shared" si="36"/>
        <v>0</v>
      </c>
      <c r="BH240" s="98">
        <f t="shared" si="37"/>
        <v>0</v>
      </c>
      <c r="BI240" s="98">
        <f t="shared" si="38"/>
        <v>0</v>
      </c>
      <c r="BJ240" s="10" t="s">
        <v>81</v>
      </c>
      <c r="BK240" s="98">
        <f t="shared" si="39"/>
        <v>0</v>
      </c>
      <c r="BL240" s="10" t="s">
        <v>259</v>
      </c>
      <c r="BM240" s="97" t="s">
        <v>2650</v>
      </c>
    </row>
    <row r="241" spans="2:65" s="1" customFormat="1" ht="33" customHeight="1">
      <c r="B241" s="20"/>
      <c r="C241" s="85" t="s">
        <v>1312</v>
      </c>
      <c r="D241" s="85" t="s">
        <v>186</v>
      </c>
      <c r="E241" s="86" t="s">
        <v>2651</v>
      </c>
      <c r="F241" s="87" t="s">
        <v>2652</v>
      </c>
      <c r="G241" s="88" t="s">
        <v>189</v>
      </c>
      <c r="H241" s="89">
        <v>3</v>
      </c>
      <c r="I241" s="90"/>
      <c r="J241" s="91">
        <f t="shared" si="30"/>
        <v>0</v>
      </c>
      <c r="K241" s="92"/>
      <c r="L241" s="20"/>
      <c r="M241" s="93" t="s">
        <v>1</v>
      </c>
      <c r="N241" s="94" t="s">
        <v>38</v>
      </c>
      <c r="P241" s="95">
        <f t="shared" si="31"/>
        <v>0</v>
      </c>
      <c r="Q241" s="95">
        <v>1.25E-3</v>
      </c>
      <c r="R241" s="95">
        <f t="shared" si="32"/>
        <v>3.7499999999999999E-3</v>
      </c>
      <c r="S241" s="95">
        <v>0</v>
      </c>
      <c r="T241" s="96">
        <f t="shared" si="33"/>
        <v>0</v>
      </c>
      <c r="AR241" s="97" t="s">
        <v>259</v>
      </c>
      <c r="AT241" s="97" t="s">
        <v>186</v>
      </c>
      <c r="AU241" s="97" t="s">
        <v>83</v>
      </c>
      <c r="AY241" s="10" t="s">
        <v>184</v>
      </c>
      <c r="BE241" s="98">
        <f t="shared" si="34"/>
        <v>0</v>
      </c>
      <c r="BF241" s="98">
        <f t="shared" si="35"/>
        <v>0</v>
      </c>
      <c r="BG241" s="98">
        <f t="shared" si="36"/>
        <v>0</v>
      </c>
      <c r="BH241" s="98">
        <f t="shared" si="37"/>
        <v>0</v>
      </c>
      <c r="BI241" s="98">
        <f t="shared" si="38"/>
        <v>0</v>
      </c>
      <c r="BJ241" s="10" t="s">
        <v>81</v>
      </c>
      <c r="BK241" s="98">
        <f t="shared" si="39"/>
        <v>0</v>
      </c>
      <c r="BL241" s="10" t="s">
        <v>259</v>
      </c>
      <c r="BM241" s="97" t="s">
        <v>2653</v>
      </c>
    </row>
    <row r="242" spans="2:65" s="1" customFormat="1" ht="37.799999999999997" customHeight="1">
      <c r="B242" s="20"/>
      <c r="C242" s="85" t="s">
        <v>1316</v>
      </c>
      <c r="D242" s="85" t="s">
        <v>186</v>
      </c>
      <c r="E242" s="86" t="s">
        <v>2654</v>
      </c>
      <c r="F242" s="87" t="s">
        <v>2655</v>
      </c>
      <c r="G242" s="88" t="s">
        <v>223</v>
      </c>
      <c r="H242" s="89">
        <v>44</v>
      </c>
      <c r="I242" s="90"/>
      <c r="J242" s="91">
        <f t="shared" si="30"/>
        <v>0</v>
      </c>
      <c r="K242" s="92"/>
      <c r="L242" s="20"/>
      <c r="M242" s="93" t="s">
        <v>1</v>
      </c>
      <c r="N242" s="94" t="s">
        <v>38</v>
      </c>
      <c r="P242" s="95">
        <f t="shared" si="31"/>
        <v>0</v>
      </c>
      <c r="Q242" s="95">
        <v>1.9000000000000001E-4</v>
      </c>
      <c r="R242" s="95">
        <f t="shared" si="32"/>
        <v>8.3600000000000011E-3</v>
      </c>
      <c r="S242" s="95">
        <v>0</v>
      </c>
      <c r="T242" s="96">
        <f t="shared" si="33"/>
        <v>0</v>
      </c>
      <c r="AR242" s="97" t="s">
        <v>259</v>
      </c>
      <c r="AT242" s="97" t="s">
        <v>186</v>
      </c>
      <c r="AU242" s="97" t="s">
        <v>83</v>
      </c>
      <c r="AY242" s="10" t="s">
        <v>184</v>
      </c>
      <c r="BE242" s="98">
        <f t="shared" si="34"/>
        <v>0</v>
      </c>
      <c r="BF242" s="98">
        <f t="shared" si="35"/>
        <v>0</v>
      </c>
      <c r="BG242" s="98">
        <f t="shared" si="36"/>
        <v>0</v>
      </c>
      <c r="BH242" s="98">
        <f t="shared" si="37"/>
        <v>0</v>
      </c>
      <c r="BI242" s="98">
        <f t="shared" si="38"/>
        <v>0</v>
      </c>
      <c r="BJ242" s="10" t="s">
        <v>81</v>
      </c>
      <c r="BK242" s="98">
        <f t="shared" si="39"/>
        <v>0</v>
      </c>
      <c r="BL242" s="10" t="s">
        <v>259</v>
      </c>
      <c r="BM242" s="97" t="s">
        <v>2656</v>
      </c>
    </row>
    <row r="243" spans="2:65" s="1" customFormat="1" ht="37.799999999999997" customHeight="1">
      <c r="B243" s="20"/>
      <c r="C243" s="85" t="s">
        <v>1320</v>
      </c>
      <c r="D243" s="85" t="s">
        <v>186</v>
      </c>
      <c r="E243" s="86" t="s">
        <v>2657</v>
      </c>
      <c r="F243" s="87" t="s">
        <v>2658</v>
      </c>
      <c r="G243" s="88" t="s">
        <v>223</v>
      </c>
      <c r="H243" s="89">
        <v>502</v>
      </c>
      <c r="I243" s="90"/>
      <c r="J243" s="91">
        <f t="shared" si="30"/>
        <v>0</v>
      </c>
      <c r="K243" s="92"/>
      <c r="L243" s="20"/>
      <c r="M243" s="93" t="s">
        <v>1</v>
      </c>
      <c r="N243" s="94" t="s">
        <v>38</v>
      </c>
      <c r="P243" s="95">
        <f t="shared" si="31"/>
        <v>0</v>
      </c>
      <c r="Q243" s="95">
        <v>2.0000000000000002E-5</v>
      </c>
      <c r="R243" s="95">
        <f t="shared" si="32"/>
        <v>1.004E-2</v>
      </c>
      <c r="S243" s="95">
        <v>0</v>
      </c>
      <c r="T243" s="96">
        <f t="shared" si="33"/>
        <v>0</v>
      </c>
      <c r="AR243" s="97" t="s">
        <v>259</v>
      </c>
      <c r="AT243" s="97" t="s">
        <v>186</v>
      </c>
      <c r="AU243" s="97" t="s">
        <v>83</v>
      </c>
      <c r="AY243" s="10" t="s">
        <v>184</v>
      </c>
      <c r="BE243" s="98">
        <f t="shared" si="34"/>
        <v>0</v>
      </c>
      <c r="BF243" s="98">
        <f t="shared" si="35"/>
        <v>0</v>
      </c>
      <c r="BG243" s="98">
        <f t="shared" si="36"/>
        <v>0</v>
      </c>
      <c r="BH243" s="98">
        <f t="shared" si="37"/>
        <v>0</v>
      </c>
      <c r="BI243" s="98">
        <f t="shared" si="38"/>
        <v>0</v>
      </c>
      <c r="BJ243" s="10" t="s">
        <v>81</v>
      </c>
      <c r="BK243" s="98">
        <f t="shared" si="39"/>
        <v>0</v>
      </c>
      <c r="BL243" s="10" t="s">
        <v>259</v>
      </c>
      <c r="BM243" s="97" t="s">
        <v>2659</v>
      </c>
    </row>
    <row r="244" spans="2:65" s="1" customFormat="1" ht="37.799999999999997" customHeight="1">
      <c r="B244" s="20"/>
      <c r="C244" s="85" t="s">
        <v>1324</v>
      </c>
      <c r="D244" s="85" t="s">
        <v>186</v>
      </c>
      <c r="E244" s="86" t="s">
        <v>2660</v>
      </c>
      <c r="F244" s="87" t="s">
        <v>2661</v>
      </c>
      <c r="G244" s="88" t="s">
        <v>223</v>
      </c>
      <c r="H244" s="89">
        <v>7</v>
      </c>
      <c r="I244" s="90"/>
      <c r="J244" s="91">
        <f t="shared" si="30"/>
        <v>0</v>
      </c>
      <c r="K244" s="92"/>
      <c r="L244" s="20"/>
      <c r="M244" s="93" t="s">
        <v>1</v>
      </c>
      <c r="N244" s="94" t="s">
        <v>38</v>
      </c>
      <c r="P244" s="95">
        <f t="shared" si="31"/>
        <v>0</v>
      </c>
      <c r="Q244" s="95">
        <v>6.0000000000000002E-5</v>
      </c>
      <c r="R244" s="95">
        <f t="shared" si="32"/>
        <v>4.2000000000000002E-4</v>
      </c>
      <c r="S244" s="95">
        <v>0</v>
      </c>
      <c r="T244" s="96">
        <f t="shared" si="33"/>
        <v>0</v>
      </c>
      <c r="AR244" s="97" t="s">
        <v>259</v>
      </c>
      <c r="AT244" s="97" t="s">
        <v>186</v>
      </c>
      <c r="AU244" s="97" t="s">
        <v>83</v>
      </c>
      <c r="AY244" s="10" t="s">
        <v>184</v>
      </c>
      <c r="BE244" s="98">
        <f t="shared" si="34"/>
        <v>0</v>
      </c>
      <c r="BF244" s="98">
        <f t="shared" si="35"/>
        <v>0</v>
      </c>
      <c r="BG244" s="98">
        <f t="shared" si="36"/>
        <v>0</v>
      </c>
      <c r="BH244" s="98">
        <f t="shared" si="37"/>
        <v>0</v>
      </c>
      <c r="BI244" s="98">
        <f t="shared" si="38"/>
        <v>0</v>
      </c>
      <c r="BJ244" s="10" t="s">
        <v>81</v>
      </c>
      <c r="BK244" s="98">
        <f t="shared" si="39"/>
        <v>0</v>
      </c>
      <c r="BL244" s="10" t="s">
        <v>259</v>
      </c>
      <c r="BM244" s="97" t="s">
        <v>2662</v>
      </c>
    </row>
    <row r="245" spans="2:65" s="1" customFormat="1" ht="55.5" customHeight="1">
      <c r="B245" s="20"/>
      <c r="C245" s="85" t="s">
        <v>1330</v>
      </c>
      <c r="D245" s="85" t="s">
        <v>186</v>
      </c>
      <c r="E245" s="86" t="s">
        <v>2663</v>
      </c>
      <c r="F245" s="87" t="s">
        <v>2664</v>
      </c>
      <c r="G245" s="88" t="s">
        <v>278</v>
      </c>
      <c r="H245" s="89">
        <v>0.76700000000000002</v>
      </c>
      <c r="I245" s="90"/>
      <c r="J245" s="91">
        <f t="shared" si="30"/>
        <v>0</v>
      </c>
      <c r="K245" s="92"/>
      <c r="L245" s="20"/>
      <c r="M245" s="93" t="s">
        <v>1</v>
      </c>
      <c r="N245" s="94" t="s">
        <v>38</v>
      </c>
      <c r="P245" s="95">
        <f t="shared" si="31"/>
        <v>0</v>
      </c>
      <c r="Q245" s="95">
        <v>0</v>
      </c>
      <c r="R245" s="95">
        <f t="shared" si="32"/>
        <v>0</v>
      </c>
      <c r="S245" s="95">
        <v>0</v>
      </c>
      <c r="T245" s="96">
        <f t="shared" si="33"/>
        <v>0</v>
      </c>
      <c r="AR245" s="97" t="s">
        <v>259</v>
      </c>
      <c r="AT245" s="97" t="s">
        <v>186</v>
      </c>
      <c r="AU245" s="97" t="s">
        <v>83</v>
      </c>
      <c r="AY245" s="10" t="s">
        <v>184</v>
      </c>
      <c r="BE245" s="98">
        <f t="shared" si="34"/>
        <v>0</v>
      </c>
      <c r="BF245" s="98">
        <f t="shared" si="35"/>
        <v>0</v>
      </c>
      <c r="BG245" s="98">
        <f t="shared" si="36"/>
        <v>0</v>
      </c>
      <c r="BH245" s="98">
        <f t="shared" si="37"/>
        <v>0</v>
      </c>
      <c r="BI245" s="98">
        <f t="shared" si="38"/>
        <v>0</v>
      </c>
      <c r="BJ245" s="10" t="s">
        <v>81</v>
      </c>
      <c r="BK245" s="98">
        <f t="shared" si="39"/>
        <v>0</v>
      </c>
      <c r="BL245" s="10" t="s">
        <v>259</v>
      </c>
      <c r="BM245" s="97" t="s">
        <v>2665</v>
      </c>
    </row>
    <row r="246" spans="2:65" s="6" customFormat="1" ht="22.8" customHeight="1">
      <c r="B246" s="73"/>
      <c r="D246" s="74" t="s">
        <v>72</v>
      </c>
      <c r="E246" s="83" t="s">
        <v>2666</v>
      </c>
      <c r="F246" s="83" t="s">
        <v>2667</v>
      </c>
      <c r="I246" s="76"/>
      <c r="J246" s="84">
        <f>BK246</f>
        <v>0</v>
      </c>
      <c r="L246" s="73"/>
      <c r="M246" s="78"/>
      <c r="P246" s="79">
        <f>SUM(P247:P256)</f>
        <v>0</v>
      </c>
      <c r="R246" s="79">
        <f>SUM(R247:R256)</f>
        <v>0.10565999999999999</v>
      </c>
      <c r="T246" s="80">
        <f>SUM(T247:T256)</f>
        <v>0</v>
      </c>
      <c r="AR246" s="74" t="s">
        <v>83</v>
      </c>
      <c r="AT246" s="81" t="s">
        <v>72</v>
      </c>
      <c r="AU246" s="81" t="s">
        <v>81</v>
      </c>
      <c r="AY246" s="74" t="s">
        <v>184</v>
      </c>
      <c r="BK246" s="82">
        <f>SUM(BK247:BK256)</f>
        <v>0</v>
      </c>
    </row>
    <row r="247" spans="2:65" s="1" customFormat="1" ht="37.799999999999997" customHeight="1">
      <c r="B247" s="20"/>
      <c r="C247" s="85" t="s">
        <v>1335</v>
      </c>
      <c r="D247" s="85" t="s">
        <v>186</v>
      </c>
      <c r="E247" s="86" t="s">
        <v>2668</v>
      </c>
      <c r="F247" s="87" t="s">
        <v>2669</v>
      </c>
      <c r="G247" s="88" t="s">
        <v>189</v>
      </c>
      <c r="H247" s="89">
        <v>1</v>
      </c>
      <c r="I247" s="90"/>
      <c r="J247" s="91">
        <f t="shared" ref="J247:J256" si="40">ROUND(I247*H247,2)</f>
        <v>0</v>
      </c>
      <c r="K247" s="92"/>
      <c r="L247" s="20"/>
      <c r="M247" s="93" t="s">
        <v>1</v>
      </c>
      <c r="N247" s="94" t="s">
        <v>38</v>
      </c>
      <c r="P247" s="95">
        <f t="shared" ref="P247:P256" si="41">O247*H247</f>
        <v>0</v>
      </c>
      <c r="Q247" s="95">
        <v>3.0000000000000001E-5</v>
      </c>
      <c r="R247" s="95">
        <f t="shared" ref="R247:R256" si="42">Q247*H247</f>
        <v>3.0000000000000001E-5</v>
      </c>
      <c r="S247" s="95">
        <v>0</v>
      </c>
      <c r="T247" s="96">
        <f t="shared" ref="T247:T256" si="43">S247*H247</f>
        <v>0</v>
      </c>
      <c r="AR247" s="97" t="s">
        <v>259</v>
      </c>
      <c r="AT247" s="97" t="s">
        <v>186</v>
      </c>
      <c r="AU247" s="97" t="s">
        <v>83</v>
      </c>
      <c r="AY247" s="10" t="s">
        <v>184</v>
      </c>
      <c r="BE247" s="98">
        <f t="shared" ref="BE247:BE256" si="44">IF(N247="základní",J247,0)</f>
        <v>0</v>
      </c>
      <c r="BF247" s="98">
        <f t="shared" ref="BF247:BF256" si="45">IF(N247="snížená",J247,0)</f>
        <v>0</v>
      </c>
      <c r="BG247" s="98">
        <f t="shared" ref="BG247:BG256" si="46">IF(N247="zákl. přenesená",J247,0)</f>
        <v>0</v>
      </c>
      <c r="BH247" s="98">
        <f t="shared" ref="BH247:BH256" si="47">IF(N247="sníž. přenesená",J247,0)</f>
        <v>0</v>
      </c>
      <c r="BI247" s="98">
        <f t="shared" ref="BI247:BI256" si="48">IF(N247="nulová",J247,0)</f>
        <v>0</v>
      </c>
      <c r="BJ247" s="10" t="s">
        <v>81</v>
      </c>
      <c r="BK247" s="98">
        <f t="shared" ref="BK247:BK256" si="49">ROUND(I247*H247,2)</f>
        <v>0</v>
      </c>
      <c r="BL247" s="10" t="s">
        <v>259</v>
      </c>
      <c r="BM247" s="97" t="s">
        <v>2670</v>
      </c>
    </row>
    <row r="248" spans="2:65" s="1" customFormat="1" ht="44.25" customHeight="1">
      <c r="B248" s="20"/>
      <c r="C248" s="126" t="s">
        <v>1340</v>
      </c>
      <c r="D248" s="126" t="s">
        <v>480</v>
      </c>
      <c r="E248" s="127" t="s">
        <v>2671</v>
      </c>
      <c r="F248" s="128" t="s">
        <v>2672</v>
      </c>
      <c r="G248" s="129" t="s">
        <v>2574</v>
      </c>
      <c r="H248" s="130">
        <v>1</v>
      </c>
      <c r="I248" s="131"/>
      <c r="J248" s="132">
        <f t="shared" si="40"/>
        <v>0</v>
      </c>
      <c r="K248" s="133"/>
      <c r="L248" s="134"/>
      <c r="M248" s="135" t="s">
        <v>1</v>
      </c>
      <c r="N248" s="136" t="s">
        <v>38</v>
      </c>
      <c r="P248" s="95">
        <f t="shared" si="41"/>
        <v>0</v>
      </c>
      <c r="Q248" s="95">
        <v>1.06E-2</v>
      </c>
      <c r="R248" s="95">
        <f t="shared" si="42"/>
        <v>1.06E-2</v>
      </c>
      <c r="S248" s="95">
        <v>0</v>
      </c>
      <c r="T248" s="96">
        <f t="shared" si="43"/>
        <v>0</v>
      </c>
      <c r="AR248" s="97" t="s">
        <v>338</v>
      </c>
      <c r="AT248" s="97" t="s">
        <v>480</v>
      </c>
      <c r="AU248" s="97" t="s">
        <v>83</v>
      </c>
      <c r="AY248" s="10" t="s">
        <v>184</v>
      </c>
      <c r="BE248" s="98">
        <f t="shared" si="44"/>
        <v>0</v>
      </c>
      <c r="BF248" s="98">
        <f t="shared" si="45"/>
        <v>0</v>
      </c>
      <c r="BG248" s="98">
        <f t="shared" si="46"/>
        <v>0</v>
      </c>
      <c r="BH248" s="98">
        <f t="shared" si="47"/>
        <v>0</v>
      </c>
      <c r="BI248" s="98">
        <f t="shared" si="48"/>
        <v>0</v>
      </c>
      <c r="BJ248" s="10" t="s">
        <v>81</v>
      </c>
      <c r="BK248" s="98">
        <f t="shared" si="49"/>
        <v>0</v>
      </c>
      <c r="BL248" s="10" t="s">
        <v>259</v>
      </c>
      <c r="BM248" s="97" t="s">
        <v>2673</v>
      </c>
    </row>
    <row r="249" spans="2:65" s="1" customFormat="1" ht="24.15" customHeight="1">
      <c r="B249" s="20"/>
      <c r="C249" s="85" t="s">
        <v>1345</v>
      </c>
      <c r="D249" s="85" t="s">
        <v>186</v>
      </c>
      <c r="E249" s="86" t="s">
        <v>2674</v>
      </c>
      <c r="F249" s="87" t="s">
        <v>2675</v>
      </c>
      <c r="G249" s="88" t="s">
        <v>2574</v>
      </c>
      <c r="H249" s="89">
        <v>1</v>
      </c>
      <c r="I249" s="90"/>
      <c r="J249" s="91">
        <f t="shared" si="40"/>
        <v>0</v>
      </c>
      <c r="K249" s="92"/>
      <c r="L249" s="20"/>
      <c r="M249" s="93" t="s">
        <v>1</v>
      </c>
      <c r="N249" s="94" t="s">
        <v>38</v>
      </c>
      <c r="P249" s="95">
        <f t="shared" si="41"/>
        <v>0</v>
      </c>
      <c r="Q249" s="95">
        <v>3.5999999999999999E-3</v>
      </c>
      <c r="R249" s="95">
        <f t="shared" si="42"/>
        <v>3.5999999999999999E-3</v>
      </c>
      <c r="S249" s="95">
        <v>0</v>
      </c>
      <c r="T249" s="96">
        <f t="shared" si="43"/>
        <v>0</v>
      </c>
      <c r="AR249" s="97" t="s">
        <v>259</v>
      </c>
      <c r="AT249" s="97" t="s">
        <v>186</v>
      </c>
      <c r="AU249" s="97" t="s">
        <v>83</v>
      </c>
      <c r="AY249" s="10" t="s">
        <v>184</v>
      </c>
      <c r="BE249" s="98">
        <f t="shared" si="44"/>
        <v>0</v>
      </c>
      <c r="BF249" s="98">
        <f t="shared" si="45"/>
        <v>0</v>
      </c>
      <c r="BG249" s="98">
        <f t="shared" si="46"/>
        <v>0</v>
      </c>
      <c r="BH249" s="98">
        <f t="shared" si="47"/>
        <v>0</v>
      </c>
      <c r="BI249" s="98">
        <f t="shared" si="48"/>
        <v>0</v>
      </c>
      <c r="BJ249" s="10" t="s">
        <v>81</v>
      </c>
      <c r="BK249" s="98">
        <f t="shared" si="49"/>
        <v>0</v>
      </c>
      <c r="BL249" s="10" t="s">
        <v>259</v>
      </c>
      <c r="BM249" s="97" t="s">
        <v>2676</v>
      </c>
    </row>
    <row r="250" spans="2:65" s="1" customFormat="1" ht="37.799999999999997" customHeight="1">
      <c r="B250" s="20"/>
      <c r="C250" s="85" t="s">
        <v>1348</v>
      </c>
      <c r="D250" s="85" t="s">
        <v>186</v>
      </c>
      <c r="E250" s="86" t="s">
        <v>2677</v>
      </c>
      <c r="F250" s="87" t="s">
        <v>2678</v>
      </c>
      <c r="G250" s="88" t="s">
        <v>2574</v>
      </c>
      <c r="H250" s="89">
        <v>1</v>
      </c>
      <c r="I250" s="90"/>
      <c r="J250" s="91">
        <f t="shared" si="40"/>
        <v>0</v>
      </c>
      <c r="K250" s="92"/>
      <c r="L250" s="20"/>
      <c r="M250" s="93" t="s">
        <v>1</v>
      </c>
      <c r="N250" s="94" t="s">
        <v>38</v>
      </c>
      <c r="P250" s="95">
        <f t="shared" si="41"/>
        <v>0</v>
      </c>
      <c r="Q250" s="95">
        <v>1.0659999999999999E-2</v>
      </c>
      <c r="R250" s="95">
        <f t="shared" si="42"/>
        <v>1.0659999999999999E-2</v>
      </c>
      <c r="S250" s="95">
        <v>0</v>
      </c>
      <c r="T250" s="96">
        <f t="shared" si="43"/>
        <v>0</v>
      </c>
      <c r="AR250" s="97" t="s">
        <v>259</v>
      </c>
      <c r="AT250" s="97" t="s">
        <v>186</v>
      </c>
      <c r="AU250" s="97" t="s">
        <v>83</v>
      </c>
      <c r="AY250" s="10" t="s">
        <v>184</v>
      </c>
      <c r="BE250" s="98">
        <f t="shared" si="44"/>
        <v>0</v>
      </c>
      <c r="BF250" s="98">
        <f t="shared" si="45"/>
        <v>0</v>
      </c>
      <c r="BG250" s="98">
        <f t="shared" si="46"/>
        <v>0</v>
      </c>
      <c r="BH250" s="98">
        <f t="shared" si="47"/>
        <v>0</v>
      </c>
      <c r="BI250" s="98">
        <f t="shared" si="48"/>
        <v>0</v>
      </c>
      <c r="BJ250" s="10" t="s">
        <v>81</v>
      </c>
      <c r="BK250" s="98">
        <f t="shared" si="49"/>
        <v>0</v>
      </c>
      <c r="BL250" s="10" t="s">
        <v>259</v>
      </c>
      <c r="BM250" s="97" t="s">
        <v>2679</v>
      </c>
    </row>
    <row r="251" spans="2:65" s="1" customFormat="1" ht="55.5" customHeight="1">
      <c r="B251" s="20"/>
      <c r="C251" s="85" t="s">
        <v>1353</v>
      </c>
      <c r="D251" s="85" t="s">
        <v>186</v>
      </c>
      <c r="E251" s="86" t="s">
        <v>2680</v>
      </c>
      <c r="F251" s="87" t="s">
        <v>2681</v>
      </c>
      <c r="G251" s="88" t="s">
        <v>278</v>
      </c>
      <c r="H251" s="89">
        <v>0.106</v>
      </c>
      <c r="I251" s="90"/>
      <c r="J251" s="91">
        <f t="shared" si="40"/>
        <v>0</v>
      </c>
      <c r="K251" s="92"/>
      <c r="L251" s="20"/>
      <c r="M251" s="93" t="s">
        <v>1</v>
      </c>
      <c r="N251" s="94" t="s">
        <v>38</v>
      </c>
      <c r="P251" s="95">
        <f t="shared" si="41"/>
        <v>0</v>
      </c>
      <c r="Q251" s="95">
        <v>0</v>
      </c>
      <c r="R251" s="95">
        <f t="shared" si="42"/>
        <v>0</v>
      </c>
      <c r="S251" s="95">
        <v>0</v>
      </c>
      <c r="T251" s="96">
        <f t="shared" si="43"/>
        <v>0</v>
      </c>
      <c r="AR251" s="97" t="s">
        <v>259</v>
      </c>
      <c r="AT251" s="97" t="s">
        <v>186</v>
      </c>
      <c r="AU251" s="97" t="s">
        <v>83</v>
      </c>
      <c r="AY251" s="10" t="s">
        <v>184</v>
      </c>
      <c r="BE251" s="98">
        <f t="shared" si="44"/>
        <v>0</v>
      </c>
      <c r="BF251" s="98">
        <f t="shared" si="45"/>
        <v>0</v>
      </c>
      <c r="BG251" s="98">
        <f t="shared" si="46"/>
        <v>0</v>
      </c>
      <c r="BH251" s="98">
        <f t="shared" si="47"/>
        <v>0</v>
      </c>
      <c r="BI251" s="98">
        <f t="shared" si="48"/>
        <v>0</v>
      </c>
      <c r="BJ251" s="10" t="s">
        <v>81</v>
      </c>
      <c r="BK251" s="98">
        <f t="shared" si="49"/>
        <v>0</v>
      </c>
      <c r="BL251" s="10" t="s">
        <v>259</v>
      </c>
      <c r="BM251" s="97" t="s">
        <v>2682</v>
      </c>
    </row>
    <row r="252" spans="2:65" s="1" customFormat="1" ht="33" customHeight="1">
      <c r="B252" s="20"/>
      <c r="C252" s="85" t="s">
        <v>1358</v>
      </c>
      <c r="D252" s="85" t="s">
        <v>186</v>
      </c>
      <c r="E252" s="86" t="s">
        <v>2683</v>
      </c>
      <c r="F252" s="87" t="s">
        <v>2684</v>
      </c>
      <c r="G252" s="88" t="s">
        <v>2574</v>
      </c>
      <c r="H252" s="89">
        <v>1</v>
      </c>
      <c r="I252" s="90"/>
      <c r="J252" s="91">
        <f t="shared" si="40"/>
        <v>0</v>
      </c>
      <c r="K252" s="92"/>
      <c r="L252" s="20"/>
      <c r="M252" s="93" t="s">
        <v>1</v>
      </c>
      <c r="N252" s="94" t="s">
        <v>38</v>
      </c>
      <c r="P252" s="95">
        <f t="shared" si="41"/>
        <v>0</v>
      </c>
      <c r="Q252" s="95">
        <v>1.8799999999999999E-3</v>
      </c>
      <c r="R252" s="95">
        <f t="shared" si="42"/>
        <v>1.8799999999999999E-3</v>
      </c>
      <c r="S252" s="95">
        <v>0</v>
      </c>
      <c r="T252" s="96">
        <f t="shared" si="43"/>
        <v>0</v>
      </c>
      <c r="AR252" s="97" t="s">
        <v>259</v>
      </c>
      <c r="AT252" s="97" t="s">
        <v>186</v>
      </c>
      <c r="AU252" s="97" t="s">
        <v>83</v>
      </c>
      <c r="AY252" s="10" t="s">
        <v>184</v>
      </c>
      <c r="BE252" s="98">
        <f t="shared" si="44"/>
        <v>0</v>
      </c>
      <c r="BF252" s="98">
        <f t="shared" si="45"/>
        <v>0</v>
      </c>
      <c r="BG252" s="98">
        <f t="shared" si="46"/>
        <v>0</v>
      </c>
      <c r="BH252" s="98">
        <f t="shared" si="47"/>
        <v>0</v>
      </c>
      <c r="BI252" s="98">
        <f t="shared" si="48"/>
        <v>0</v>
      </c>
      <c r="BJ252" s="10" t="s">
        <v>81</v>
      </c>
      <c r="BK252" s="98">
        <f t="shared" si="49"/>
        <v>0</v>
      </c>
      <c r="BL252" s="10" t="s">
        <v>259</v>
      </c>
      <c r="BM252" s="97" t="s">
        <v>2685</v>
      </c>
    </row>
    <row r="253" spans="2:65" s="1" customFormat="1" ht="16.5" customHeight="1">
      <c r="B253" s="20"/>
      <c r="C253" s="85" t="s">
        <v>1362</v>
      </c>
      <c r="D253" s="85" t="s">
        <v>186</v>
      </c>
      <c r="E253" s="86" t="s">
        <v>2686</v>
      </c>
      <c r="F253" s="87" t="s">
        <v>2687</v>
      </c>
      <c r="G253" s="88" t="s">
        <v>2574</v>
      </c>
      <c r="H253" s="89">
        <v>1</v>
      </c>
      <c r="I253" s="90"/>
      <c r="J253" s="91">
        <f t="shared" si="40"/>
        <v>0</v>
      </c>
      <c r="K253" s="92"/>
      <c r="L253" s="20"/>
      <c r="M253" s="93" t="s">
        <v>1</v>
      </c>
      <c r="N253" s="94" t="s">
        <v>38</v>
      </c>
      <c r="P253" s="95">
        <f t="shared" si="41"/>
        <v>0</v>
      </c>
      <c r="Q253" s="95">
        <v>4.0299999999999997E-3</v>
      </c>
      <c r="R253" s="95">
        <f t="shared" si="42"/>
        <v>4.0299999999999997E-3</v>
      </c>
      <c r="S253" s="95">
        <v>0</v>
      </c>
      <c r="T253" s="96">
        <f t="shared" si="43"/>
        <v>0</v>
      </c>
      <c r="AR253" s="97" t="s">
        <v>259</v>
      </c>
      <c r="AT253" s="97" t="s">
        <v>186</v>
      </c>
      <c r="AU253" s="97" t="s">
        <v>83</v>
      </c>
      <c r="AY253" s="10" t="s">
        <v>184</v>
      </c>
      <c r="BE253" s="98">
        <f t="shared" si="44"/>
        <v>0</v>
      </c>
      <c r="BF253" s="98">
        <f t="shared" si="45"/>
        <v>0</v>
      </c>
      <c r="BG253" s="98">
        <f t="shared" si="46"/>
        <v>0</v>
      </c>
      <c r="BH253" s="98">
        <f t="shared" si="47"/>
        <v>0</v>
      </c>
      <c r="BI253" s="98">
        <f t="shared" si="48"/>
        <v>0</v>
      </c>
      <c r="BJ253" s="10" t="s">
        <v>81</v>
      </c>
      <c r="BK253" s="98">
        <f t="shared" si="49"/>
        <v>0</v>
      </c>
      <c r="BL253" s="10" t="s">
        <v>259</v>
      </c>
      <c r="BM253" s="97" t="s">
        <v>2688</v>
      </c>
    </row>
    <row r="254" spans="2:65" s="1" customFormat="1" ht="66.75" customHeight="1">
      <c r="B254" s="20"/>
      <c r="C254" s="126" t="s">
        <v>1367</v>
      </c>
      <c r="D254" s="126" t="s">
        <v>480</v>
      </c>
      <c r="E254" s="127" t="s">
        <v>2689</v>
      </c>
      <c r="F254" s="128" t="s">
        <v>2690</v>
      </c>
      <c r="G254" s="129" t="s">
        <v>1</v>
      </c>
      <c r="H254" s="130">
        <v>1</v>
      </c>
      <c r="I254" s="131"/>
      <c r="J254" s="132">
        <f t="shared" si="40"/>
        <v>0</v>
      </c>
      <c r="K254" s="133"/>
      <c r="L254" s="134"/>
      <c r="M254" s="135" t="s">
        <v>1</v>
      </c>
      <c r="N254" s="136" t="s">
        <v>38</v>
      </c>
      <c r="P254" s="95">
        <f t="shared" si="41"/>
        <v>0</v>
      </c>
      <c r="Q254" s="95">
        <v>3.3000000000000002E-2</v>
      </c>
      <c r="R254" s="95">
        <f t="shared" si="42"/>
        <v>3.3000000000000002E-2</v>
      </c>
      <c r="S254" s="95">
        <v>0</v>
      </c>
      <c r="T254" s="96">
        <f t="shared" si="43"/>
        <v>0</v>
      </c>
      <c r="AR254" s="97" t="s">
        <v>338</v>
      </c>
      <c r="AT254" s="97" t="s">
        <v>480</v>
      </c>
      <c r="AU254" s="97" t="s">
        <v>83</v>
      </c>
      <c r="AY254" s="10" t="s">
        <v>184</v>
      </c>
      <c r="BE254" s="98">
        <f t="shared" si="44"/>
        <v>0</v>
      </c>
      <c r="BF254" s="98">
        <f t="shared" si="45"/>
        <v>0</v>
      </c>
      <c r="BG254" s="98">
        <f t="shared" si="46"/>
        <v>0</v>
      </c>
      <c r="BH254" s="98">
        <f t="shared" si="47"/>
        <v>0</v>
      </c>
      <c r="BI254" s="98">
        <f t="shared" si="48"/>
        <v>0</v>
      </c>
      <c r="BJ254" s="10" t="s">
        <v>81</v>
      </c>
      <c r="BK254" s="98">
        <f t="shared" si="49"/>
        <v>0</v>
      </c>
      <c r="BL254" s="10" t="s">
        <v>259</v>
      </c>
      <c r="BM254" s="97" t="s">
        <v>2691</v>
      </c>
    </row>
    <row r="255" spans="2:65" s="1" customFormat="1" ht="24.15" customHeight="1">
      <c r="B255" s="20"/>
      <c r="C255" s="126" t="s">
        <v>1370</v>
      </c>
      <c r="D255" s="126" t="s">
        <v>480</v>
      </c>
      <c r="E255" s="127" t="s">
        <v>2692</v>
      </c>
      <c r="F255" s="128" t="s">
        <v>2693</v>
      </c>
      <c r="G255" s="129" t="s">
        <v>2574</v>
      </c>
      <c r="H255" s="130">
        <v>1</v>
      </c>
      <c r="I255" s="131"/>
      <c r="J255" s="132">
        <f t="shared" si="40"/>
        <v>0</v>
      </c>
      <c r="K255" s="133"/>
      <c r="L255" s="134"/>
      <c r="M255" s="135" t="s">
        <v>1</v>
      </c>
      <c r="N255" s="136" t="s">
        <v>38</v>
      </c>
      <c r="P255" s="95">
        <f t="shared" si="41"/>
        <v>0</v>
      </c>
      <c r="Q255" s="95">
        <v>1.5859999999999999E-2</v>
      </c>
      <c r="R255" s="95">
        <f t="shared" si="42"/>
        <v>1.5859999999999999E-2</v>
      </c>
      <c r="S255" s="95">
        <v>0</v>
      </c>
      <c r="T255" s="96">
        <f t="shared" si="43"/>
        <v>0</v>
      </c>
      <c r="AR255" s="97" t="s">
        <v>338</v>
      </c>
      <c r="AT255" s="97" t="s">
        <v>480</v>
      </c>
      <c r="AU255" s="97" t="s">
        <v>83</v>
      </c>
      <c r="AY255" s="10" t="s">
        <v>184</v>
      </c>
      <c r="BE255" s="98">
        <f t="shared" si="44"/>
        <v>0</v>
      </c>
      <c r="BF255" s="98">
        <f t="shared" si="45"/>
        <v>0</v>
      </c>
      <c r="BG255" s="98">
        <f t="shared" si="46"/>
        <v>0</v>
      </c>
      <c r="BH255" s="98">
        <f t="shared" si="47"/>
        <v>0</v>
      </c>
      <c r="BI255" s="98">
        <f t="shared" si="48"/>
        <v>0</v>
      </c>
      <c r="BJ255" s="10" t="s">
        <v>81</v>
      </c>
      <c r="BK255" s="98">
        <f t="shared" si="49"/>
        <v>0</v>
      </c>
      <c r="BL255" s="10" t="s">
        <v>259</v>
      </c>
      <c r="BM255" s="97" t="s">
        <v>2694</v>
      </c>
    </row>
    <row r="256" spans="2:65" s="1" customFormat="1" ht="44.25" customHeight="1">
      <c r="B256" s="20"/>
      <c r="C256" s="126" t="s">
        <v>1372</v>
      </c>
      <c r="D256" s="126" t="s">
        <v>480</v>
      </c>
      <c r="E256" s="127" t="s">
        <v>2695</v>
      </c>
      <c r="F256" s="128" t="s">
        <v>2696</v>
      </c>
      <c r="G256" s="129" t="s">
        <v>2574</v>
      </c>
      <c r="H256" s="130">
        <v>1</v>
      </c>
      <c r="I256" s="131"/>
      <c r="J256" s="132">
        <f t="shared" si="40"/>
        <v>0</v>
      </c>
      <c r="K256" s="133"/>
      <c r="L256" s="134"/>
      <c r="M256" s="135" t="s">
        <v>1</v>
      </c>
      <c r="N256" s="136" t="s">
        <v>38</v>
      </c>
      <c r="P256" s="95">
        <f t="shared" si="41"/>
        <v>0</v>
      </c>
      <c r="Q256" s="95">
        <v>2.5999999999999999E-2</v>
      </c>
      <c r="R256" s="95">
        <f t="shared" si="42"/>
        <v>2.5999999999999999E-2</v>
      </c>
      <c r="S256" s="95">
        <v>0</v>
      </c>
      <c r="T256" s="96">
        <f t="shared" si="43"/>
        <v>0</v>
      </c>
      <c r="AR256" s="97" t="s">
        <v>338</v>
      </c>
      <c r="AT256" s="97" t="s">
        <v>480</v>
      </c>
      <c r="AU256" s="97" t="s">
        <v>83</v>
      </c>
      <c r="AY256" s="10" t="s">
        <v>184</v>
      </c>
      <c r="BE256" s="98">
        <f t="shared" si="44"/>
        <v>0</v>
      </c>
      <c r="BF256" s="98">
        <f t="shared" si="45"/>
        <v>0</v>
      </c>
      <c r="BG256" s="98">
        <f t="shared" si="46"/>
        <v>0</v>
      </c>
      <c r="BH256" s="98">
        <f t="shared" si="47"/>
        <v>0</v>
      </c>
      <c r="BI256" s="98">
        <f t="shared" si="48"/>
        <v>0</v>
      </c>
      <c r="BJ256" s="10" t="s">
        <v>81</v>
      </c>
      <c r="BK256" s="98">
        <f t="shared" si="49"/>
        <v>0</v>
      </c>
      <c r="BL256" s="10" t="s">
        <v>259</v>
      </c>
      <c r="BM256" s="97" t="s">
        <v>2697</v>
      </c>
    </row>
    <row r="257" spans="2:65" s="6" customFormat="1" ht="22.8" customHeight="1">
      <c r="B257" s="73"/>
      <c r="D257" s="74" t="s">
        <v>72</v>
      </c>
      <c r="E257" s="83" t="s">
        <v>2698</v>
      </c>
      <c r="F257" s="83" t="s">
        <v>2699</v>
      </c>
      <c r="I257" s="76"/>
      <c r="J257" s="84">
        <f>BK257</f>
        <v>0</v>
      </c>
      <c r="L257" s="73"/>
      <c r="M257" s="78"/>
      <c r="P257" s="79">
        <f>SUM(P258:P275)</f>
        <v>0</v>
      </c>
      <c r="R257" s="79">
        <f>SUM(R258:R275)</f>
        <v>0.63306999999999991</v>
      </c>
      <c r="T257" s="80">
        <f>SUM(T258:T275)</f>
        <v>0</v>
      </c>
      <c r="AR257" s="74" t="s">
        <v>83</v>
      </c>
      <c r="AT257" s="81" t="s">
        <v>72</v>
      </c>
      <c r="AU257" s="81" t="s">
        <v>81</v>
      </c>
      <c r="AY257" s="74" t="s">
        <v>184</v>
      </c>
      <c r="BK257" s="82">
        <f>SUM(BK258:BK275)</f>
        <v>0</v>
      </c>
    </row>
    <row r="258" spans="2:65" s="1" customFormat="1" ht="33" customHeight="1">
      <c r="B258" s="20"/>
      <c r="C258" s="85" t="s">
        <v>1376</v>
      </c>
      <c r="D258" s="85" t="s">
        <v>186</v>
      </c>
      <c r="E258" s="86" t="s">
        <v>2700</v>
      </c>
      <c r="F258" s="87" t="s">
        <v>2701</v>
      </c>
      <c r="G258" s="88" t="s">
        <v>2574</v>
      </c>
      <c r="H258" s="89">
        <v>7</v>
      </c>
      <c r="I258" s="90"/>
      <c r="J258" s="91">
        <f t="shared" ref="J258:J275" si="50">ROUND(I258*H258,2)</f>
        <v>0</v>
      </c>
      <c r="K258" s="92"/>
      <c r="L258" s="20"/>
      <c r="M258" s="93" t="s">
        <v>1</v>
      </c>
      <c r="N258" s="94" t="s">
        <v>38</v>
      </c>
      <c r="P258" s="95">
        <f t="shared" ref="P258:P275" si="51">O258*H258</f>
        <v>0</v>
      </c>
      <c r="Q258" s="95">
        <v>1.7469999999999999E-2</v>
      </c>
      <c r="R258" s="95">
        <f t="shared" ref="R258:R275" si="52">Q258*H258</f>
        <v>0.12229</v>
      </c>
      <c r="S258" s="95">
        <v>0</v>
      </c>
      <c r="T258" s="96">
        <f t="shared" ref="T258:T275" si="53">S258*H258</f>
        <v>0</v>
      </c>
      <c r="AR258" s="97" t="s">
        <v>259</v>
      </c>
      <c r="AT258" s="97" t="s">
        <v>186</v>
      </c>
      <c r="AU258" s="97" t="s">
        <v>83</v>
      </c>
      <c r="AY258" s="10" t="s">
        <v>184</v>
      </c>
      <c r="BE258" s="98">
        <f t="shared" ref="BE258:BE275" si="54">IF(N258="základní",J258,0)</f>
        <v>0</v>
      </c>
      <c r="BF258" s="98">
        <f t="shared" ref="BF258:BF275" si="55">IF(N258="snížená",J258,0)</f>
        <v>0</v>
      </c>
      <c r="BG258" s="98">
        <f t="shared" ref="BG258:BG275" si="56">IF(N258="zákl. přenesená",J258,0)</f>
        <v>0</v>
      </c>
      <c r="BH258" s="98">
        <f t="shared" ref="BH258:BH275" si="57">IF(N258="sníž. přenesená",J258,0)</f>
        <v>0</v>
      </c>
      <c r="BI258" s="98">
        <f t="shared" ref="BI258:BI275" si="58">IF(N258="nulová",J258,0)</f>
        <v>0</v>
      </c>
      <c r="BJ258" s="10" t="s">
        <v>81</v>
      </c>
      <c r="BK258" s="98">
        <f t="shared" ref="BK258:BK275" si="59">ROUND(I258*H258,2)</f>
        <v>0</v>
      </c>
      <c r="BL258" s="10" t="s">
        <v>259</v>
      </c>
      <c r="BM258" s="97" t="s">
        <v>2702</v>
      </c>
    </row>
    <row r="259" spans="2:65" s="1" customFormat="1" ht="37.799999999999997" customHeight="1">
      <c r="B259" s="20"/>
      <c r="C259" s="85" t="s">
        <v>1381</v>
      </c>
      <c r="D259" s="85" t="s">
        <v>186</v>
      </c>
      <c r="E259" s="86" t="s">
        <v>2703</v>
      </c>
      <c r="F259" s="87" t="s">
        <v>2704</v>
      </c>
      <c r="G259" s="88" t="s">
        <v>2574</v>
      </c>
      <c r="H259" s="89">
        <v>2</v>
      </c>
      <c r="I259" s="90"/>
      <c r="J259" s="91">
        <f t="shared" si="50"/>
        <v>0</v>
      </c>
      <c r="K259" s="92"/>
      <c r="L259" s="20"/>
      <c r="M259" s="93" t="s">
        <v>1</v>
      </c>
      <c r="N259" s="94" t="s">
        <v>38</v>
      </c>
      <c r="P259" s="95">
        <f t="shared" si="51"/>
        <v>0</v>
      </c>
      <c r="Q259" s="95">
        <v>2.5489999999999999E-2</v>
      </c>
      <c r="R259" s="95">
        <f t="shared" si="52"/>
        <v>5.0979999999999998E-2</v>
      </c>
      <c r="S259" s="95">
        <v>0</v>
      </c>
      <c r="T259" s="96">
        <f t="shared" si="53"/>
        <v>0</v>
      </c>
      <c r="AR259" s="97" t="s">
        <v>259</v>
      </c>
      <c r="AT259" s="97" t="s">
        <v>186</v>
      </c>
      <c r="AU259" s="97" t="s">
        <v>83</v>
      </c>
      <c r="AY259" s="10" t="s">
        <v>184</v>
      </c>
      <c r="BE259" s="98">
        <f t="shared" si="54"/>
        <v>0</v>
      </c>
      <c r="BF259" s="98">
        <f t="shared" si="55"/>
        <v>0</v>
      </c>
      <c r="BG259" s="98">
        <f t="shared" si="56"/>
        <v>0</v>
      </c>
      <c r="BH259" s="98">
        <f t="shared" si="57"/>
        <v>0</v>
      </c>
      <c r="BI259" s="98">
        <f t="shared" si="58"/>
        <v>0</v>
      </c>
      <c r="BJ259" s="10" t="s">
        <v>81</v>
      </c>
      <c r="BK259" s="98">
        <f t="shared" si="59"/>
        <v>0</v>
      </c>
      <c r="BL259" s="10" t="s">
        <v>259</v>
      </c>
      <c r="BM259" s="97" t="s">
        <v>2705</v>
      </c>
    </row>
    <row r="260" spans="2:65" s="1" customFormat="1" ht="24.15" customHeight="1">
      <c r="B260" s="20"/>
      <c r="C260" s="126" t="s">
        <v>1387</v>
      </c>
      <c r="D260" s="126" t="s">
        <v>480</v>
      </c>
      <c r="E260" s="127" t="s">
        <v>2706</v>
      </c>
      <c r="F260" s="128" t="s">
        <v>2707</v>
      </c>
      <c r="G260" s="129" t="s">
        <v>189</v>
      </c>
      <c r="H260" s="130">
        <v>2</v>
      </c>
      <c r="I260" s="131"/>
      <c r="J260" s="132">
        <f t="shared" si="50"/>
        <v>0</v>
      </c>
      <c r="K260" s="133"/>
      <c r="L260" s="134"/>
      <c r="M260" s="135" t="s">
        <v>1</v>
      </c>
      <c r="N260" s="136" t="s">
        <v>38</v>
      </c>
      <c r="P260" s="95">
        <f t="shared" si="51"/>
        <v>0</v>
      </c>
      <c r="Q260" s="95">
        <v>1.14E-3</v>
      </c>
      <c r="R260" s="95">
        <f t="shared" si="52"/>
        <v>2.2799999999999999E-3</v>
      </c>
      <c r="S260" s="95">
        <v>0</v>
      </c>
      <c r="T260" s="96">
        <f t="shared" si="53"/>
        <v>0</v>
      </c>
      <c r="AR260" s="97" t="s">
        <v>338</v>
      </c>
      <c r="AT260" s="97" t="s">
        <v>480</v>
      </c>
      <c r="AU260" s="97" t="s">
        <v>83</v>
      </c>
      <c r="AY260" s="10" t="s">
        <v>184</v>
      </c>
      <c r="BE260" s="98">
        <f t="shared" si="54"/>
        <v>0</v>
      </c>
      <c r="BF260" s="98">
        <f t="shared" si="55"/>
        <v>0</v>
      </c>
      <c r="BG260" s="98">
        <f t="shared" si="56"/>
        <v>0</v>
      </c>
      <c r="BH260" s="98">
        <f t="shared" si="57"/>
        <v>0</v>
      </c>
      <c r="BI260" s="98">
        <f t="shared" si="58"/>
        <v>0</v>
      </c>
      <c r="BJ260" s="10" t="s">
        <v>81</v>
      </c>
      <c r="BK260" s="98">
        <f t="shared" si="59"/>
        <v>0</v>
      </c>
      <c r="BL260" s="10" t="s">
        <v>259</v>
      </c>
      <c r="BM260" s="97" t="s">
        <v>2708</v>
      </c>
    </row>
    <row r="261" spans="2:65" s="1" customFormat="1" ht="24.15" customHeight="1">
      <c r="B261" s="20"/>
      <c r="C261" s="85" t="s">
        <v>1393</v>
      </c>
      <c r="D261" s="85" t="s">
        <v>186</v>
      </c>
      <c r="E261" s="86" t="s">
        <v>2709</v>
      </c>
      <c r="F261" s="87" t="s">
        <v>2710</v>
      </c>
      <c r="G261" s="88" t="s">
        <v>2574</v>
      </c>
      <c r="H261" s="89">
        <v>5</v>
      </c>
      <c r="I261" s="90"/>
      <c r="J261" s="91">
        <f t="shared" si="50"/>
        <v>0</v>
      </c>
      <c r="K261" s="92"/>
      <c r="L261" s="20"/>
      <c r="M261" s="93" t="s">
        <v>1</v>
      </c>
      <c r="N261" s="94" t="s">
        <v>38</v>
      </c>
      <c r="P261" s="95">
        <f t="shared" si="51"/>
        <v>0</v>
      </c>
      <c r="Q261" s="95">
        <v>1.8079999999999999E-2</v>
      </c>
      <c r="R261" s="95">
        <f t="shared" si="52"/>
        <v>9.0399999999999994E-2</v>
      </c>
      <c r="S261" s="95">
        <v>0</v>
      </c>
      <c r="T261" s="96">
        <f t="shared" si="53"/>
        <v>0</v>
      </c>
      <c r="AR261" s="97" t="s">
        <v>259</v>
      </c>
      <c r="AT261" s="97" t="s">
        <v>186</v>
      </c>
      <c r="AU261" s="97" t="s">
        <v>83</v>
      </c>
      <c r="AY261" s="10" t="s">
        <v>184</v>
      </c>
      <c r="BE261" s="98">
        <f t="shared" si="54"/>
        <v>0</v>
      </c>
      <c r="BF261" s="98">
        <f t="shared" si="55"/>
        <v>0</v>
      </c>
      <c r="BG261" s="98">
        <f t="shared" si="56"/>
        <v>0</v>
      </c>
      <c r="BH261" s="98">
        <f t="shared" si="57"/>
        <v>0</v>
      </c>
      <c r="BI261" s="98">
        <f t="shared" si="58"/>
        <v>0</v>
      </c>
      <c r="BJ261" s="10" t="s">
        <v>81</v>
      </c>
      <c r="BK261" s="98">
        <f t="shared" si="59"/>
        <v>0</v>
      </c>
      <c r="BL261" s="10" t="s">
        <v>259</v>
      </c>
      <c r="BM261" s="97" t="s">
        <v>2711</v>
      </c>
    </row>
    <row r="262" spans="2:65" s="1" customFormat="1" ht="37.799999999999997" customHeight="1">
      <c r="B262" s="20"/>
      <c r="C262" s="85" t="s">
        <v>1396</v>
      </c>
      <c r="D262" s="85" t="s">
        <v>186</v>
      </c>
      <c r="E262" s="86" t="s">
        <v>2712</v>
      </c>
      <c r="F262" s="87" t="s">
        <v>2713</v>
      </c>
      <c r="G262" s="88" t="s">
        <v>2574</v>
      </c>
      <c r="H262" s="89">
        <v>13</v>
      </c>
      <c r="I262" s="90"/>
      <c r="J262" s="91">
        <f t="shared" si="50"/>
        <v>0</v>
      </c>
      <c r="K262" s="92"/>
      <c r="L262" s="20"/>
      <c r="M262" s="93" t="s">
        <v>1</v>
      </c>
      <c r="N262" s="94" t="s">
        <v>38</v>
      </c>
      <c r="P262" s="95">
        <f t="shared" si="51"/>
        <v>0</v>
      </c>
      <c r="Q262" s="95">
        <v>1.6969999999999999E-2</v>
      </c>
      <c r="R262" s="95">
        <f t="shared" si="52"/>
        <v>0.22060999999999997</v>
      </c>
      <c r="S262" s="95">
        <v>0</v>
      </c>
      <c r="T262" s="96">
        <f t="shared" si="53"/>
        <v>0</v>
      </c>
      <c r="AR262" s="97" t="s">
        <v>259</v>
      </c>
      <c r="AT262" s="97" t="s">
        <v>186</v>
      </c>
      <c r="AU262" s="97" t="s">
        <v>83</v>
      </c>
      <c r="AY262" s="10" t="s">
        <v>184</v>
      </c>
      <c r="BE262" s="98">
        <f t="shared" si="54"/>
        <v>0</v>
      </c>
      <c r="BF262" s="98">
        <f t="shared" si="55"/>
        <v>0</v>
      </c>
      <c r="BG262" s="98">
        <f t="shared" si="56"/>
        <v>0</v>
      </c>
      <c r="BH262" s="98">
        <f t="shared" si="57"/>
        <v>0</v>
      </c>
      <c r="BI262" s="98">
        <f t="shared" si="58"/>
        <v>0</v>
      </c>
      <c r="BJ262" s="10" t="s">
        <v>81</v>
      </c>
      <c r="BK262" s="98">
        <f t="shared" si="59"/>
        <v>0</v>
      </c>
      <c r="BL262" s="10" t="s">
        <v>259</v>
      </c>
      <c r="BM262" s="97" t="s">
        <v>2714</v>
      </c>
    </row>
    <row r="263" spans="2:65" s="1" customFormat="1" ht="21.75" customHeight="1">
      <c r="B263" s="20"/>
      <c r="C263" s="85" t="s">
        <v>1402</v>
      </c>
      <c r="D263" s="85" t="s">
        <v>186</v>
      </c>
      <c r="E263" s="86" t="s">
        <v>2715</v>
      </c>
      <c r="F263" s="87" t="s">
        <v>2716</v>
      </c>
      <c r="G263" s="88" t="s">
        <v>2574</v>
      </c>
      <c r="H263" s="89">
        <v>2</v>
      </c>
      <c r="I263" s="90"/>
      <c r="J263" s="91">
        <f t="shared" si="50"/>
        <v>0</v>
      </c>
      <c r="K263" s="92"/>
      <c r="L263" s="20"/>
      <c r="M263" s="93" t="s">
        <v>1</v>
      </c>
      <c r="N263" s="94" t="s">
        <v>38</v>
      </c>
      <c r="P263" s="95">
        <f t="shared" si="51"/>
        <v>0</v>
      </c>
      <c r="Q263" s="95">
        <v>2.2300000000000002E-3</v>
      </c>
      <c r="R263" s="95">
        <f t="shared" si="52"/>
        <v>4.4600000000000004E-3</v>
      </c>
      <c r="S263" s="95">
        <v>0</v>
      </c>
      <c r="T263" s="96">
        <f t="shared" si="53"/>
        <v>0</v>
      </c>
      <c r="AR263" s="97" t="s">
        <v>259</v>
      </c>
      <c r="AT263" s="97" t="s">
        <v>186</v>
      </c>
      <c r="AU263" s="97" t="s">
        <v>83</v>
      </c>
      <c r="AY263" s="10" t="s">
        <v>184</v>
      </c>
      <c r="BE263" s="98">
        <f t="shared" si="54"/>
        <v>0</v>
      </c>
      <c r="BF263" s="98">
        <f t="shared" si="55"/>
        <v>0</v>
      </c>
      <c r="BG263" s="98">
        <f t="shared" si="56"/>
        <v>0</v>
      </c>
      <c r="BH263" s="98">
        <f t="shared" si="57"/>
        <v>0</v>
      </c>
      <c r="BI263" s="98">
        <f t="shared" si="58"/>
        <v>0</v>
      </c>
      <c r="BJ263" s="10" t="s">
        <v>81</v>
      </c>
      <c r="BK263" s="98">
        <f t="shared" si="59"/>
        <v>0</v>
      </c>
      <c r="BL263" s="10" t="s">
        <v>259</v>
      </c>
      <c r="BM263" s="97" t="s">
        <v>2717</v>
      </c>
    </row>
    <row r="264" spans="2:65" s="1" customFormat="1" ht="24.15" customHeight="1">
      <c r="B264" s="20"/>
      <c r="C264" s="126" t="s">
        <v>1407</v>
      </c>
      <c r="D264" s="126" t="s">
        <v>480</v>
      </c>
      <c r="E264" s="127" t="s">
        <v>2718</v>
      </c>
      <c r="F264" s="128" t="s">
        <v>2719</v>
      </c>
      <c r="G264" s="129" t="s">
        <v>189</v>
      </c>
      <c r="H264" s="130">
        <v>2</v>
      </c>
      <c r="I264" s="131"/>
      <c r="J264" s="132">
        <f t="shared" si="50"/>
        <v>0</v>
      </c>
      <c r="K264" s="133"/>
      <c r="L264" s="134"/>
      <c r="M264" s="135" t="s">
        <v>1</v>
      </c>
      <c r="N264" s="136" t="s">
        <v>38</v>
      </c>
      <c r="P264" s="95">
        <f t="shared" si="51"/>
        <v>0</v>
      </c>
      <c r="Q264" s="95">
        <v>1.7600000000000001E-2</v>
      </c>
      <c r="R264" s="95">
        <f t="shared" si="52"/>
        <v>3.5200000000000002E-2</v>
      </c>
      <c r="S264" s="95">
        <v>0</v>
      </c>
      <c r="T264" s="96">
        <f t="shared" si="53"/>
        <v>0</v>
      </c>
      <c r="AR264" s="97" t="s">
        <v>338</v>
      </c>
      <c r="AT264" s="97" t="s">
        <v>480</v>
      </c>
      <c r="AU264" s="97" t="s">
        <v>83</v>
      </c>
      <c r="AY264" s="10" t="s">
        <v>184</v>
      </c>
      <c r="BE264" s="98">
        <f t="shared" si="54"/>
        <v>0</v>
      </c>
      <c r="BF264" s="98">
        <f t="shared" si="55"/>
        <v>0</v>
      </c>
      <c r="BG264" s="98">
        <f t="shared" si="56"/>
        <v>0</v>
      </c>
      <c r="BH264" s="98">
        <f t="shared" si="57"/>
        <v>0</v>
      </c>
      <c r="BI264" s="98">
        <f t="shared" si="58"/>
        <v>0</v>
      </c>
      <c r="BJ264" s="10" t="s">
        <v>81</v>
      </c>
      <c r="BK264" s="98">
        <f t="shared" si="59"/>
        <v>0</v>
      </c>
      <c r="BL264" s="10" t="s">
        <v>259</v>
      </c>
      <c r="BM264" s="97" t="s">
        <v>2720</v>
      </c>
    </row>
    <row r="265" spans="2:65" s="1" customFormat="1" ht="16.5" customHeight="1">
      <c r="B265" s="20"/>
      <c r="C265" s="85" t="s">
        <v>1411</v>
      </c>
      <c r="D265" s="85" t="s">
        <v>186</v>
      </c>
      <c r="E265" s="86" t="s">
        <v>2721</v>
      </c>
      <c r="F265" s="87" t="s">
        <v>2722</v>
      </c>
      <c r="G265" s="88" t="s">
        <v>2574</v>
      </c>
      <c r="H265" s="89">
        <v>3</v>
      </c>
      <c r="I265" s="90"/>
      <c r="J265" s="91">
        <f t="shared" si="50"/>
        <v>0</v>
      </c>
      <c r="K265" s="92"/>
      <c r="L265" s="20"/>
      <c r="M265" s="93" t="s">
        <v>1</v>
      </c>
      <c r="N265" s="94" t="s">
        <v>38</v>
      </c>
      <c r="P265" s="95">
        <f t="shared" si="51"/>
        <v>0</v>
      </c>
      <c r="Q265" s="95">
        <v>1.14E-3</v>
      </c>
      <c r="R265" s="95">
        <f t="shared" si="52"/>
        <v>3.4199999999999999E-3</v>
      </c>
      <c r="S265" s="95">
        <v>0</v>
      </c>
      <c r="T265" s="96">
        <f t="shared" si="53"/>
        <v>0</v>
      </c>
      <c r="AR265" s="97" t="s">
        <v>259</v>
      </c>
      <c r="AT265" s="97" t="s">
        <v>186</v>
      </c>
      <c r="AU265" s="97" t="s">
        <v>83</v>
      </c>
      <c r="AY265" s="10" t="s">
        <v>184</v>
      </c>
      <c r="BE265" s="98">
        <f t="shared" si="54"/>
        <v>0</v>
      </c>
      <c r="BF265" s="98">
        <f t="shared" si="55"/>
        <v>0</v>
      </c>
      <c r="BG265" s="98">
        <f t="shared" si="56"/>
        <v>0</v>
      </c>
      <c r="BH265" s="98">
        <f t="shared" si="57"/>
        <v>0</v>
      </c>
      <c r="BI265" s="98">
        <f t="shared" si="58"/>
        <v>0</v>
      </c>
      <c r="BJ265" s="10" t="s">
        <v>81</v>
      </c>
      <c r="BK265" s="98">
        <f t="shared" si="59"/>
        <v>0</v>
      </c>
      <c r="BL265" s="10" t="s">
        <v>259</v>
      </c>
      <c r="BM265" s="97" t="s">
        <v>2723</v>
      </c>
    </row>
    <row r="266" spans="2:65" s="1" customFormat="1" ht="16.5" customHeight="1">
      <c r="B266" s="20"/>
      <c r="C266" s="126" t="s">
        <v>1416</v>
      </c>
      <c r="D266" s="126" t="s">
        <v>480</v>
      </c>
      <c r="E266" s="127" t="s">
        <v>2724</v>
      </c>
      <c r="F266" s="128" t="s">
        <v>2725</v>
      </c>
      <c r="G266" s="129" t="s">
        <v>189</v>
      </c>
      <c r="H266" s="130">
        <v>3</v>
      </c>
      <c r="I266" s="131"/>
      <c r="J266" s="132">
        <f t="shared" si="50"/>
        <v>0</v>
      </c>
      <c r="K266" s="133"/>
      <c r="L266" s="134"/>
      <c r="M266" s="135" t="s">
        <v>1</v>
      </c>
      <c r="N266" s="136" t="s">
        <v>38</v>
      </c>
      <c r="P266" s="95">
        <f t="shared" si="51"/>
        <v>0</v>
      </c>
      <c r="Q266" s="95">
        <v>1.8499999999999999E-2</v>
      </c>
      <c r="R266" s="95">
        <f t="shared" si="52"/>
        <v>5.5499999999999994E-2</v>
      </c>
      <c r="S266" s="95">
        <v>0</v>
      </c>
      <c r="T266" s="96">
        <f t="shared" si="53"/>
        <v>0</v>
      </c>
      <c r="AR266" s="97" t="s">
        <v>338</v>
      </c>
      <c r="AT266" s="97" t="s">
        <v>480</v>
      </c>
      <c r="AU266" s="97" t="s">
        <v>83</v>
      </c>
      <c r="AY266" s="10" t="s">
        <v>184</v>
      </c>
      <c r="BE266" s="98">
        <f t="shared" si="54"/>
        <v>0</v>
      </c>
      <c r="BF266" s="98">
        <f t="shared" si="55"/>
        <v>0</v>
      </c>
      <c r="BG266" s="98">
        <f t="shared" si="56"/>
        <v>0</v>
      </c>
      <c r="BH266" s="98">
        <f t="shared" si="57"/>
        <v>0</v>
      </c>
      <c r="BI266" s="98">
        <f t="shared" si="58"/>
        <v>0</v>
      </c>
      <c r="BJ266" s="10" t="s">
        <v>81</v>
      </c>
      <c r="BK266" s="98">
        <f t="shared" si="59"/>
        <v>0</v>
      </c>
      <c r="BL266" s="10" t="s">
        <v>259</v>
      </c>
      <c r="BM266" s="97" t="s">
        <v>2726</v>
      </c>
    </row>
    <row r="267" spans="2:65" s="1" customFormat="1" ht="24.15" customHeight="1">
      <c r="B267" s="20"/>
      <c r="C267" s="85" t="s">
        <v>2727</v>
      </c>
      <c r="D267" s="85" t="s">
        <v>186</v>
      </c>
      <c r="E267" s="86" t="s">
        <v>2728</v>
      </c>
      <c r="F267" s="87" t="s">
        <v>2729</v>
      </c>
      <c r="G267" s="88" t="s">
        <v>2574</v>
      </c>
      <c r="H267" s="89">
        <v>58</v>
      </c>
      <c r="I267" s="90"/>
      <c r="J267" s="91">
        <f t="shared" si="50"/>
        <v>0</v>
      </c>
      <c r="K267" s="92"/>
      <c r="L267" s="20"/>
      <c r="M267" s="93" t="s">
        <v>1</v>
      </c>
      <c r="N267" s="94" t="s">
        <v>38</v>
      </c>
      <c r="P267" s="95">
        <f t="shared" si="51"/>
        <v>0</v>
      </c>
      <c r="Q267" s="95">
        <v>2.4000000000000001E-4</v>
      </c>
      <c r="R267" s="95">
        <f t="shared" si="52"/>
        <v>1.392E-2</v>
      </c>
      <c r="S267" s="95">
        <v>0</v>
      </c>
      <c r="T267" s="96">
        <f t="shared" si="53"/>
        <v>0</v>
      </c>
      <c r="AR267" s="97" t="s">
        <v>190</v>
      </c>
      <c r="AT267" s="97" t="s">
        <v>186</v>
      </c>
      <c r="AU267" s="97" t="s">
        <v>83</v>
      </c>
      <c r="AY267" s="10" t="s">
        <v>184</v>
      </c>
      <c r="BE267" s="98">
        <f t="shared" si="54"/>
        <v>0</v>
      </c>
      <c r="BF267" s="98">
        <f t="shared" si="55"/>
        <v>0</v>
      </c>
      <c r="BG267" s="98">
        <f t="shared" si="56"/>
        <v>0</v>
      </c>
      <c r="BH267" s="98">
        <f t="shared" si="57"/>
        <v>0</v>
      </c>
      <c r="BI267" s="98">
        <f t="shared" si="58"/>
        <v>0</v>
      </c>
      <c r="BJ267" s="10" t="s">
        <v>81</v>
      </c>
      <c r="BK267" s="98">
        <f t="shared" si="59"/>
        <v>0</v>
      </c>
      <c r="BL267" s="10" t="s">
        <v>190</v>
      </c>
      <c r="BM267" s="97" t="s">
        <v>2730</v>
      </c>
    </row>
    <row r="268" spans="2:65" s="1" customFormat="1" ht="24.15" customHeight="1">
      <c r="B268" s="20"/>
      <c r="C268" s="85" t="s">
        <v>2731</v>
      </c>
      <c r="D268" s="85" t="s">
        <v>186</v>
      </c>
      <c r="E268" s="86" t="s">
        <v>2732</v>
      </c>
      <c r="F268" s="87" t="s">
        <v>2733</v>
      </c>
      <c r="G268" s="88" t="s">
        <v>2574</v>
      </c>
      <c r="H268" s="89">
        <v>1</v>
      </c>
      <c r="I268" s="90"/>
      <c r="J268" s="91">
        <f t="shared" si="50"/>
        <v>0</v>
      </c>
      <c r="K268" s="92"/>
      <c r="L268" s="20"/>
      <c r="M268" s="93" t="s">
        <v>1</v>
      </c>
      <c r="N268" s="94" t="s">
        <v>38</v>
      </c>
      <c r="P268" s="95">
        <f t="shared" si="51"/>
        <v>0</v>
      </c>
      <c r="Q268" s="95">
        <v>1.72E-3</v>
      </c>
      <c r="R268" s="95">
        <f t="shared" si="52"/>
        <v>1.72E-3</v>
      </c>
      <c r="S268" s="95">
        <v>0</v>
      </c>
      <c r="T268" s="96">
        <f t="shared" si="53"/>
        <v>0</v>
      </c>
      <c r="AR268" s="97" t="s">
        <v>259</v>
      </c>
      <c r="AT268" s="97" t="s">
        <v>186</v>
      </c>
      <c r="AU268" s="97" t="s">
        <v>83</v>
      </c>
      <c r="AY268" s="10" t="s">
        <v>184</v>
      </c>
      <c r="BE268" s="98">
        <f t="shared" si="54"/>
        <v>0</v>
      </c>
      <c r="BF268" s="98">
        <f t="shared" si="55"/>
        <v>0</v>
      </c>
      <c r="BG268" s="98">
        <f t="shared" si="56"/>
        <v>0</v>
      </c>
      <c r="BH268" s="98">
        <f t="shared" si="57"/>
        <v>0</v>
      </c>
      <c r="BI268" s="98">
        <f t="shared" si="58"/>
        <v>0</v>
      </c>
      <c r="BJ268" s="10" t="s">
        <v>81</v>
      </c>
      <c r="BK268" s="98">
        <f t="shared" si="59"/>
        <v>0</v>
      </c>
      <c r="BL268" s="10" t="s">
        <v>259</v>
      </c>
      <c r="BM268" s="97" t="s">
        <v>2734</v>
      </c>
    </row>
    <row r="269" spans="2:65" s="1" customFormat="1" ht="21.75" customHeight="1">
      <c r="B269" s="20"/>
      <c r="C269" s="85" t="s">
        <v>1431</v>
      </c>
      <c r="D269" s="85" t="s">
        <v>186</v>
      </c>
      <c r="E269" s="86" t="s">
        <v>2735</v>
      </c>
      <c r="F269" s="87" t="s">
        <v>2736</v>
      </c>
      <c r="G269" s="88" t="s">
        <v>2574</v>
      </c>
      <c r="H269" s="89">
        <v>15</v>
      </c>
      <c r="I269" s="90"/>
      <c r="J269" s="91">
        <f t="shared" si="50"/>
        <v>0</v>
      </c>
      <c r="K269" s="92"/>
      <c r="L269" s="20"/>
      <c r="M269" s="93" t="s">
        <v>1</v>
      </c>
      <c r="N269" s="94" t="s">
        <v>38</v>
      </c>
      <c r="P269" s="95">
        <f t="shared" si="51"/>
        <v>0</v>
      </c>
      <c r="Q269" s="95">
        <v>1.8E-3</v>
      </c>
      <c r="R269" s="95">
        <f t="shared" si="52"/>
        <v>2.7E-2</v>
      </c>
      <c r="S269" s="95">
        <v>0</v>
      </c>
      <c r="T269" s="96">
        <f t="shared" si="53"/>
        <v>0</v>
      </c>
      <c r="AR269" s="97" t="s">
        <v>259</v>
      </c>
      <c r="AT269" s="97" t="s">
        <v>186</v>
      </c>
      <c r="AU269" s="97" t="s">
        <v>83</v>
      </c>
      <c r="AY269" s="10" t="s">
        <v>184</v>
      </c>
      <c r="BE269" s="98">
        <f t="shared" si="54"/>
        <v>0</v>
      </c>
      <c r="BF269" s="98">
        <f t="shared" si="55"/>
        <v>0</v>
      </c>
      <c r="BG269" s="98">
        <f t="shared" si="56"/>
        <v>0</v>
      </c>
      <c r="BH269" s="98">
        <f t="shared" si="57"/>
        <v>0</v>
      </c>
      <c r="BI269" s="98">
        <f t="shared" si="58"/>
        <v>0</v>
      </c>
      <c r="BJ269" s="10" t="s">
        <v>81</v>
      </c>
      <c r="BK269" s="98">
        <f t="shared" si="59"/>
        <v>0</v>
      </c>
      <c r="BL269" s="10" t="s">
        <v>259</v>
      </c>
      <c r="BM269" s="97" t="s">
        <v>2737</v>
      </c>
    </row>
    <row r="270" spans="2:65" s="1" customFormat="1" ht="24.15" customHeight="1">
      <c r="B270" s="20"/>
      <c r="C270" s="85" t="s">
        <v>1437</v>
      </c>
      <c r="D270" s="85" t="s">
        <v>186</v>
      </c>
      <c r="E270" s="86" t="s">
        <v>2738</v>
      </c>
      <c r="F270" s="87" t="s">
        <v>2739</v>
      </c>
      <c r="G270" s="88" t="s">
        <v>189</v>
      </c>
      <c r="H270" s="89">
        <v>10</v>
      </c>
      <c r="I270" s="90"/>
      <c r="J270" s="91">
        <f t="shared" si="50"/>
        <v>0</v>
      </c>
      <c r="K270" s="92"/>
      <c r="L270" s="20"/>
      <c r="M270" s="93" t="s">
        <v>1</v>
      </c>
      <c r="N270" s="94" t="s">
        <v>38</v>
      </c>
      <c r="P270" s="95">
        <f t="shared" si="51"/>
        <v>0</v>
      </c>
      <c r="Q270" s="95">
        <v>4.0000000000000003E-5</v>
      </c>
      <c r="R270" s="95">
        <f t="shared" si="52"/>
        <v>4.0000000000000002E-4</v>
      </c>
      <c r="S270" s="95">
        <v>0</v>
      </c>
      <c r="T270" s="96">
        <f t="shared" si="53"/>
        <v>0</v>
      </c>
      <c r="AR270" s="97" t="s">
        <v>259</v>
      </c>
      <c r="AT270" s="97" t="s">
        <v>186</v>
      </c>
      <c r="AU270" s="97" t="s">
        <v>83</v>
      </c>
      <c r="AY270" s="10" t="s">
        <v>184</v>
      </c>
      <c r="BE270" s="98">
        <f t="shared" si="54"/>
        <v>0</v>
      </c>
      <c r="BF270" s="98">
        <f t="shared" si="55"/>
        <v>0</v>
      </c>
      <c r="BG270" s="98">
        <f t="shared" si="56"/>
        <v>0</v>
      </c>
      <c r="BH270" s="98">
        <f t="shared" si="57"/>
        <v>0</v>
      </c>
      <c r="BI270" s="98">
        <f t="shared" si="58"/>
        <v>0</v>
      </c>
      <c r="BJ270" s="10" t="s">
        <v>81</v>
      </c>
      <c r="BK270" s="98">
        <f t="shared" si="59"/>
        <v>0</v>
      </c>
      <c r="BL270" s="10" t="s">
        <v>259</v>
      </c>
      <c r="BM270" s="97" t="s">
        <v>2740</v>
      </c>
    </row>
    <row r="271" spans="2:65" s="1" customFormat="1" ht="37.799999999999997" customHeight="1">
      <c r="B271" s="20"/>
      <c r="C271" s="126" t="s">
        <v>1442</v>
      </c>
      <c r="D271" s="126" t="s">
        <v>480</v>
      </c>
      <c r="E271" s="127" t="s">
        <v>2741</v>
      </c>
      <c r="F271" s="128" t="s">
        <v>2742</v>
      </c>
      <c r="G271" s="129" t="s">
        <v>223</v>
      </c>
      <c r="H271" s="130">
        <v>10</v>
      </c>
      <c r="I271" s="131"/>
      <c r="J271" s="132">
        <f t="shared" si="50"/>
        <v>0</v>
      </c>
      <c r="K271" s="133"/>
      <c r="L271" s="134"/>
      <c r="M271" s="135" t="s">
        <v>1</v>
      </c>
      <c r="N271" s="136" t="s">
        <v>38</v>
      </c>
      <c r="P271" s="95">
        <f t="shared" si="51"/>
        <v>0</v>
      </c>
      <c r="Q271" s="95">
        <v>1.2E-4</v>
      </c>
      <c r="R271" s="95">
        <f t="shared" si="52"/>
        <v>1.2000000000000001E-3</v>
      </c>
      <c r="S271" s="95">
        <v>0</v>
      </c>
      <c r="T271" s="96">
        <f t="shared" si="53"/>
        <v>0</v>
      </c>
      <c r="AR271" s="97" t="s">
        <v>338</v>
      </c>
      <c r="AT271" s="97" t="s">
        <v>480</v>
      </c>
      <c r="AU271" s="97" t="s">
        <v>83</v>
      </c>
      <c r="AY271" s="10" t="s">
        <v>184</v>
      </c>
      <c r="BE271" s="98">
        <f t="shared" si="54"/>
        <v>0</v>
      </c>
      <c r="BF271" s="98">
        <f t="shared" si="55"/>
        <v>0</v>
      </c>
      <c r="BG271" s="98">
        <f t="shared" si="56"/>
        <v>0</v>
      </c>
      <c r="BH271" s="98">
        <f t="shared" si="57"/>
        <v>0</v>
      </c>
      <c r="BI271" s="98">
        <f t="shared" si="58"/>
        <v>0</v>
      </c>
      <c r="BJ271" s="10" t="s">
        <v>81</v>
      </c>
      <c r="BK271" s="98">
        <f t="shared" si="59"/>
        <v>0</v>
      </c>
      <c r="BL271" s="10" t="s">
        <v>259</v>
      </c>
      <c r="BM271" s="97" t="s">
        <v>2743</v>
      </c>
    </row>
    <row r="272" spans="2:65" s="1" customFormat="1" ht="44.25" customHeight="1">
      <c r="B272" s="20"/>
      <c r="C272" s="126" t="s">
        <v>1447</v>
      </c>
      <c r="D272" s="126" t="s">
        <v>480</v>
      </c>
      <c r="E272" s="127" t="s">
        <v>2744</v>
      </c>
      <c r="F272" s="128" t="s">
        <v>2745</v>
      </c>
      <c r="G272" s="129" t="s">
        <v>1</v>
      </c>
      <c r="H272" s="130">
        <v>10</v>
      </c>
      <c r="I272" s="131"/>
      <c r="J272" s="132">
        <f t="shared" si="50"/>
        <v>0</v>
      </c>
      <c r="K272" s="133"/>
      <c r="L272" s="134"/>
      <c r="M272" s="135" t="s">
        <v>1</v>
      </c>
      <c r="N272" s="136" t="s">
        <v>38</v>
      </c>
      <c r="P272" s="95">
        <f t="shared" si="51"/>
        <v>0</v>
      </c>
      <c r="Q272" s="95">
        <v>0</v>
      </c>
      <c r="R272" s="95">
        <f t="shared" si="52"/>
        <v>0</v>
      </c>
      <c r="S272" s="95">
        <v>0</v>
      </c>
      <c r="T272" s="96">
        <f t="shared" si="53"/>
        <v>0</v>
      </c>
      <c r="AR272" s="97" t="s">
        <v>338</v>
      </c>
      <c r="AT272" s="97" t="s">
        <v>480</v>
      </c>
      <c r="AU272" s="97" t="s">
        <v>83</v>
      </c>
      <c r="AY272" s="10" t="s">
        <v>184</v>
      </c>
      <c r="BE272" s="98">
        <f t="shared" si="54"/>
        <v>0</v>
      </c>
      <c r="BF272" s="98">
        <f t="shared" si="55"/>
        <v>0</v>
      </c>
      <c r="BG272" s="98">
        <f t="shared" si="56"/>
        <v>0</v>
      </c>
      <c r="BH272" s="98">
        <f t="shared" si="57"/>
        <v>0</v>
      </c>
      <c r="BI272" s="98">
        <f t="shared" si="58"/>
        <v>0</v>
      </c>
      <c r="BJ272" s="10" t="s">
        <v>81</v>
      </c>
      <c r="BK272" s="98">
        <f t="shared" si="59"/>
        <v>0</v>
      </c>
      <c r="BL272" s="10" t="s">
        <v>259</v>
      </c>
      <c r="BM272" s="97" t="s">
        <v>2746</v>
      </c>
    </row>
    <row r="273" spans="2:65" s="1" customFormat="1" ht="24.15" customHeight="1">
      <c r="B273" s="20"/>
      <c r="C273" s="85" t="s">
        <v>1451</v>
      </c>
      <c r="D273" s="85" t="s">
        <v>186</v>
      </c>
      <c r="E273" s="86" t="s">
        <v>2747</v>
      </c>
      <c r="F273" s="87" t="s">
        <v>2748</v>
      </c>
      <c r="G273" s="88" t="s">
        <v>189</v>
      </c>
      <c r="H273" s="89">
        <v>1</v>
      </c>
      <c r="I273" s="90"/>
      <c r="J273" s="91">
        <f t="shared" si="50"/>
        <v>0</v>
      </c>
      <c r="K273" s="92"/>
      <c r="L273" s="20"/>
      <c r="M273" s="93" t="s">
        <v>1</v>
      </c>
      <c r="N273" s="94" t="s">
        <v>38</v>
      </c>
      <c r="P273" s="95">
        <f t="shared" si="51"/>
        <v>0</v>
      </c>
      <c r="Q273" s="95">
        <v>2.7999999999999998E-4</v>
      </c>
      <c r="R273" s="95">
        <f t="shared" si="52"/>
        <v>2.7999999999999998E-4</v>
      </c>
      <c r="S273" s="95">
        <v>0</v>
      </c>
      <c r="T273" s="96">
        <f t="shared" si="53"/>
        <v>0</v>
      </c>
      <c r="AR273" s="97" t="s">
        <v>259</v>
      </c>
      <c r="AT273" s="97" t="s">
        <v>186</v>
      </c>
      <c r="AU273" s="97" t="s">
        <v>83</v>
      </c>
      <c r="AY273" s="10" t="s">
        <v>184</v>
      </c>
      <c r="BE273" s="98">
        <f t="shared" si="54"/>
        <v>0</v>
      </c>
      <c r="BF273" s="98">
        <f t="shared" si="55"/>
        <v>0</v>
      </c>
      <c r="BG273" s="98">
        <f t="shared" si="56"/>
        <v>0</v>
      </c>
      <c r="BH273" s="98">
        <f t="shared" si="57"/>
        <v>0</v>
      </c>
      <c r="BI273" s="98">
        <f t="shared" si="58"/>
        <v>0</v>
      </c>
      <c r="BJ273" s="10" t="s">
        <v>81</v>
      </c>
      <c r="BK273" s="98">
        <f t="shared" si="59"/>
        <v>0</v>
      </c>
      <c r="BL273" s="10" t="s">
        <v>259</v>
      </c>
      <c r="BM273" s="97" t="s">
        <v>2749</v>
      </c>
    </row>
    <row r="274" spans="2:65" s="1" customFormat="1" ht="55.5" customHeight="1">
      <c r="B274" s="20"/>
      <c r="C274" s="85" t="s">
        <v>1456</v>
      </c>
      <c r="D274" s="85" t="s">
        <v>186</v>
      </c>
      <c r="E274" s="86" t="s">
        <v>2750</v>
      </c>
      <c r="F274" s="87" t="s">
        <v>2751</v>
      </c>
      <c r="G274" s="88" t="s">
        <v>278</v>
      </c>
      <c r="H274" s="89">
        <v>0.61899999999999999</v>
      </c>
      <c r="I274" s="90"/>
      <c r="J274" s="91">
        <f t="shared" si="50"/>
        <v>0</v>
      </c>
      <c r="K274" s="92"/>
      <c r="L274" s="20"/>
      <c r="M274" s="93" t="s">
        <v>1</v>
      </c>
      <c r="N274" s="94" t="s">
        <v>38</v>
      </c>
      <c r="P274" s="95">
        <f t="shared" si="51"/>
        <v>0</v>
      </c>
      <c r="Q274" s="95">
        <v>0</v>
      </c>
      <c r="R274" s="95">
        <f t="shared" si="52"/>
        <v>0</v>
      </c>
      <c r="S274" s="95">
        <v>0</v>
      </c>
      <c r="T274" s="96">
        <f t="shared" si="53"/>
        <v>0</v>
      </c>
      <c r="AR274" s="97" t="s">
        <v>259</v>
      </c>
      <c r="AT274" s="97" t="s">
        <v>186</v>
      </c>
      <c r="AU274" s="97" t="s">
        <v>83</v>
      </c>
      <c r="AY274" s="10" t="s">
        <v>184</v>
      </c>
      <c r="BE274" s="98">
        <f t="shared" si="54"/>
        <v>0</v>
      </c>
      <c r="BF274" s="98">
        <f t="shared" si="55"/>
        <v>0</v>
      </c>
      <c r="BG274" s="98">
        <f t="shared" si="56"/>
        <v>0</v>
      </c>
      <c r="BH274" s="98">
        <f t="shared" si="57"/>
        <v>0</v>
      </c>
      <c r="BI274" s="98">
        <f t="shared" si="58"/>
        <v>0</v>
      </c>
      <c r="BJ274" s="10" t="s">
        <v>81</v>
      </c>
      <c r="BK274" s="98">
        <f t="shared" si="59"/>
        <v>0</v>
      </c>
      <c r="BL274" s="10" t="s">
        <v>259</v>
      </c>
      <c r="BM274" s="97" t="s">
        <v>2752</v>
      </c>
    </row>
    <row r="275" spans="2:65" s="1" customFormat="1" ht="16.5" customHeight="1">
      <c r="B275" s="20"/>
      <c r="C275" s="85" t="s">
        <v>1461</v>
      </c>
      <c r="D275" s="85" t="s">
        <v>186</v>
      </c>
      <c r="E275" s="86" t="s">
        <v>2753</v>
      </c>
      <c r="F275" s="87" t="s">
        <v>2754</v>
      </c>
      <c r="G275" s="88" t="s">
        <v>189</v>
      </c>
      <c r="H275" s="89">
        <v>11</v>
      </c>
      <c r="I275" s="90"/>
      <c r="J275" s="91">
        <f t="shared" si="50"/>
        <v>0</v>
      </c>
      <c r="K275" s="92"/>
      <c r="L275" s="20"/>
      <c r="M275" s="93" t="s">
        <v>1</v>
      </c>
      <c r="N275" s="94" t="s">
        <v>38</v>
      </c>
      <c r="P275" s="95">
        <f t="shared" si="51"/>
        <v>0</v>
      </c>
      <c r="Q275" s="95">
        <v>3.1E-4</v>
      </c>
      <c r="R275" s="95">
        <f t="shared" si="52"/>
        <v>3.4099999999999998E-3</v>
      </c>
      <c r="S275" s="95">
        <v>0</v>
      </c>
      <c r="T275" s="96">
        <f t="shared" si="53"/>
        <v>0</v>
      </c>
      <c r="AR275" s="97" t="s">
        <v>259</v>
      </c>
      <c r="AT275" s="97" t="s">
        <v>186</v>
      </c>
      <c r="AU275" s="97" t="s">
        <v>83</v>
      </c>
      <c r="AY275" s="10" t="s">
        <v>184</v>
      </c>
      <c r="BE275" s="98">
        <f t="shared" si="54"/>
        <v>0</v>
      </c>
      <c r="BF275" s="98">
        <f t="shared" si="55"/>
        <v>0</v>
      </c>
      <c r="BG275" s="98">
        <f t="shared" si="56"/>
        <v>0</v>
      </c>
      <c r="BH275" s="98">
        <f t="shared" si="57"/>
        <v>0</v>
      </c>
      <c r="BI275" s="98">
        <f t="shared" si="58"/>
        <v>0</v>
      </c>
      <c r="BJ275" s="10" t="s">
        <v>81</v>
      </c>
      <c r="BK275" s="98">
        <f t="shared" si="59"/>
        <v>0</v>
      </c>
      <c r="BL275" s="10" t="s">
        <v>259</v>
      </c>
      <c r="BM275" s="97" t="s">
        <v>2755</v>
      </c>
    </row>
    <row r="276" spans="2:65" s="6" customFormat="1" ht="22.8" customHeight="1">
      <c r="B276" s="73"/>
      <c r="D276" s="74" t="s">
        <v>72</v>
      </c>
      <c r="E276" s="83" t="s">
        <v>2756</v>
      </c>
      <c r="F276" s="83" t="s">
        <v>2757</v>
      </c>
      <c r="I276" s="76"/>
      <c r="J276" s="84">
        <f>BK276</f>
        <v>0</v>
      </c>
      <c r="L276" s="73"/>
      <c r="M276" s="78"/>
      <c r="P276" s="79">
        <f>SUM(P277:P280)</f>
        <v>0</v>
      </c>
      <c r="R276" s="79">
        <f>SUM(R277:R280)</f>
        <v>0.13038</v>
      </c>
      <c r="T276" s="80">
        <f>SUM(T277:T280)</f>
        <v>0</v>
      </c>
      <c r="AR276" s="74" t="s">
        <v>83</v>
      </c>
      <c r="AT276" s="81" t="s">
        <v>72</v>
      </c>
      <c r="AU276" s="81" t="s">
        <v>81</v>
      </c>
      <c r="AY276" s="74" t="s">
        <v>184</v>
      </c>
      <c r="BK276" s="82">
        <f>SUM(BK277:BK280)</f>
        <v>0</v>
      </c>
    </row>
    <row r="277" spans="2:65" s="1" customFormat="1" ht="37.799999999999997" customHeight="1">
      <c r="B277" s="20"/>
      <c r="C277" s="85" t="s">
        <v>1466</v>
      </c>
      <c r="D277" s="85" t="s">
        <v>186</v>
      </c>
      <c r="E277" s="86" t="s">
        <v>2758</v>
      </c>
      <c r="F277" s="87" t="s">
        <v>2759</v>
      </c>
      <c r="G277" s="88" t="s">
        <v>2574</v>
      </c>
      <c r="H277" s="89">
        <v>9</v>
      </c>
      <c r="I277" s="90"/>
      <c r="J277" s="91">
        <f>ROUND(I277*H277,2)</f>
        <v>0</v>
      </c>
      <c r="K277" s="92"/>
      <c r="L277" s="20"/>
      <c r="M277" s="93" t="s">
        <v>1</v>
      </c>
      <c r="N277" s="94" t="s">
        <v>38</v>
      </c>
      <c r="P277" s="95">
        <f>O277*H277</f>
        <v>0</v>
      </c>
      <c r="Q277" s="95">
        <v>9.1999999999999998E-3</v>
      </c>
      <c r="R277" s="95">
        <f>Q277*H277</f>
        <v>8.2799999999999999E-2</v>
      </c>
      <c r="S277" s="95">
        <v>0</v>
      </c>
      <c r="T277" s="96">
        <f>S277*H277</f>
        <v>0</v>
      </c>
      <c r="AR277" s="97" t="s">
        <v>259</v>
      </c>
      <c r="AT277" s="97" t="s">
        <v>186</v>
      </c>
      <c r="AU277" s="97" t="s">
        <v>83</v>
      </c>
      <c r="AY277" s="10" t="s">
        <v>184</v>
      </c>
      <c r="BE277" s="98">
        <f>IF(N277="základní",J277,0)</f>
        <v>0</v>
      </c>
      <c r="BF277" s="98">
        <f>IF(N277="snížená",J277,0)</f>
        <v>0</v>
      </c>
      <c r="BG277" s="98">
        <f>IF(N277="zákl. přenesená",J277,0)</f>
        <v>0</v>
      </c>
      <c r="BH277" s="98">
        <f>IF(N277="sníž. přenesená",J277,0)</f>
        <v>0</v>
      </c>
      <c r="BI277" s="98">
        <f>IF(N277="nulová",J277,0)</f>
        <v>0</v>
      </c>
      <c r="BJ277" s="10" t="s">
        <v>81</v>
      </c>
      <c r="BK277" s="98">
        <f>ROUND(I277*H277,2)</f>
        <v>0</v>
      </c>
      <c r="BL277" s="10" t="s">
        <v>259</v>
      </c>
      <c r="BM277" s="97" t="s">
        <v>2760</v>
      </c>
    </row>
    <row r="278" spans="2:65" s="1" customFormat="1" ht="55.5" customHeight="1">
      <c r="B278" s="20"/>
      <c r="C278" s="85" t="s">
        <v>1471</v>
      </c>
      <c r="D278" s="85" t="s">
        <v>186</v>
      </c>
      <c r="E278" s="86" t="s">
        <v>2761</v>
      </c>
      <c r="F278" s="87" t="s">
        <v>2762</v>
      </c>
      <c r="G278" s="88" t="s">
        <v>278</v>
      </c>
      <c r="H278" s="89">
        <v>0.13</v>
      </c>
      <c r="I278" s="90"/>
      <c r="J278" s="91">
        <f>ROUND(I278*H278,2)</f>
        <v>0</v>
      </c>
      <c r="K278" s="92"/>
      <c r="L278" s="20"/>
      <c r="M278" s="93" t="s">
        <v>1</v>
      </c>
      <c r="N278" s="94" t="s">
        <v>38</v>
      </c>
      <c r="P278" s="95">
        <f>O278*H278</f>
        <v>0</v>
      </c>
      <c r="Q278" s="95">
        <v>0</v>
      </c>
      <c r="R278" s="95">
        <f>Q278*H278</f>
        <v>0</v>
      </c>
      <c r="S278" s="95">
        <v>0</v>
      </c>
      <c r="T278" s="96">
        <f>S278*H278</f>
        <v>0</v>
      </c>
      <c r="AR278" s="97" t="s">
        <v>259</v>
      </c>
      <c r="AT278" s="97" t="s">
        <v>186</v>
      </c>
      <c r="AU278" s="97" t="s">
        <v>83</v>
      </c>
      <c r="AY278" s="10" t="s">
        <v>184</v>
      </c>
      <c r="BE278" s="98">
        <f>IF(N278="základní",J278,0)</f>
        <v>0</v>
      </c>
      <c r="BF278" s="98">
        <f>IF(N278="snížená",J278,0)</f>
        <v>0</v>
      </c>
      <c r="BG278" s="98">
        <f>IF(N278="zákl. přenesená",J278,0)</f>
        <v>0</v>
      </c>
      <c r="BH278" s="98">
        <f>IF(N278="sníž. přenesená",J278,0)</f>
        <v>0</v>
      </c>
      <c r="BI278" s="98">
        <f>IF(N278="nulová",J278,0)</f>
        <v>0</v>
      </c>
      <c r="BJ278" s="10" t="s">
        <v>81</v>
      </c>
      <c r="BK278" s="98">
        <f>ROUND(I278*H278,2)</f>
        <v>0</v>
      </c>
      <c r="BL278" s="10" t="s">
        <v>259</v>
      </c>
      <c r="BM278" s="97" t="s">
        <v>2763</v>
      </c>
    </row>
    <row r="279" spans="2:65" s="1" customFormat="1" ht="24.15" customHeight="1">
      <c r="B279" s="20"/>
      <c r="C279" s="85" t="s">
        <v>1476</v>
      </c>
      <c r="D279" s="85" t="s">
        <v>186</v>
      </c>
      <c r="E279" s="86" t="s">
        <v>2689</v>
      </c>
      <c r="F279" s="87" t="s">
        <v>2764</v>
      </c>
      <c r="G279" s="88" t="s">
        <v>2574</v>
      </c>
      <c r="H279" s="89">
        <v>3</v>
      </c>
      <c r="I279" s="90"/>
      <c r="J279" s="91">
        <f>ROUND(I279*H279,2)</f>
        <v>0</v>
      </c>
      <c r="K279" s="92"/>
      <c r="L279" s="20"/>
      <c r="M279" s="93" t="s">
        <v>1</v>
      </c>
      <c r="N279" s="94" t="s">
        <v>38</v>
      </c>
      <c r="P279" s="95">
        <f>O279*H279</f>
        <v>0</v>
      </c>
      <c r="Q279" s="95">
        <v>0</v>
      </c>
      <c r="R279" s="95">
        <f>Q279*H279</f>
        <v>0</v>
      </c>
      <c r="S279" s="95">
        <v>0</v>
      </c>
      <c r="T279" s="96">
        <f>S279*H279</f>
        <v>0</v>
      </c>
      <c r="AR279" s="97" t="s">
        <v>259</v>
      </c>
      <c r="AT279" s="97" t="s">
        <v>186</v>
      </c>
      <c r="AU279" s="97" t="s">
        <v>83</v>
      </c>
      <c r="AY279" s="10" t="s">
        <v>184</v>
      </c>
      <c r="BE279" s="98">
        <f>IF(N279="základní",J279,0)</f>
        <v>0</v>
      </c>
      <c r="BF279" s="98">
        <f>IF(N279="snížená",J279,0)</f>
        <v>0</v>
      </c>
      <c r="BG279" s="98">
        <f>IF(N279="zákl. přenesená",J279,0)</f>
        <v>0</v>
      </c>
      <c r="BH279" s="98">
        <f>IF(N279="sníž. přenesená",J279,0)</f>
        <v>0</v>
      </c>
      <c r="BI279" s="98">
        <f>IF(N279="nulová",J279,0)</f>
        <v>0</v>
      </c>
      <c r="BJ279" s="10" t="s">
        <v>81</v>
      </c>
      <c r="BK279" s="98">
        <f>ROUND(I279*H279,2)</f>
        <v>0</v>
      </c>
      <c r="BL279" s="10" t="s">
        <v>259</v>
      </c>
      <c r="BM279" s="97" t="s">
        <v>2765</v>
      </c>
    </row>
    <row r="280" spans="2:65" s="1" customFormat="1" ht="24.15" customHeight="1">
      <c r="B280" s="20"/>
      <c r="C280" s="126" t="s">
        <v>1481</v>
      </c>
      <c r="D280" s="126" t="s">
        <v>480</v>
      </c>
      <c r="E280" s="127" t="s">
        <v>2766</v>
      </c>
      <c r="F280" s="128" t="s">
        <v>2767</v>
      </c>
      <c r="G280" s="129" t="s">
        <v>189</v>
      </c>
      <c r="H280" s="130">
        <v>3</v>
      </c>
      <c r="I280" s="131"/>
      <c r="J280" s="132">
        <f>ROUND(I280*H280,2)</f>
        <v>0</v>
      </c>
      <c r="K280" s="133"/>
      <c r="L280" s="134"/>
      <c r="M280" s="135" t="s">
        <v>1</v>
      </c>
      <c r="N280" s="136" t="s">
        <v>38</v>
      </c>
      <c r="P280" s="95">
        <f>O280*H280</f>
        <v>0</v>
      </c>
      <c r="Q280" s="95">
        <v>1.5859999999999999E-2</v>
      </c>
      <c r="R280" s="95">
        <f>Q280*H280</f>
        <v>4.7579999999999997E-2</v>
      </c>
      <c r="S280" s="95">
        <v>0</v>
      </c>
      <c r="T280" s="96">
        <f>S280*H280</f>
        <v>0</v>
      </c>
      <c r="AR280" s="97" t="s">
        <v>338</v>
      </c>
      <c r="AT280" s="97" t="s">
        <v>480</v>
      </c>
      <c r="AU280" s="97" t="s">
        <v>83</v>
      </c>
      <c r="AY280" s="10" t="s">
        <v>184</v>
      </c>
      <c r="BE280" s="98">
        <f>IF(N280="základní",J280,0)</f>
        <v>0</v>
      </c>
      <c r="BF280" s="98">
        <f>IF(N280="snížená",J280,0)</f>
        <v>0</v>
      </c>
      <c r="BG280" s="98">
        <f>IF(N280="zákl. přenesená",J280,0)</f>
        <v>0</v>
      </c>
      <c r="BH280" s="98">
        <f>IF(N280="sníž. přenesená",J280,0)</f>
        <v>0</v>
      </c>
      <c r="BI280" s="98">
        <f>IF(N280="nulová",J280,0)</f>
        <v>0</v>
      </c>
      <c r="BJ280" s="10" t="s">
        <v>81</v>
      </c>
      <c r="BK280" s="98">
        <f>ROUND(I280*H280,2)</f>
        <v>0</v>
      </c>
      <c r="BL280" s="10" t="s">
        <v>259</v>
      </c>
      <c r="BM280" s="97" t="s">
        <v>2768</v>
      </c>
    </row>
    <row r="281" spans="2:65" s="6" customFormat="1" ht="22.8" customHeight="1">
      <c r="B281" s="73"/>
      <c r="D281" s="74" t="s">
        <v>72</v>
      </c>
      <c r="E281" s="83" t="s">
        <v>2769</v>
      </c>
      <c r="F281" s="83" t="s">
        <v>2770</v>
      </c>
      <c r="I281" s="76"/>
      <c r="J281" s="84">
        <f>BK281</f>
        <v>0</v>
      </c>
      <c r="L281" s="73"/>
      <c r="M281" s="78"/>
      <c r="P281" s="79">
        <f>SUM(P282:P283)</f>
        <v>0</v>
      </c>
      <c r="R281" s="79">
        <f>SUM(R282:R283)</f>
        <v>8.7600000000000004E-3</v>
      </c>
      <c r="T281" s="80">
        <f>SUM(T282:T283)</f>
        <v>0</v>
      </c>
      <c r="AR281" s="74" t="s">
        <v>83</v>
      </c>
      <c r="AT281" s="81" t="s">
        <v>72</v>
      </c>
      <c r="AU281" s="81" t="s">
        <v>81</v>
      </c>
      <c r="AY281" s="74" t="s">
        <v>184</v>
      </c>
      <c r="BK281" s="82">
        <f>SUM(BK282:BK283)</f>
        <v>0</v>
      </c>
    </row>
    <row r="282" spans="2:65" s="1" customFormat="1" ht="37.799999999999997" customHeight="1">
      <c r="B282" s="20"/>
      <c r="C282" s="85" t="s">
        <v>1486</v>
      </c>
      <c r="D282" s="85" t="s">
        <v>186</v>
      </c>
      <c r="E282" s="86" t="s">
        <v>2771</v>
      </c>
      <c r="F282" s="87" t="s">
        <v>2772</v>
      </c>
      <c r="G282" s="88" t="s">
        <v>189</v>
      </c>
      <c r="H282" s="89">
        <v>11</v>
      </c>
      <c r="I282" s="90"/>
      <c r="J282" s="91">
        <f>ROUND(I282*H282,2)</f>
        <v>0</v>
      </c>
      <c r="K282" s="92"/>
      <c r="L282" s="20"/>
      <c r="M282" s="93" t="s">
        <v>1</v>
      </c>
      <c r="N282" s="94" t="s">
        <v>38</v>
      </c>
      <c r="P282" s="95">
        <f>O282*H282</f>
        <v>0</v>
      </c>
      <c r="Q282" s="95">
        <v>2.4000000000000001E-4</v>
      </c>
      <c r="R282" s="95">
        <f>Q282*H282</f>
        <v>2.64E-3</v>
      </c>
      <c r="S282" s="95">
        <v>0</v>
      </c>
      <c r="T282" s="96">
        <f>S282*H282</f>
        <v>0</v>
      </c>
      <c r="AR282" s="97" t="s">
        <v>259</v>
      </c>
      <c r="AT282" s="97" t="s">
        <v>186</v>
      </c>
      <c r="AU282" s="97" t="s">
        <v>83</v>
      </c>
      <c r="AY282" s="10" t="s">
        <v>184</v>
      </c>
      <c r="BE282" s="98">
        <f>IF(N282="základní",J282,0)</f>
        <v>0</v>
      </c>
      <c r="BF282" s="98">
        <f>IF(N282="snížená",J282,0)</f>
        <v>0</v>
      </c>
      <c r="BG282" s="98">
        <f>IF(N282="zákl. přenesená",J282,0)</f>
        <v>0</v>
      </c>
      <c r="BH282" s="98">
        <f>IF(N282="sníž. přenesená",J282,0)</f>
        <v>0</v>
      </c>
      <c r="BI282" s="98">
        <f>IF(N282="nulová",J282,0)</f>
        <v>0</v>
      </c>
      <c r="BJ282" s="10" t="s">
        <v>81</v>
      </c>
      <c r="BK282" s="98">
        <f>ROUND(I282*H282,2)</f>
        <v>0</v>
      </c>
      <c r="BL282" s="10" t="s">
        <v>259</v>
      </c>
      <c r="BM282" s="97" t="s">
        <v>2773</v>
      </c>
    </row>
    <row r="283" spans="2:65" s="1" customFormat="1" ht="37.799999999999997" customHeight="1">
      <c r="B283" s="20"/>
      <c r="C283" s="85" t="s">
        <v>1493</v>
      </c>
      <c r="D283" s="85" t="s">
        <v>186</v>
      </c>
      <c r="E283" s="86" t="s">
        <v>2774</v>
      </c>
      <c r="F283" s="87" t="s">
        <v>2775</v>
      </c>
      <c r="G283" s="88" t="s">
        <v>189</v>
      </c>
      <c r="H283" s="89">
        <v>12</v>
      </c>
      <c r="I283" s="90"/>
      <c r="J283" s="91">
        <f>ROUND(I283*H283,2)</f>
        <v>0</v>
      </c>
      <c r="K283" s="92"/>
      <c r="L283" s="20"/>
      <c r="M283" s="93" t="s">
        <v>1</v>
      </c>
      <c r="N283" s="94" t="s">
        <v>38</v>
      </c>
      <c r="P283" s="95">
        <f>O283*H283</f>
        <v>0</v>
      </c>
      <c r="Q283" s="95">
        <v>5.1000000000000004E-4</v>
      </c>
      <c r="R283" s="95">
        <f>Q283*H283</f>
        <v>6.1200000000000004E-3</v>
      </c>
      <c r="S283" s="95">
        <v>0</v>
      </c>
      <c r="T283" s="96">
        <f>S283*H283</f>
        <v>0</v>
      </c>
      <c r="AR283" s="97" t="s">
        <v>259</v>
      </c>
      <c r="AT283" s="97" t="s">
        <v>186</v>
      </c>
      <c r="AU283" s="97" t="s">
        <v>83</v>
      </c>
      <c r="AY283" s="10" t="s">
        <v>184</v>
      </c>
      <c r="BE283" s="98">
        <f>IF(N283="základní",J283,0)</f>
        <v>0</v>
      </c>
      <c r="BF283" s="98">
        <f>IF(N283="snížená",J283,0)</f>
        <v>0</v>
      </c>
      <c r="BG283" s="98">
        <f>IF(N283="zákl. přenesená",J283,0)</f>
        <v>0</v>
      </c>
      <c r="BH283" s="98">
        <f>IF(N283="sníž. přenesená",J283,0)</f>
        <v>0</v>
      </c>
      <c r="BI283" s="98">
        <f>IF(N283="nulová",J283,0)</f>
        <v>0</v>
      </c>
      <c r="BJ283" s="10" t="s">
        <v>81</v>
      </c>
      <c r="BK283" s="98">
        <f>ROUND(I283*H283,2)</f>
        <v>0</v>
      </c>
      <c r="BL283" s="10" t="s">
        <v>259</v>
      </c>
      <c r="BM283" s="97" t="s">
        <v>2776</v>
      </c>
    </row>
    <row r="284" spans="2:65" s="6" customFormat="1" ht="22.8" customHeight="1">
      <c r="B284" s="73"/>
      <c r="D284" s="74" t="s">
        <v>72</v>
      </c>
      <c r="E284" s="83" t="s">
        <v>1913</v>
      </c>
      <c r="F284" s="83" t="s">
        <v>1914</v>
      </c>
      <c r="I284" s="76"/>
      <c r="J284" s="84">
        <f>BK284</f>
        <v>0</v>
      </c>
      <c r="L284" s="73"/>
      <c r="M284" s="78"/>
      <c r="P284" s="79">
        <f>SUM(P285:P286)</f>
        <v>0</v>
      </c>
      <c r="R284" s="79">
        <f>SUM(R285:R286)</f>
        <v>3.96E-3</v>
      </c>
      <c r="T284" s="80">
        <f>SUM(T285:T286)</f>
        <v>0</v>
      </c>
      <c r="AR284" s="74" t="s">
        <v>83</v>
      </c>
      <c r="AT284" s="81" t="s">
        <v>72</v>
      </c>
      <c r="AU284" s="81" t="s">
        <v>81</v>
      </c>
      <c r="AY284" s="74" t="s">
        <v>184</v>
      </c>
      <c r="BK284" s="82">
        <f>SUM(BK285:BK286)</f>
        <v>0</v>
      </c>
    </row>
    <row r="285" spans="2:65" s="1" customFormat="1" ht="24.15" customHeight="1">
      <c r="B285" s="20"/>
      <c r="C285" s="85" t="s">
        <v>1498</v>
      </c>
      <c r="D285" s="85" t="s">
        <v>186</v>
      </c>
      <c r="E285" s="86" t="s">
        <v>2777</v>
      </c>
      <c r="F285" s="87" t="s">
        <v>2778</v>
      </c>
      <c r="G285" s="88" t="s">
        <v>223</v>
      </c>
      <c r="H285" s="89">
        <v>44</v>
      </c>
      <c r="I285" s="90"/>
      <c r="J285" s="91">
        <f>ROUND(I285*H285,2)</f>
        <v>0</v>
      </c>
      <c r="K285" s="92"/>
      <c r="L285" s="20"/>
      <c r="M285" s="93" t="s">
        <v>1</v>
      </c>
      <c r="N285" s="94" t="s">
        <v>38</v>
      </c>
      <c r="P285" s="95">
        <f>O285*H285</f>
        <v>0</v>
      </c>
      <c r="Q285" s="95">
        <v>2.0000000000000002E-5</v>
      </c>
      <c r="R285" s="95">
        <f>Q285*H285</f>
        <v>8.8000000000000003E-4</v>
      </c>
      <c r="S285" s="95">
        <v>0</v>
      </c>
      <c r="T285" s="96">
        <f>S285*H285</f>
        <v>0</v>
      </c>
      <c r="AR285" s="97" t="s">
        <v>259</v>
      </c>
      <c r="AT285" s="97" t="s">
        <v>186</v>
      </c>
      <c r="AU285" s="97" t="s">
        <v>83</v>
      </c>
      <c r="AY285" s="10" t="s">
        <v>184</v>
      </c>
      <c r="BE285" s="98">
        <f>IF(N285="základní",J285,0)</f>
        <v>0</v>
      </c>
      <c r="BF285" s="98">
        <f>IF(N285="snížená",J285,0)</f>
        <v>0</v>
      </c>
      <c r="BG285" s="98">
        <f>IF(N285="zákl. přenesená",J285,0)</f>
        <v>0</v>
      </c>
      <c r="BH285" s="98">
        <f>IF(N285="sníž. přenesená",J285,0)</f>
        <v>0</v>
      </c>
      <c r="BI285" s="98">
        <f>IF(N285="nulová",J285,0)</f>
        <v>0</v>
      </c>
      <c r="BJ285" s="10" t="s">
        <v>81</v>
      </c>
      <c r="BK285" s="98">
        <f>ROUND(I285*H285,2)</f>
        <v>0</v>
      </c>
      <c r="BL285" s="10" t="s">
        <v>259</v>
      </c>
      <c r="BM285" s="97" t="s">
        <v>2779</v>
      </c>
    </row>
    <row r="286" spans="2:65" s="1" customFormat="1" ht="33" customHeight="1">
      <c r="B286" s="20"/>
      <c r="C286" s="85" t="s">
        <v>1503</v>
      </c>
      <c r="D286" s="85" t="s">
        <v>186</v>
      </c>
      <c r="E286" s="86" t="s">
        <v>2780</v>
      </c>
      <c r="F286" s="87" t="s">
        <v>2781</v>
      </c>
      <c r="G286" s="88" t="s">
        <v>223</v>
      </c>
      <c r="H286" s="89">
        <v>44</v>
      </c>
      <c r="I286" s="90"/>
      <c r="J286" s="91">
        <f>ROUND(I286*H286,2)</f>
        <v>0</v>
      </c>
      <c r="K286" s="92"/>
      <c r="L286" s="20"/>
      <c r="M286" s="93" t="s">
        <v>1</v>
      </c>
      <c r="N286" s="94" t="s">
        <v>38</v>
      </c>
      <c r="P286" s="95">
        <f>O286*H286</f>
        <v>0</v>
      </c>
      <c r="Q286" s="95">
        <v>6.9999999999999994E-5</v>
      </c>
      <c r="R286" s="95">
        <f>Q286*H286</f>
        <v>3.0799999999999998E-3</v>
      </c>
      <c r="S286" s="95">
        <v>0</v>
      </c>
      <c r="T286" s="96">
        <f>S286*H286</f>
        <v>0</v>
      </c>
      <c r="AR286" s="97" t="s">
        <v>259</v>
      </c>
      <c r="AT286" s="97" t="s">
        <v>186</v>
      </c>
      <c r="AU286" s="97" t="s">
        <v>83</v>
      </c>
      <c r="AY286" s="10" t="s">
        <v>184</v>
      </c>
      <c r="BE286" s="98">
        <f>IF(N286="základní",J286,0)</f>
        <v>0</v>
      </c>
      <c r="BF286" s="98">
        <f>IF(N286="snížená",J286,0)</f>
        <v>0</v>
      </c>
      <c r="BG286" s="98">
        <f>IF(N286="zákl. přenesená",J286,0)</f>
        <v>0</v>
      </c>
      <c r="BH286" s="98">
        <f>IF(N286="sníž. přenesená",J286,0)</f>
        <v>0</v>
      </c>
      <c r="BI286" s="98">
        <f>IF(N286="nulová",J286,0)</f>
        <v>0</v>
      </c>
      <c r="BJ286" s="10" t="s">
        <v>81</v>
      </c>
      <c r="BK286" s="98">
        <f>ROUND(I286*H286,2)</f>
        <v>0</v>
      </c>
      <c r="BL286" s="10" t="s">
        <v>259</v>
      </c>
      <c r="BM286" s="97" t="s">
        <v>2782</v>
      </c>
    </row>
    <row r="287" spans="2:65" s="6" customFormat="1" ht="25.95" customHeight="1">
      <c r="B287" s="73"/>
      <c r="D287" s="74" t="s">
        <v>72</v>
      </c>
      <c r="E287" s="75" t="s">
        <v>411</v>
      </c>
      <c r="F287" s="75" t="s">
        <v>412</v>
      </c>
      <c r="I287" s="76"/>
      <c r="J287" s="77">
        <f>BK287</f>
        <v>0</v>
      </c>
      <c r="L287" s="73"/>
      <c r="M287" s="78"/>
      <c r="P287" s="79">
        <f>P288+P290+P292</f>
        <v>0</v>
      </c>
      <c r="R287" s="79">
        <f>R288+R290+R292</f>
        <v>0</v>
      </c>
      <c r="T287" s="80">
        <f>T288+T290+T292</f>
        <v>0</v>
      </c>
      <c r="AR287" s="74" t="s">
        <v>207</v>
      </c>
      <c r="AT287" s="81" t="s">
        <v>72</v>
      </c>
      <c r="AU287" s="81" t="s">
        <v>73</v>
      </c>
      <c r="AY287" s="74" t="s">
        <v>184</v>
      </c>
      <c r="BK287" s="82">
        <f>BK288+BK290+BK292</f>
        <v>0</v>
      </c>
    </row>
    <row r="288" spans="2:65" s="6" customFormat="1" ht="22.8" customHeight="1">
      <c r="B288" s="73"/>
      <c r="D288" s="74" t="s">
        <v>72</v>
      </c>
      <c r="E288" s="83" t="s">
        <v>421</v>
      </c>
      <c r="F288" s="83" t="s">
        <v>422</v>
      </c>
      <c r="I288" s="76"/>
      <c r="J288" s="84">
        <f>BK288</f>
        <v>0</v>
      </c>
      <c r="L288" s="73"/>
      <c r="M288" s="78"/>
      <c r="P288" s="79">
        <f>P289</f>
        <v>0</v>
      </c>
      <c r="R288" s="79">
        <f>R289</f>
        <v>0</v>
      </c>
      <c r="T288" s="80">
        <f>T289</f>
        <v>0</v>
      </c>
      <c r="AR288" s="74" t="s">
        <v>207</v>
      </c>
      <c r="AT288" s="81" t="s">
        <v>72</v>
      </c>
      <c r="AU288" s="81" t="s">
        <v>81</v>
      </c>
      <c r="AY288" s="74" t="s">
        <v>184</v>
      </c>
      <c r="BK288" s="82">
        <f>BK289</f>
        <v>0</v>
      </c>
    </row>
    <row r="289" spans="2:65" s="1" customFormat="1" ht="16.5" customHeight="1">
      <c r="B289" s="20"/>
      <c r="C289" s="85" t="s">
        <v>1508</v>
      </c>
      <c r="D289" s="85" t="s">
        <v>186</v>
      </c>
      <c r="E289" s="86" t="s">
        <v>424</v>
      </c>
      <c r="F289" s="87" t="s">
        <v>422</v>
      </c>
      <c r="G289" s="88" t="s">
        <v>425</v>
      </c>
      <c r="H289" s="120"/>
      <c r="I289" s="90"/>
      <c r="J289" s="91">
        <f>ROUND(I289*H289,2)</f>
        <v>0</v>
      </c>
      <c r="K289" s="92"/>
      <c r="L289" s="20"/>
      <c r="M289" s="93" t="s">
        <v>1</v>
      </c>
      <c r="N289" s="94" t="s">
        <v>38</v>
      </c>
      <c r="P289" s="95">
        <f>O289*H289</f>
        <v>0</v>
      </c>
      <c r="Q289" s="95">
        <v>0</v>
      </c>
      <c r="R289" s="95">
        <f>Q289*H289</f>
        <v>0</v>
      </c>
      <c r="S289" s="95">
        <v>0</v>
      </c>
      <c r="T289" s="96">
        <f>S289*H289</f>
        <v>0</v>
      </c>
      <c r="AR289" s="97" t="s">
        <v>419</v>
      </c>
      <c r="AT289" s="97" t="s">
        <v>186</v>
      </c>
      <c r="AU289" s="97" t="s">
        <v>83</v>
      </c>
      <c r="AY289" s="10" t="s">
        <v>184</v>
      </c>
      <c r="BE289" s="98">
        <f>IF(N289="základní",J289,0)</f>
        <v>0</v>
      </c>
      <c r="BF289" s="98">
        <f>IF(N289="snížená",J289,0)</f>
        <v>0</v>
      </c>
      <c r="BG289" s="98">
        <f>IF(N289="zákl. přenesená",J289,0)</f>
        <v>0</v>
      </c>
      <c r="BH289" s="98">
        <f>IF(N289="sníž. přenesená",J289,0)</f>
        <v>0</v>
      </c>
      <c r="BI289" s="98">
        <f>IF(N289="nulová",J289,0)</f>
        <v>0</v>
      </c>
      <c r="BJ289" s="10" t="s">
        <v>81</v>
      </c>
      <c r="BK289" s="98">
        <f>ROUND(I289*H289,2)</f>
        <v>0</v>
      </c>
      <c r="BL289" s="10" t="s">
        <v>419</v>
      </c>
      <c r="BM289" s="97" t="s">
        <v>2783</v>
      </c>
    </row>
    <row r="290" spans="2:65" s="6" customFormat="1" ht="22.8" customHeight="1">
      <c r="B290" s="73"/>
      <c r="D290" s="74" t="s">
        <v>72</v>
      </c>
      <c r="E290" s="83" t="s">
        <v>427</v>
      </c>
      <c r="F290" s="83" t="s">
        <v>428</v>
      </c>
      <c r="I290" s="76"/>
      <c r="J290" s="84">
        <f>BK290</f>
        <v>0</v>
      </c>
      <c r="L290" s="73"/>
      <c r="M290" s="78"/>
      <c r="P290" s="79">
        <f>P291</f>
        <v>0</v>
      </c>
      <c r="R290" s="79">
        <f>R291</f>
        <v>0</v>
      </c>
      <c r="T290" s="80">
        <f>T291</f>
        <v>0</v>
      </c>
      <c r="AR290" s="74" t="s">
        <v>207</v>
      </c>
      <c r="AT290" s="81" t="s">
        <v>72</v>
      </c>
      <c r="AU290" s="81" t="s">
        <v>81</v>
      </c>
      <c r="AY290" s="74" t="s">
        <v>184</v>
      </c>
      <c r="BK290" s="82">
        <f>BK291</f>
        <v>0</v>
      </c>
    </row>
    <row r="291" spans="2:65" s="1" customFormat="1" ht="16.5" customHeight="1">
      <c r="B291" s="20"/>
      <c r="C291" s="85" t="s">
        <v>1514</v>
      </c>
      <c r="D291" s="85" t="s">
        <v>186</v>
      </c>
      <c r="E291" s="86" t="s">
        <v>430</v>
      </c>
      <c r="F291" s="87" t="s">
        <v>428</v>
      </c>
      <c r="G291" s="88" t="s">
        <v>425</v>
      </c>
      <c r="H291" s="120"/>
      <c r="I291" s="90"/>
      <c r="J291" s="91">
        <f>ROUND(I291*H291,2)</f>
        <v>0</v>
      </c>
      <c r="K291" s="92"/>
      <c r="L291" s="20"/>
      <c r="M291" s="93" t="s">
        <v>1</v>
      </c>
      <c r="N291" s="94" t="s">
        <v>38</v>
      </c>
      <c r="P291" s="95">
        <f>O291*H291</f>
        <v>0</v>
      </c>
      <c r="Q291" s="95">
        <v>0</v>
      </c>
      <c r="R291" s="95">
        <f>Q291*H291</f>
        <v>0</v>
      </c>
      <c r="S291" s="95">
        <v>0</v>
      </c>
      <c r="T291" s="96">
        <f>S291*H291</f>
        <v>0</v>
      </c>
      <c r="AR291" s="97" t="s">
        <v>419</v>
      </c>
      <c r="AT291" s="97" t="s">
        <v>186</v>
      </c>
      <c r="AU291" s="97" t="s">
        <v>83</v>
      </c>
      <c r="AY291" s="10" t="s">
        <v>184</v>
      </c>
      <c r="BE291" s="98">
        <f>IF(N291="základní",J291,0)</f>
        <v>0</v>
      </c>
      <c r="BF291" s="98">
        <f>IF(N291="snížená",J291,0)</f>
        <v>0</v>
      </c>
      <c r="BG291" s="98">
        <f>IF(N291="zákl. přenesená",J291,0)</f>
        <v>0</v>
      </c>
      <c r="BH291" s="98">
        <f>IF(N291="sníž. přenesená",J291,0)</f>
        <v>0</v>
      </c>
      <c r="BI291" s="98">
        <f>IF(N291="nulová",J291,0)</f>
        <v>0</v>
      </c>
      <c r="BJ291" s="10" t="s">
        <v>81</v>
      </c>
      <c r="BK291" s="98">
        <f>ROUND(I291*H291,2)</f>
        <v>0</v>
      </c>
      <c r="BL291" s="10" t="s">
        <v>419</v>
      </c>
      <c r="BM291" s="97" t="s">
        <v>2784</v>
      </c>
    </row>
    <row r="292" spans="2:65" s="6" customFormat="1" ht="22.8" customHeight="1">
      <c r="B292" s="73"/>
      <c r="D292" s="74" t="s">
        <v>72</v>
      </c>
      <c r="E292" s="83" t="s">
        <v>432</v>
      </c>
      <c r="F292" s="83" t="s">
        <v>433</v>
      </c>
      <c r="I292" s="76"/>
      <c r="J292" s="84">
        <f>BK292</f>
        <v>0</v>
      </c>
      <c r="L292" s="73"/>
      <c r="M292" s="78"/>
      <c r="P292" s="79">
        <f>P293</f>
        <v>0</v>
      </c>
      <c r="R292" s="79">
        <f>R293</f>
        <v>0</v>
      </c>
      <c r="T292" s="80">
        <f>T293</f>
        <v>0</v>
      </c>
      <c r="AR292" s="74" t="s">
        <v>207</v>
      </c>
      <c r="AT292" s="81" t="s">
        <v>72</v>
      </c>
      <c r="AU292" s="81" t="s">
        <v>81</v>
      </c>
      <c r="AY292" s="74" t="s">
        <v>184</v>
      </c>
      <c r="BK292" s="82">
        <f>BK293</f>
        <v>0</v>
      </c>
    </row>
    <row r="293" spans="2:65" s="1" customFormat="1" ht="16.5" customHeight="1">
      <c r="B293" s="20"/>
      <c r="C293" s="85" t="s">
        <v>1520</v>
      </c>
      <c r="D293" s="85" t="s">
        <v>186</v>
      </c>
      <c r="E293" s="86" t="s">
        <v>435</v>
      </c>
      <c r="F293" s="87" t="s">
        <v>436</v>
      </c>
      <c r="G293" s="88" t="s">
        <v>425</v>
      </c>
      <c r="H293" s="120"/>
      <c r="I293" s="90"/>
      <c r="J293" s="91">
        <f>ROUND(I293*H293,2)</f>
        <v>0</v>
      </c>
      <c r="K293" s="92"/>
      <c r="L293" s="20"/>
      <c r="M293" s="121" t="s">
        <v>1</v>
      </c>
      <c r="N293" s="122" t="s">
        <v>38</v>
      </c>
      <c r="O293" s="123"/>
      <c r="P293" s="124">
        <f>O293*H293</f>
        <v>0</v>
      </c>
      <c r="Q293" s="124">
        <v>0</v>
      </c>
      <c r="R293" s="124">
        <f>Q293*H293</f>
        <v>0</v>
      </c>
      <c r="S293" s="124">
        <v>0</v>
      </c>
      <c r="T293" s="125">
        <f>S293*H293</f>
        <v>0</v>
      </c>
      <c r="AR293" s="97" t="s">
        <v>419</v>
      </c>
      <c r="AT293" s="97" t="s">
        <v>186</v>
      </c>
      <c r="AU293" s="97" t="s">
        <v>83</v>
      </c>
      <c r="AY293" s="10" t="s">
        <v>184</v>
      </c>
      <c r="BE293" s="98">
        <f>IF(N293="základní",J293,0)</f>
        <v>0</v>
      </c>
      <c r="BF293" s="98">
        <f>IF(N293="snížená",J293,0)</f>
        <v>0</v>
      </c>
      <c r="BG293" s="98">
        <f>IF(N293="zákl. přenesená",J293,0)</f>
        <v>0</v>
      </c>
      <c r="BH293" s="98">
        <f>IF(N293="sníž. přenesená",J293,0)</f>
        <v>0</v>
      </c>
      <c r="BI293" s="98">
        <f>IF(N293="nulová",J293,0)</f>
        <v>0</v>
      </c>
      <c r="BJ293" s="10" t="s">
        <v>81</v>
      </c>
      <c r="BK293" s="98">
        <f>ROUND(I293*H293,2)</f>
        <v>0</v>
      </c>
      <c r="BL293" s="10" t="s">
        <v>419</v>
      </c>
      <c r="BM293" s="97" t="s">
        <v>2785</v>
      </c>
    </row>
    <row r="294" spans="2:65" s="1" customFormat="1" ht="7.05" customHeight="1">
      <c r="B294" s="26"/>
      <c r="C294" s="27"/>
      <c r="D294" s="27"/>
      <c r="E294" s="27"/>
      <c r="F294" s="27"/>
      <c r="G294" s="27"/>
      <c r="H294" s="27"/>
      <c r="I294" s="27"/>
      <c r="J294" s="27"/>
      <c r="K294" s="27"/>
      <c r="L294" s="20"/>
    </row>
  </sheetData>
  <sheetProtection algorithmName="SHA-512" hashValue="kVTENo1n1Ri0NILoxsSjBdD11OtemiepShNPYoE3NRMFl5u+IHQIeaDn4g2aDjxanmNm7FPqx7X/zxDP4pxd/g==" saltValue="tVfRjEH67d+FjGsqavbjdIh2LNR6xh3lWcohAVkFXBirt4/5pL+s2WCXmCKP13TjqxU5zyB+LMLTEiQaul5rrQ==" spinCount="100000" sheet="1" objects="1" scenarios="1" formatColumns="0" formatRows="0" autoFilter="0"/>
  <autoFilter ref="C136:K293" xr:uid="{00000000-0009-0000-0000-000005000000}"/>
  <mergeCells count="12">
    <mergeCell ref="E129:H129"/>
    <mergeCell ref="L2:V2"/>
    <mergeCell ref="E85:H85"/>
    <mergeCell ref="E87:H87"/>
    <mergeCell ref="E89:H89"/>
    <mergeCell ref="E125:H125"/>
    <mergeCell ref="E127:H127"/>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137"/>
  <sheetViews>
    <sheetView showGridLines="0" topLeftCell="A112" workbookViewId="0">
      <selection activeCell="F132" sqref="F132"/>
    </sheetView>
  </sheetViews>
  <sheetFormatPr defaultRowHeight="10.199999999999999"/>
  <cols>
    <col min="1" max="1" width="8.28515625" customWidth="1"/>
    <col min="2" max="2" width="1.28515625" customWidth="1"/>
    <col min="3" max="3" width="4.140625" customWidth="1"/>
    <col min="4" max="4" width="4.28515625" customWidth="1"/>
    <col min="5" max="5" width="17.140625" customWidth="1"/>
    <col min="6" max="6" width="50.7109375" customWidth="1"/>
    <col min="7" max="7" width="7.42578125" customWidth="1"/>
    <col min="8" max="8" width="14" customWidth="1"/>
    <col min="9" max="9" width="15.7109375" customWidth="1"/>
    <col min="10" max="10" width="22.28515625" customWidth="1"/>
    <col min="11" max="11" width="22.28515625" hidden="1" customWidth="1"/>
    <col min="12" max="12" width="9.28515625" customWidth="1"/>
    <col min="13" max="13" width="10.7109375" hidden="1" customWidth="1"/>
    <col min="14" max="14" width="9.28515625" hidden="1"/>
    <col min="15" max="20" width="14.140625" hidden="1" customWidth="1"/>
    <col min="21" max="21" width="16.28515625" hidden="1" customWidth="1"/>
    <col min="22" max="22" width="12.28515625" customWidth="1"/>
    <col min="23" max="23" width="16.28515625" customWidth="1"/>
    <col min="24" max="24" width="12.28515625" customWidth="1"/>
    <col min="25" max="25" width="15" customWidth="1"/>
    <col min="26" max="26" width="11" customWidth="1"/>
    <col min="27" max="27" width="15" customWidth="1"/>
    <col min="28" max="28" width="16.28515625" customWidth="1"/>
    <col min="29" max="29" width="11" customWidth="1"/>
    <col min="30" max="30" width="15" customWidth="1"/>
    <col min="31" max="31" width="16.28515625" customWidth="1"/>
    <col min="44" max="65" width="9.28515625" hidden="1"/>
  </cols>
  <sheetData>
    <row r="2" spans="2:46" ht="37.049999999999997" customHeight="1">
      <c r="L2" s="867"/>
      <c r="M2" s="867"/>
      <c r="N2" s="867"/>
      <c r="O2" s="867"/>
      <c r="P2" s="867"/>
      <c r="Q2" s="867"/>
      <c r="R2" s="867"/>
      <c r="S2" s="867"/>
      <c r="T2" s="867"/>
      <c r="U2" s="867"/>
      <c r="V2" s="867"/>
      <c r="AT2" s="10" t="s">
        <v>104</v>
      </c>
    </row>
    <row r="3" spans="2:46" ht="7.05" customHeight="1">
      <c r="B3" s="11"/>
      <c r="C3" s="12"/>
      <c r="D3" s="12"/>
      <c r="E3" s="12"/>
      <c r="F3" s="12"/>
      <c r="G3" s="12"/>
      <c r="H3" s="12"/>
      <c r="I3" s="12"/>
      <c r="J3" s="12"/>
      <c r="K3" s="12"/>
      <c r="L3" s="13"/>
      <c r="AT3" s="10" t="s">
        <v>83</v>
      </c>
    </row>
    <row r="4" spans="2:46" ht="25.05" customHeight="1">
      <c r="B4" s="13"/>
      <c r="D4" s="14" t="s">
        <v>148</v>
      </c>
      <c r="L4" s="13"/>
      <c r="M4" s="41" t="s">
        <v>9</v>
      </c>
      <c r="AT4" s="10" t="s">
        <v>4</v>
      </c>
    </row>
    <row r="5" spans="2:46" ht="7.05" customHeight="1">
      <c r="B5" s="13"/>
      <c r="L5" s="13"/>
    </row>
    <row r="6" spans="2:46" ht="12" customHeight="1">
      <c r="B6" s="13"/>
      <c r="D6" s="16" t="s">
        <v>14</v>
      </c>
      <c r="L6" s="13"/>
    </row>
    <row r="7" spans="2:46" ht="16.5" customHeight="1">
      <c r="B7" s="13"/>
      <c r="E7" s="865" t="str">
        <f>'Rekapitulace stavby'!K6</f>
        <v xml:space="preserve">Rekonstrukce a modernizace fotbalového hřiště SK Union Břevnov </v>
      </c>
      <c r="F7" s="866"/>
      <c r="G7" s="866"/>
      <c r="H7" s="866"/>
      <c r="L7" s="13"/>
    </row>
    <row r="8" spans="2:46" ht="12" customHeight="1">
      <c r="B8" s="13"/>
      <c r="D8" s="16" t="s">
        <v>149</v>
      </c>
      <c r="L8" s="13"/>
    </row>
    <row r="9" spans="2:46" s="1" customFormat="1" ht="16.5" customHeight="1">
      <c r="B9" s="20"/>
      <c r="E9" s="865" t="s">
        <v>644</v>
      </c>
      <c r="F9" s="864"/>
      <c r="G9" s="864"/>
      <c r="H9" s="864"/>
      <c r="L9" s="20"/>
    </row>
    <row r="10" spans="2:46" s="1" customFormat="1" ht="12" customHeight="1">
      <c r="B10" s="20"/>
      <c r="D10" s="16" t="s">
        <v>439</v>
      </c>
      <c r="L10" s="20"/>
    </row>
    <row r="11" spans="2:46" s="1" customFormat="1" ht="16.5" customHeight="1">
      <c r="B11" s="20"/>
      <c r="E11" s="863" t="s">
        <v>2786</v>
      </c>
      <c r="F11" s="864"/>
      <c r="G11" s="864"/>
      <c r="H11" s="864"/>
      <c r="L11" s="20"/>
    </row>
    <row r="12" spans="2:46" s="1" customFormat="1">
      <c r="B12" s="20"/>
      <c r="L12" s="20"/>
    </row>
    <row r="13" spans="2:46" s="1" customFormat="1" ht="12" customHeight="1">
      <c r="B13" s="20"/>
      <c r="D13" s="16" t="s">
        <v>15</v>
      </c>
      <c r="F13" s="15" t="s">
        <v>1</v>
      </c>
      <c r="I13" s="16" t="s">
        <v>16</v>
      </c>
      <c r="J13" s="15" t="s">
        <v>1</v>
      </c>
      <c r="L13" s="20"/>
    </row>
    <row r="14" spans="2:46" s="1" customFormat="1" ht="12" customHeight="1">
      <c r="B14" s="20"/>
      <c r="D14" s="16" t="s">
        <v>17</v>
      </c>
      <c r="F14" s="15" t="s">
        <v>18</v>
      </c>
      <c r="I14" s="16" t="s">
        <v>19</v>
      </c>
      <c r="J14" s="30">
        <f>'Rekapitulace stavby'!AN8</f>
        <v>46065</v>
      </c>
      <c r="L14" s="20"/>
    </row>
    <row r="15" spans="2:46" s="1" customFormat="1" ht="10.8" customHeight="1">
      <c r="B15" s="20"/>
      <c r="L15" s="20"/>
    </row>
    <row r="16" spans="2:46" s="1" customFormat="1" ht="12" customHeight="1">
      <c r="B16" s="20"/>
      <c r="D16" s="16" t="s">
        <v>20</v>
      </c>
      <c r="I16" s="16" t="s">
        <v>21</v>
      </c>
      <c r="J16" s="15" t="s">
        <v>1</v>
      </c>
      <c r="L16" s="20"/>
    </row>
    <row r="17" spans="2:12" s="1" customFormat="1" ht="18" customHeight="1">
      <c r="B17" s="20"/>
      <c r="E17" s="15" t="s">
        <v>22</v>
      </c>
      <c r="I17" s="16" t="s">
        <v>23</v>
      </c>
      <c r="J17" s="15" t="s">
        <v>1</v>
      </c>
      <c r="L17" s="20"/>
    </row>
    <row r="18" spans="2:12" s="1" customFormat="1" ht="7.05" customHeight="1">
      <c r="B18" s="20"/>
      <c r="L18" s="20"/>
    </row>
    <row r="19" spans="2:12" s="1" customFormat="1" ht="12" customHeight="1">
      <c r="B19" s="20"/>
      <c r="D19" s="16" t="s">
        <v>24</v>
      </c>
      <c r="I19" s="16" t="s">
        <v>21</v>
      </c>
      <c r="J19" s="17" t="str">
        <f>'Rekapitulace stavby'!AN13</f>
        <v>Vyplň údaj</v>
      </c>
      <c r="L19" s="20"/>
    </row>
    <row r="20" spans="2:12" s="1" customFormat="1" ht="18" customHeight="1">
      <c r="B20" s="20"/>
      <c r="E20" s="868" t="str">
        <f>'Rekapitulace stavby'!E14</f>
        <v xml:space="preserve">Vyplň údaj </v>
      </c>
      <c r="F20" s="869"/>
      <c r="G20" s="869"/>
      <c r="H20" s="869"/>
      <c r="I20" s="16" t="s">
        <v>23</v>
      </c>
      <c r="J20" s="17" t="str">
        <f>'Rekapitulace stavby'!AN14</f>
        <v>Vyplň údaj</v>
      </c>
      <c r="L20" s="20"/>
    </row>
    <row r="21" spans="2:12" s="1" customFormat="1" ht="7.05" customHeight="1">
      <c r="B21" s="20"/>
      <c r="L21" s="20"/>
    </row>
    <row r="22" spans="2:12" s="1" customFormat="1" ht="12" customHeight="1">
      <c r="B22" s="20"/>
      <c r="D22" s="16" t="s">
        <v>26</v>
      </c>
      <c r="I22" s="16" t="s">
        <v>21</v>
      </c>
      <c r="J22" s="15" t="s">
        <v>1</v>
      </c>
      <c r="L22" s="20"/>
    </row>
    <row r="23" spans="2:12" s="1" customFormat="1" ht="18" customHeight="1">
      <c r="B23" s="20"/>
      <c r="E23" s="15" t="s">
        <v>27</v>
      </c>
      <c r="I23" s="16" t="s">
        <v>23</v>
      </c>
      <c r="J23" s="15" t="s">
        <v>1</v>
      </c>
      <c r="L23" s="20"/>
    </row>
    <row r="24" spans="2:12" s="1" customFormat="1" ht="7.05" customHeight="1">
      <c r="B24" s="20"/>
      <c r="L24" s="20"/>
    </row>
    <row r="25" spans="2:12" s="1" customFormat="1" ht="12" customHeight="1">
      <c r="B25" s="20"/>
      <c r="D25" s="16" t="s">
        <v>29</v>
      </c>
      <c r="I25" s="16" t="s">
        <v>21</v>
      </c>
      <c r="J25" s="15" t="s">
        <v>1</v>
      </c>
      <c r="L25" s="20"/>
    </row>
    <row r="26" spans="2:12" s="1" customFormat="1" ht="18" customHeight="1">
      <c r="B26" s="20"/>
      <c r="E26" s="15" t="s">
        <v>30</v>
      </c>
      <c r="I26" s="16" t="s">
        <v>23</v>
      </c>
      <c r="J26" s="15" t="s">
        <v>1</v>
      </c>
      <c r="L26" s="20"/>
    </row>
    <row r="27" spans="2:12" s="1" customFormat="1" ht="7.05" customHeight="1">
      <c r="B27" s="20"/>
      <c r="L27" s="20"/>
    </row>
    <row r="28" spans="2:12" s="1" customFormat="1" ht="12" customHeight="1">
      <c r="B28" s="20"/>
      <c r="D28" s="16" t="s">
        <v>31</v>
      </c>
      <c r="L28" s="20"/>
    </row>
    <row r="29" spans="2:12" s="2" customFormat="1" ht="16.5" customHeight="1">
      <c r="B29" s="42"/>
      <c r="E29" s="870" t="s">
        <v>1</v>
      </c>
      <c r="F29" s="870"/>
      <c r="G29" s="870"/>
      <c r="H29" s="870"/>
      <c r="L29" s="42"/>
    </row>
    <row r="30" spans="2:12" s="1" customFormat="1" ht="7.05" customHeight="1">
      <c r="B30" s="20"/>
      <c r="L30" s="20"/>
    </row>
    <row r="31" spans="2:12" s="1" customFormat="1" ht="7.05" customHeight="1">
      <c r="B31" s="20"/>
      <c r="D31" s="31"/>
      <c r="E31" s="31"/>
      <c r="F31" s="31"/>
      <c r="G31" s="31"/>
      <c r="H31" s="31"/>
      <c r="I31" s="31"/>
      <c r="J31" s="31"/>
      <c r="K31" s="31"/>
      <c r="L31" s="20"/>
    </row>
    <row r="32" spans="2:12" s="1" customFormat="1" ht="25.35" customHeight="1">
      <c r="B32" s="20"/>
      <c r="D32" s="43" t="s">
        <v>33</v>
      </c>
      <c r="J32" s="39">
        <f>ROUND(J126, 2)</f>
        <v>0</v>
      </c>
      <c r="L32" s="20"/>
    </row>
    <row r="33" spans="2:12" s="1" customFormat="1" ht="7.05" customHeight="1">
      <c r="B33" s="20"/>
      <c r="D33" s="31"/>
      <c r="E33" s="31"/>
      <c r="F33" s="31"/>
      <c r="G33" s="31"/>
      <c r="H33" s="31"/>
      <c r="I33" s="31"/>
      <c r="J33" s="31"/>
      <c r="K33" s="31"/>
      <c r="L33" s="20"/>
    </row>
    <row r="34" spans="2:12" s="1" customFormat="1" ht="14.4" customHeight="1">
      <c r="B34" s="20"/>
      <c r="F34" s="22" t="s">
        <v>35</v>
      </c>
      <c r="I34" s="22" t="s">
        <v>34</v>
      </c>
      <c r="J34" s="22" t="s">
        <v>36</v>
      </c>
      <c r="L34" s="20"/>
    </row>
    <row r="35" spans="2:12" s="1" customFormat="1" ht="14.4" customHeight="1">
      <c r="B35" s="20"/>
      <c r="D35" s="32" t="s">
        <v>37</v>
      </c>
      <c r="E35" s="16" t="s">
        <v>38</v>
      </c>
      <c r="F35" s="40">
        <f>ROUND((SUM(BE126:BE136)),  2)</f>
        <v>0</v>
      </c>
      <c r="I35" s="44">
        <v>0.21</v>
      </c>
      <c r="J35" s="40">
        <f>ROUND(((SUM(BE126:BE136))*I35),  2)</f>
        <v>0</v>
      </c>
      <c r="L35" s="20"/>
    </row>
    <row r="36" spans="2:12" s="1" customFormat="1" ht="14.4" customHeight="1">
      <c r="B36" s="20"/>
      <c r="E36" s="16" t="s">
        <v>39</v>
      </c>
      <c r="F36" s="40">
        <f>ROUND((SUM(BF126:BF136)),  2)</f>
        <v>0</v>
      </c>
      <c r="I36" s="44">
        <v>0.12</v>
      </c>
      <c r="J36" s="40">
        <f>ROUND(((SUM(BF126:BF136))*I36),  2)</f>
        <v>0</v>
      </c>
      <c r="L36" s="20"/>
    </row>
    <row r="37" spans="2:12" s="1" customFormat="1" ht="14.4" hidden="1" customHeight="1">
      <c r="B37" s="20"/>
      <c r="E37" s="16" t="s">
        <v>40</v>
      </c>
      <c r="F37" s="40">
        <f>ROUND((SUM(BG126:BG136)),  2)</f>
        <v>0</v>
      </c>
      <c r="I37" s="44">
        <v>0.21</v>
      </c>
      <c r="J37" s="40">
        <f>0</f>
        <v>0</v>
      </c>
      <c r="L37" s="20"/>
    </row>
    <row r="38" spans="2:12" s="1" customFormat="1" ht="14.4" hidden="1" customHeight="1">
      <c r="B38" s="20"/>
      <c r="E38" s="16" t="s">
        <v>41</v>
      </c>
      <c r="F38" s="40">
        <f>ROUND((SUM(BH126:BH136)),  2)</f>
        <v>0</v>
      </c>
      <c r="I38" s="44">
        <v>0.12</v>
      </c>
      <c r="J38" s="40">
        <f>0</f>
        <v>0</v>
      </c>
      <c r="L38" s="20"/>
    </row>
    <row r="39" spans="2:12" s="1" customFormat="1" ht="14.4" hidden="1" customHeight="1">
      <c r="B39" s="20"/>
      <c r="E39" s="16" t="s">
        <v>42</v>
      </c>
      <c r="F39" s="40">
        <f>ROUND((SUM(BI126:BI136)),  2)</f>
        <v>0</v>
      </c>
      <c r="I39" s="44">
        <v>0</v>
      </c>
      <c r="J39" s="40">
        <f>0</f>
        <v>0</v>
      </c>
      <c r="L39" s="20"/>
    </row>
    <row r="40" spans="2:12" s="1" customFormat="1" ht="7.05" customHeight="1">
      <c r="B40" s="20"/>
      <c r="L40" s="20"/>
    </row>
    <row r="41" spans="2:12" s="1" customFormat="1" ht="25.35" customHeight="1">
      <c r="B41" s="20"/>
      <c r="C41" s="45"/>
      <c r="D41" s="46" t="s">
        <v>43</v>
      </c>
      <c r="E41" s="33"/>
      <c r="F41" s="33"/>
      <c r="G41" s="47" t="s">
        <v>44</v>
      </c>
      <c r="H41" s="48" t="s">
        <v>45</v>
      </c>
      <c r="I41" s="33"/>
      <c r="J41" s="49">
        <f>SUM(J32:J39)</f>
        <v>0</v>
      </c>
      <c r="K41" s="50"/>
      <c r="L41" s="20"/>
    </row>
    <row r="42" spans="2:12" s="1" customFormat="1" ht="14.4" customHeight="1">
      <c r="B42" s="20"/>
      <c r="L42" s="20"/>
    </row>
    <row r="43" spans="2:12" ht="14.4" customHeight="1">
      <c r="B43" s="13"/>
      <c r="L43" s="13"/>
    </row>
    <row r="44" spans="2:12" ht="14.4" customHeight="1">
      <c r="B44" s="13"/>
      <c r="L44" s="13"/>
    </row>
    <row r="45" spans="2:12" ht="14.4" customHeight="1">
      <c r="B45" s="13"/>
      <c r="L45" s="13"/>
    </row>
    <row r="46" spans="2:12" ht="14.4" customHeight="1">
      <c r="B46" s="13"/>
      <c r="L46" s="13"/>
    </row>
    <row r="47" spans="2:12" ht="14.4" customHeight="1">
      <c r="B47" s="13"/>
      <c r="L47" s="13"/>
    </row>
    <row r="48" spans="2:12" ht="14.4" customHeight="1">
      <c r="B48" s="13"/>
      <c r="L48" s="13"/>
    </row>
    <row r="49" spans="2:12" ht="14.4" customHeight="1">
      <c r="B49" s="13"/>
      <c r="L49" s="13"/>
    </row>
    <row r="50" spans="2:12" s="1" customFormat="1" ht="14.4" customHeight="1">
      <c r="B50" s="20"/>
      <c r="D50" s="23" t="s">
        <v>46</v>
      </c>
      <c r="E50" s="24"/>
      <c r="F50" s="24"/>
      <c r="G50" s="23" t="s">
        <v>47</v>
      </c>
      <c r="H50" s="24"/>
      <c r="I50" s="24"/>
      <c r="J50" s="24"/>
      <c r="K50" s="24"/>
      <c r="L50" s="20"/>
    </row>
    <row r="51" spans="2:12">
      <c r="B51" s="13"/>
      <c r="L51" s="13"/>
    </row>
    <row r="52" spans="2:12">
      <c r="B52" s="13"/>
      <c r="L52" s="13"/>
    </row>
    <row r="53" spans="2:12">
      <c r="B53" s="13"/>
      <c r="L53" s="13"/>
    </row>
    <row r="54" spans="2:12">
      <c r="B54" s="13"/>
      <c r="L54" s="13"/>
    </row>
    <row r="55" spans="2:12">
      <c r="B55" s="13"/>
      <c r="L55" s="13"/>
    </row>
    <row r="56" spans="2:12">
      <c r="B56" s="13"/>
      <c r="L56" s="13"/>
    </row>
    <row r="57" spans="2:12">
      <c r="B57" s="13"/>
      <c r="L57" s="13"/>
    </row>
    <row r="58" spans="2:12">
      <c r="B58" s="13"/>
      <c r="L58" s="13"/>
    </row>
    <row r="59" spans="2:12">
      <c r="B59" s="13"/>
      <c r="L59" s="13"/>
    </row>
    <row r="60" spans="2:12">
      <c r="B60" s="13"/>
      <c r="L60" s="13"/>
    </row>
    <row r="61" spans="2:12" s="1" customFormat="1" ht="13.2">
      <c r="B61" s="20"/>
      <c r="D61" s="25" t="s">
        <v>48</v>
      </c>
      <c r="E61" s="21"/>
      <c r="F61" s="51" t="s">
        <v>49</v>
      </c>
      <c r="G61" s="25" t="s">
        <v>48</v>
      </c>
      <c r="H61" s="21"/>
      <c r="I61" s="21"/>
      <c r="J61" s="52" t="s">
        <v>49</v>
      </c>
      <c r="K61" s="21"/>
      <c r="L61" s="20"/>
    </row>
    <row r="62" spans="2:12">
      <c r="B62" s="13"/>
      <c r="L62" s="13"/>
    </row>
    <row r="63" spans="2:12">
      <c r="B63" s="13"/>
      <c r="L63" s="13"/>
    </row>
    <row r="64" spans="2:12">
      <c r="B64" s="13"/>
      <c r="L64" s="13"/>
    </row>
    <row r="65" spans="2:12" s="1" customFormat="1" ht="13.2">
      <c r="B65" s="20"/>
      <c r="D65" s="23" t="s">
        <v>50</v>
      </c>
      <c r="E65" s="24"/>
      <c r="F65" s="24"/>
      <c r="G65" s="23" t="s">
        <v>51</v>
      </c>
      <c r="H65" s="24"/>
      <c r="I65" s="24"/>
      <c r="J65" s="24"/>
      <c r="K65" s="24"/>
      <c r="L65" s="20"/>
    </row>
    <row r="66" spans="2:12">
      <c r="B66" s="13"/>
      <c r="L66" s="13"/>
    </row>
    <row r="67" spans="2:12">
      <c r="B67" s="13"/>
      <c r="L67" s="13"/>
    </row>
    <row r="68" spans="2:12">
      <c r="B68" s="13"/>
      <c r="L68" s="13"/>
    </row>
    <row r="69" spans="2:12">
      <c r="B69" s="13"/>
      <c r="L69" s="13"/>
    </row>
    <row r="70" spans="2:12">
      <c r="B70" s="13"/>
      <c r="L70" s="13"/>
    </row>
    <row r="71" spans="2:12">
      <c r="B71" s="13"/>
      <c r="L71" s="13"/>
    </row>
    <row r="72" spans="2:12">
      <c r="B72" s="13"/>
      <c r="L72" s="13"/>
    </row>
    <row r="73" spans="2:12">
      <c r="B73" s="13"/>
      <c r="L73" s="13"/>
    </row>
    <row r="74" spans="2:12">
      <c r="B74" s="13"/>
      <c r="L74" s="13"/>
    </row>
    <row r="75" spans="2:12">
      <c r="B75" s="13"/>
      <c r="L75" s="13"/>
    </row>
    <row r="76" spans="2:12" s="1" customFormat="1" ht="13.2">
      <c r="B76" s="20"/>
      <c r="D76" s="25" t="s">
        <v>48</v>
      </c>
      <c r="E76" s="21"/>
      <c r="F76" s="51" t="s">
        <v>49</v>
      </c>
      <c r="G76" s="25" t="s">
        <v>48</v>
      </c>
      <c r="H76" s="21"/>
      <c r="I76" s="21"/>
      <c r="J76" s="52" t="s">
        <v>49</v>
      </c>
      <c r="K76" s="21"/>
      <c r="L76" s="20"/>
    </row>
    <row r="77" spans="2:12" s="1" customFormat="1" ht="14.4" customHeight="1">
      <c r="B77" s="26"/>
      <c r="C77" s="27"/>
      <c r="D77" s="27"/>
      <c r="E77" s="27"/>
      <c r="F77" s="27"/>
      <c r="G77" s="27"/>
      <c r="H77" s="27"/>
      <c r="I77" s="27"/>
      <c r="J77" s="27"/>
      <c r="K77" s="27"/>
      <c r="L77" s="20"/>
    </row>
    <row r="81" spans="2:12" s="1" customFormat="1" ht="7.05" customHeight="1">
      <c r="B81" s="28"/>
      <c r="C81" s="29"/>
      <c r="D81" s="29"/>
      <c r="E81" s="29"/>
      <c r="F81" s="29"/>
      <c r="G81" s="29"/>
      <c r="H81" s="29"/>
      <c r="I81" s="29"/>
      <c r="J81" s="29"/>
      <c r="K81" s="29"/>
      <c r="L81" s="20"/>
    </row>
    <row r="82" spans="2:12" s="1" customFormat="1" ht="25.05" customHeight="1">
      <c r="B82" s="20"/>
      <c r="C82" s="14" t="s">
        <v>151</v>
      </c>
      <c r="L82" s="20"/>
    </row>
    <row r="83" spans="2:12" s="1" customFormat="1" ht="7.05" customHeight="1">
      <c r="B83" s="20"/>
      <c r="L83" s="20"/>
    </row>
    <row r="84" spans="2:12" s="1" customFormat="1" ht="12" customHeight="1">
      <c r="B84" s="20"/>
      <c r="C84" s="16" t="s">
        <v>14</v>
      </c>
      <c r="L84" s="20"/>
    </row>
    <row r="85" spans="2:12" s="1" customFormat="1" ht="16.5" customHeight="1">
      <c r="B85" s="20"/>
      <c r="E85" s="865" t="str">
        <f>E7</f>
        <v xml:space="preserve">Rekonstrukce a modernizace fotbalového hřiště SK Union Břevnov </v>
      </c>
      <c r="F85" s="866"/>
      <c r="G85" s="866"/>
      <c r="H85" s="866"/>
      <c r="L85" s="20"/>
    </row>
    <row r="86" spans="2:12" ht="12" customHeight="1">
      <c r="B86" s="13"/>
      <c r="C86" s="16" t="s">
        <v>149</v>
      </c>
      <c r="L86" s="13"/>
    </row>
    <row r="87" spans="2:12" s="1" customFormat="1" ht="16.5" customHeight="1">
      <c r="B87" s="20"/>
      <c r="E87" s="865" t="s">
        <v>644</v>
      </c>
      <c r="F87" s="864"/>
      <c r="G87" s="864"/>
      <c r="H87" s="864"/>
      <c r="L87" s="20"/>
    </row>
    <row r="88" spans="2:12" s="1" customFormat="1" ht="12" customHeight="1">
      <c r="B88" s="20"/>
      <c r="C88" s="16" t="s">
        <v>439</v>
      </c>
      <c r="L88" s="20"/>
    </row>
    <row r="89" spans="2:12" s="1" customFormat="1" ht="16.5" customHeight="1">
      <c r="B89" s="20"/>
      <c r="E89" s="863" t="str">
        <f>E11</f>
        <v>SO-03.5 - VZT</v>
      </c>
      <c r="F89" s="864"/>
      <c r="G89" s="864"/>
      <c r="H89" s="864"/>
      <c r="L89" s="20"/>
    </row>
    <row r="90" spans="2:12" s="1" customFormat="1" ht="7.05" customHeight="1">
      <c r="B90" s="20"/>
      <c r="L90" s="20"/>
    </row>
    <row r="91" spans="2:12" s="1" customFormat="1" ht="12" customHeight="1">
      <c r="B91" s="20"/>
      <c r="C91" s="16" t="s">
        <v>17</v>
      </c>
      <c r="F91" s="15" t="str">
        <f>F14</f>
        <v>Praha 6</v>
      </c>
      <c r="I91" s="16" t="s">
        <v>19</v>
      </c>
      <c r="J91" s="30">
        <f>IF(J14="","",J14)</f>
        <v>46065</v>
      </c>
      <c r="L91" s="20"/>
    </row>
    <row r="92" spans="2:12" s="1" customFormat="1" ht="7.05" customHeight="1">
      <c r="B92" s="20"/>
      <c r="L92" s="20"/>
    </row>
    <row r="93" spans="2:12" s="1" customFormat="1" ht="25.65" customHeight="1">
      <c r="B93" s="20"/>
      <c r="C93" s="16" t="s">
        <v>20</v>
      </c>
      <c r="F93" s="15" t="str">
        <f>E17</f>
        <v>Městská část Praha 6</v>
      </c>
      <c r="I93" s="16" t="s">
        <v>26</v>
      </c>
      <c r="J93" s="19" t="str">
        <f>E23</f>
        <v>Sportovní projekty s.r.o.</v>
      </c>
      <c r="L93" s="20"/>
    </row>
    <row r="94" spans="2:12" s="1" customFormat="1" ht="15.15" customHeight="1">
      <c r="B94" s="20"/>
      <c r="C94" s="16" t="s">
        <v>24</v>
      </c>
      <c r="F94" s="15" t="str">
        <f>IF(E20="","",E20)</f>
        <v xml:space="preserve">Vyplň údaj </v>
      </c>
      <c r="I94" s="16" t="s">
        <v>29</v>
      </c>
      <c r="J94" s="19" t="str">
        <f>E26</f>
        <v>F.Pecka</v>
      </c>
      <c r="L94" s="20"/>
    </row>
    <row r="95" spans="2:12" s="1" customFormat="1" ht="10.199999999999999" customHeight="1">
      <c r="B95" s="20"/>
      <c r="L95" s="20"/>
    </row>
    <row r="96" spans="2:12" s="1" customFormat="1" ht="29.25" customHeight="1">
      <c r="B96" s="20"/>
      <c r="C96" s="53" t="s">
        <v>152</v>
      </c>
      <c r="D96" s="45"/>
      <c r="E96" s="45"/>
      <c r="F96" s="45"/>
      <c r="G96" s="45"/>
      <c r="H96" s="45"/>
      <c r="I96" s="45"/>
      <c r="J96" s="54" t="s">
        <v>153</v>
      </c>
      <c r="K96" s="45"/>
      <c r="L96" s="20"/>
    </row>
    <row r="97" spans="2:47" s="1" customFormat="1" ht="10.199999999999999" customHeight="1">
      <c r="B97" s="20"/>
      <c r="L97" s="20"/>
    </row>
    <row r="98" spans="2:47" s="1" customFormat="1" ht="22.8" customHeight="1">
      <c r="B98" s="20"/>
      <c r="C98" s="55" t="s">
        <v>154</v>
      </c>
      <c r="J98" s="39">
        <f>J126</f>
        <v>0</v>
      </c>
      <c r="L98" s="20"/>
      <c r="AU98" s="10" t="s">
        <v>155</v>
      </c>
    </row>
    <row r="99" spans="2:47" s="3" customFormat="1" ht="25.05" customHeight="1">
      <c r="B99" s="56"/>
      <c r="D99" s="57" t="s">
        <v>162</v>
      </c>
      <c r="E99" s="58"/>
      <c r="F99" s="58"/>
      <c r="G99" s="58"/>
      <c r="H99" s="58"/>
      <c r="I99" s="58"/>
      <c r="J99" s="59">
        <f>J127</f>
        <v>0</v>
      </c>
      <c r="L99" s="56"/>
    </row>
    <row r="100" spans="2:47" s="4" customFormat="1" ht="19.95" customHeight="1">
      <c r="B100" s="60"/>
      <c r="D100" s="61" t="s">
        <v>2787</v>
      </c>
      <c r="E100" s="62"/>
      <c r="F100" s="62"/>
      <c r="G100" s="62"/>
      <c r="H100" s="62"/>
      <c r="I100" s="62"/>
      <c r="J100" s="63">
        <f>J128</f>
        <v>0</v>
      </c>
      <c r="L100" s="60"/>
    </row>
    <row r="101" spans="2:47" s="3" customFormat="1" ht="25.05" customHeight="1">
      <c r="B101" s="56"/>
      <c r="D101" s="57" t="s">
        <v>164</v>
      </c>
      <c r="E101" s="58"/>
      <c r="F101" s="58"/>
      <c r="G101" s="58"/>
      <c r="H101" s="58"/>
      <c r="I101" s="58"/>
      <c r="J101" s="59">
        <f>J130</f>
        <v>0</v>
      </c>
      <c r="L101" s="56"/>
    </row>
    <row r="102" spans="2:47" s="4" customFormat="1" ht="19.95" customHeight="1">
      <c r="B102" s="60"/>
      <c r="D102" s="61" t="s">
        <v>166</v>
      </c>
      <c r="E102" s="62"/>
      <c r="F102" s="62"/>
      <c r="G102" s="62"/>
      <c r="H102" s="62"/>
      <c r="I102" s="62"/>
      <c r="J102" s="63">
        <f>J131</f>
        <v>0</v>
      </c>
      <c r="L102" s="60"/>
    </row>
    <row r="103" spans="2:47" s="4" customFormat="1" ht="19.95" customHeight="1">
      <c r="B103" s="60"/>
      <c r="D103" s="61" t="s">
        <v>167</v>
      </c>
      <c r="E103" s="62"/>
      <c r="F103" s="62"/>
      <c r="G103" s="62"/>
      <c r="H103" s="62"/>
      <c r="I103" s="62"/>
      <c r="J103" s="63">
        <f>J133</f>
        <v>0</v>
      </c>
      <c r="L103" s="60"/>
    </row>
    <row r="104" spans="2:47" s="4" customFormat="1" ht="19.95" customHeight="1">
      <c r="B104" s="60"/>
      <c r="D104" s="61" t="s">
        <v>168</v>
      </c>
      <c r="E104" s="62"/>
      <c r="F104" s="62"/>
      <c r="G104" s="62"/>
      <c r="H104" s="62"/>
      <c r="I104" s="62"/>
      <c r="J104" s="63">
        <f>J135</f>
        <v>0</v>
      </c>
      <c r="L104" s="60"/>
    </row>
    <row r="105" spans="2:47" s="1" customFormat="1" ht="21.75" customHeight="1">
      <c r="B105" s="20"/>
      <c r="L105" s="20"/>
    </row>
    <row r="106" spans="2:47" s="1" customFormat="1" ht="7.05" customHeight="1">
      <c r="B106" s="26"/>
      <c r="C106" s="27"/>
      <c r="D106" s="27"/>
      <c r="E106" s="27"/>
      <c r="F106" s="27"/>
      <c r="G106" s="27"/>
      <c r="H106" s="27"/>
      <c r="I106" s="27"/>
      <c r="J106" s="27"/>
      <c r="K106" s="27"/>
      <c r="L106" s="20"/>
    </row>
    <row r="110" spans="2:47" s="1" customFormat="1" ht="7.05" customHeight="1">
      <c r="B110" s="28"/>
      <c r="C110" s="29"/>
      <c r="D110" s="29"/>
      <c r="E110" s="29"/>
      <c r="F110" s="29"/>
      <c r="G110" s="29"/>
      <c r="H110" s="29"/>
      <c r="I110" s="29"/>
      <c r="J110" s="29"/>
      <c r="K110" s="29"/>
      <c r="L110" s="20"/>
    </row>
    <row r="111" spans="2:47" s="1" customFormat="1" ht="25.05" customHeight="1">
      <c r="B111" s="20"/>
      <c r="C111" s="14" t="s">
        <v>169</v>
      </c>
      <c r="L111" s="20"/>
    </row>
    <row r="112" spans="2:47" s="1" customFormat="1" ht="7.05" customHeight="1">
      <c r="B112" s="20"/>
      <c r="L112" s="20"/>
    </row>
    <row r="113" spans="2:63" s="1" customFormat="1" ht="12" customHeight="1">
      <c r="B113" s="20"/>
      <c r="C113" s="16" t="s">
        <v>14</v>
      </c>
      <c r="L113" s="20"/>
    </row>
    <row r="114" spans="2:63" s="1" customFormat="1" ht="16.5" customHeight="1">
      <c r="B114" s="20"/>
      <c r="E114" s="865" t="str">
        <f>E7</f>
        <v xml:space="preserve">Rekonstrukce a modernizace fotbalového hřiště SK Union Břevnov </v>
      </c>
      <c r="F114" s="866"/>
      <c r="G114" s="866"/>
      <c r="H114" s="866"/>
      <c r="L114" s="20"/>
    </row>
    <row r="115" spans="2:63" ht="12" customHeight="1">
      <c r="B115" s="13"/>
      <c r="C115" s="16" t="s">
        <v>149</v>
      </c>
      <c r="L115" s="13"/>
    </row>
    <row r="116" spans="2:63" s="1" customFormat="1" ht="16.5" customHeight="1">
      <c r="B116" s="20"/>
      <c r="E116" s="865" t="s">
        <v>644</v>
      </c>
      <c r="F116" s="864"/>
      <c r="G116" s="864"/>
      <c r="H116" s="864"/>
      <c r="L116" s="20"/>
    </row>
    <row r="117" spans="2:63" s="1" customFormat="1" ht="12" customHeight="1">
      <c r="B117" s="20"/>
      <c r="C117" s="16" t="s">
        <v>439</v>
      </c>
      <c r="L117" s="20"/>
    </row>
    <row r="118" spans="2:63" s="1" customFormat="1" ht="16.5" customHeight="1">
      <c r="B118" s="20"/>
      <c r="E118" s="863" t="str">
        <f>E11</f>
        <v>SO-03.5 - VZT</v>
      </c>
      <c r="F118" s="864"/>
      <c r="G118" s="864"/>
      <c r="H118" s="864"/>
      <c r="L118" s="20"/>
    </row>
    <row r="119" spans="2:63" s="1" customFormat="1" ht="7.05" customHeight="1">
      <c r="B119" s="20"/>
      <c r="L119" s="20"/>
    </row>
    <row r="120" spans="2:63" s="1" customFormat="1" ht="12" customHeight="1">
      <c r="B120" s="20"/>
      <c r="C120" s="16" t="s">
        <v>17</v>
      </c>
      <c r="F120" s="15" t="str">
        <f>F14</f>
        <v>Praha 6</v>
      </c>
      <c r="I120" s="16" t="s">
        <v>19</v>
      </c>
      <c r="J120" s="30">
        <f>IF(J14="","",J14)</f>
        <v>46065</v>
      </c>
      <c r="L120" s="20"/>
    </row>
    <row r="121" spans="2:63" s="1" customFormat="1" ht="7.05" customHeight="1">
      <c r="B121" s="20"/>
      <c r="L121" s="20"/>
    </row>
    <row r="122" spans="2:63" s="1" customFormat="1" ht="25.65" customHeight="1">
      <c r="B122" s="20"/>
      <c r="C122" s="16" t="s">
        <v>20</v>
      </c>
      <c r="F122" s="15" t="str">
        <f>E17</f>
        <v>Městská část Praha 6</v>
      </c>
      <c r="I122" s="16" t="s">
        <v>26</v>
      </c>
      <c r="J122" s="19" t="str">
        <f>E23</f>
        <v>Sportovní projekty s.r.o.</v>
      </c>
      <c r="L122" s="20"/>
    </row>
    <row r="123" spans="2:63" s="1" customFormat="1" ht="15.15" customHeight="1">
      <c r="B123" s="20"/>
      <c r="C123" s="16" t="s">
        <v>24</v>
      </c>
      <c r="F123" s="15" t="str">
        <f>IF(E20="","",E20)</f>
        <v xml:space="preserve">Vyplň údaj </v>
      </c>
      <c r="I123" s="16" t="s">
        <v>29</v>
      </c>
      <c r="J123" s="19" t="str">
        <f>E26</f>
        <v>F.Pecka</v>
      </c>
      <c r="L123" s="20"/>
    </row>
    <row r="124" spans="2:63" s="1" customFormat="1" ht="10.199999999999999" customHeight="1">
      <c r="B124" s="20"/>
      <c r="L124" s="20"/>
    </row>
    <row r="125" spans="2:63" s="5" customFormat="1" ht="29.25" customHeight="1">
      <c r="B125" s="64"/>
      <c r="C125" s="65" t="s">
        <v>170</v>
      </c>
      <c r="D125" s="66" t="s">
        <v>58</v>
      </c>
      <c r="E125" s="66" t="s">
        <v>54</v>
      </c>
      <c r="F125" s="66" t="s">
        <v>55</v>
      </c>
      <c r="G125" s="66" t="s">
        <v>171</v>
      </c>
      <c r="H125" s="66" t="s">
        <v>172</v>
      </c>
      <c r="I125" s="66" t="s">
        <v>173</v>
      </c>
      <c r="J125" s="67" t="s">
        <v>153</v>
      </c>
      <c r="K125" s="68" t="s">
        <v>174</v>
      </c>
      <c r="L125" s="64"/>
      <c r="M125" s="34" t="s">
        <v>1</v>
      </c>
      <c r="N125" s="35" t="s">
        <v>37</v>
      </c>
      <c r="O125" s="35" t="s">
        <v>175</v>
      </c>
      <c r="P125" s="35" t="s">
        <v>176</v>
      </c>
      <c r="Q125" s="35" t="s">
        <v>177</v>
      </c>
      <c r="R125" s="35" t="s">
        <v>178</v>
      </c>
      <c r="S125" s="35" t="s">
        <v>179</v>
      </c>
      <c r="T125" s="36" t="s">
        <v>180</v>
      </c>
    </row>
    <row r="126" spans="2:63" s="1" customFormat="1" ht="22.8" customHeight="1">
      <c r="B126" s="20"/>
      <c r="C126" s="38" t="s">
        <v>181</v>
      </c>
      <c r="J126" s="69">
        <f>BK126</f>
        <v>0</v>
      </c>
      <c r="L126" s="20"/>
      <c r="M126" s="37"/>
      <c r="N126" s="31"/>
      <c r="O126" s="31"/>
      <c r="P126" s="70">
        <f>P127+P130</f>
        <v>0</v>
      </c>
      <c r="Q126" s="31"/>
      <c r="R126" s="70">
        <f>R127+R130</f>
        <v>0</v>
      </c>
      <c r="S126" s="31"/>
      <c r="T126" s="71">
        <f>T127+T130</f>
        <v>0</v>
      </c>
      <c r="AT126" s="10" t="s">
        <v>72</v>
      </c>
      <c r="AU126" s="10" t="s">
        <v>155</v>
      </c>
      <c r="BK126" s="72">
        <f>BK127+BK130</f>
        <v>0</v>
      </c>
    </row>
    <row r="127" spans="2:63" s="6" customFormat="1" ht="25.95" customHeight="1">
      <c r="B127" s="73"/>
      <c r="D127" s="74" t="s">
        <v>72</v>
      </c>
      <c r="E127" s="75" t="s">
        <v>399</v>
      </c>
      <c r="F127" s="75" t="s">
        <v>400</v>
      </c>
      <c r="I127" s="76"/>
      <c r="J127" s="77">
        <f>BK127</f>
        <v>0</v>
      </c>
      <c r="L127" s="73"/>
      <c r="M127" s="78"/>
      <c r="P127" s="79">
        <f>P128</f>
        <v>0</v>
      </c>
      <c r="R127" s="79">
        <f>R128</f>
        <v>0</v>
      </c>
      <c r="T127" s="80">
        <f>T128</f>
        <v>0</v>
      </c>
      <c r="AR127" s="74" t="s">
        <v>83</v>
      </c>
      <c r="AT127" s="81" t="s">
        <v>72</v>
      </c>
      <c r="AU127" s="81" t="s">
        <v>73</v>
      </c>
      <c r="AY127" s="74" t="s">
        <v>184</v>
      </c>
      <c r="BK127" s="82">
        <f>BK128</f>
        <v>0</v>
      </c>
    </row>
    <row r="128" spans="2:63" s="6" customFormat="1" ht="22.8" customHeight="1">
      <c r="B128" s="73"/>
      <c r="D128" s="74" t="s">
        <v>72</v>
      </c>
      <c r="E128" s="83" t="s">
        <v>2788</v>
      </c>
      <c r="F128" s="83" t="s">
        <v>2789</v>
      </c>
      <c r="I128" s="76"/>
      <c r="J128" s="84">
        <f>BK128</f>
        <v>0</v>
      </c>
      <c r="L128" s="73"/>
      <c r="M128" s="78"/>
      <c r="P128" s="79">
        <f>P129</f>
        <v>0</v>
      </c>
      <c r="R128" s="79">
        <f>R129</f>
        <v>0</v>
      </c>
      <c r="T128" s="80">
        <f>T129</f>
        <v>0</v>
      </c>
      <c r="AR128" s="74" t="s">
        <v>83</v>
      </c>
      <c r="AT128" s="81" t="s">
        <v>72</v>
      </c>
      <c r="AU128" s="81" t="s">
        <v>81</v>
      </c>
      <c r="AY128" s="74" t="s">
        <v>184</v>
      </c>
      <c r="BK128" s="82">
        <f>BK129</f>
        <v>0</v>
      </c>
    </row>
    <row r="129" spans="2:65" s="1" customFormat="1" ht="16.5" customHeight="1">
      <c r="B129" s="20"/>
      <c r="C129" s="85" t="s">
        <v>81</v>
      </c>
      <c r="D129" s="85" t="s">
        <v>186</v>
      </c>
      <c r="E129" s="86" t="s">
        <v>2790</v>
      </c>
      <c r="F129" s="87" t="s">
        <v>2791</v>
      </c>
      <c r="G129" s="88" t="s">
        <v>496</v>
      </c>
      <c r="H129" s="89">
        <v>1</v>
      </c>
      <c r="I129" s="90">
        <f>SUM('SO-03.5'!F151)</f>
        <v>0</v>
      </c>
      <c r="J129" s="91">
        <f>ROUND(I129*H129,2)</f>
        <v>0</v>
      </c>
      <c r="K129" s="92"/>
      <c r="L129" s="20"/>
      <c r="M129" s="93" t="s">
        <v>1</v>
      </c>
      <c r="N129" s="94" t="s">
        <v>38</v>
      </c>
      <c r="P129" s="95">
        <f>O129*H129</f>
        <v>0</v>
      </c>
      <c r="Q129" s="95">
        <v>0</v>
      </c>
      <c r="R129" s="95">
        <f>Q129*H129</f>
        <v>0</v>
      </c>
      <c r="S129" s="95">
        <v>0</v>
      </c>
      <c r="T129" s="96">
        <f>S129*H129</f>
        <v>0</v>
      </c>
      <c r="AR129" s="97" t="s">
        <v>259</v>
      </c>
      <c r="AT129" s="97" t="s">
        <v>186</v>
      </c>
      <c r="AU129" s="97" t="s">
        <v>83</v>
      </c>
      <c r="AY129" s="10" t="s">
        <v>184</v>
      </c>
      <c r="BE129" s="98">
        <f>IF(N129="základní",J129,0)</f>
        <v>0</v>
      </c>
      <c r="BF129" s="98">
        <f>IF(N129="snížená",J129,0)</f>
        <v>0</v>
      </c>
      <c r="BG129" s="98">
        <f>IF(N129="zákl. přenesená",J129,0)</f>
        <v>0</v>
      </c>
      <c r="BH129" s="98">
        <f>IF(N129="sníž. přenesená",J129,0)</f>
        <v>0</v>
      </c>
      <c r="BI129" s="98">
        <f>IF(N129="nulová",J129,0)</f>
        <v>0</v>
      </c>
      <c r="BJ129" s="10" t="s">
        <v>81</v>
      </c>
      <c r="BK129" s="98">
        <f>ROUND(I129*H129,2)</f>
        <v>0</v>
      </c>
      <c r="BL129" s="10" t="s">
        <v>259</v>
      </c>
      <c r="BM129" s="97" t="s">
        <v>2792</v>
      </c>
    </row>
    <row r="130" spans="2:65" s="6" customFormat="1" ht="25.95" customHeight="1">
      <c r="B130" s="73"/>
      <c r="D130" s="74" t="s">
        <v>72</v>
      </c>
      <c r="E130" s="75" t="s">
        <v>411</v>
      </c>
      <c r="F130" s="75" t="s">
        <v>412</v>
      </c>
      <c r="I130" s="76"/>
      <c r="J130" s="77">
        <f>BK130</f>
        <v>0</v>
      </c>
      <c r="L130" s="73"/>
      <c r="M130" s="78"/>
      <c r="P130" s="79">
        <f>P131+P133+P135</f>
        <v>0</v>
      </c>
      <c r="R130" s="79">
        <f>R131+R133+R135</f>
        <v>0</v>
      </c>
      <c r="T130" s="80">
        <f>T131+T133+T135</f>
        <v>0</v>
      </c>
      <c r="AR130" s="74" t="s">
        <v>207</v>
      </c>
      <c r="AT130" s="81" t="s">
        <v>72</v>
      </c>
      <c r="AU130" s="81" t="s">
        <v>73</v>
      </c>
      <c r="AY130" s="74" t="s">
        <v>184</v>
      </c>
      <c r="BK130" s="82">
        <f>BK131+BK133+BK135</f>
        <v>0</v>
      </c>
    </row>
    <row r="131" spans="2:65" s="6" customFormat="1" ht="22.8" customHeight="1">
      <c r="B131" s="73"/>
      <c r="D131" s="74" t="s">
        <v>72</v>
      </c>
      <c r="E131" s="83" t="s">
        <v>421</v>
      </c>
      <c r="F131" s="83" t="s">
        <v>422</v>
      </c>
      <c r="I131" s="76"/>
      <c r="J131" s="84">
        <f>BK131</f>
        <v>0</v>
      </c>
      <c r="L131" s="73"/>
      <c r="M131" s="78"/>
      <c r="P131" s="79">
        <f>P132</f>
        <v>0</v>
      </c>
      <c r="R131" s="79">
        <f>R132</f>
        <v>0</v>
      </c>
      <c r="T131" s="80">
        <f>T132</f>
        <v>0</v>
      </c>
      <c r="AR131" s="74" t="s">
        <v>207</v>
      </c>
      <c r="AT131" s="81" t="s">
        <v>72</v>
      </c>
      <c r="AU131" s="81" t="s">
        <v>81</v>
      </c>
      <c r="AY131" s="74" t="s">
        <v>184</v>
      </c>
      <c r="BK131" s="82">
        <f>BK132</f>
        <v>0</v>
      </c>
    </row>
    <row r="132" spans="2:65" s="1" customFormat="1" ht="16.5" customHeight="1">
      <c r="B132" s="20"/>
      <c r="C132" s="85" t="s">
        <v>83</v>
      </c>
      <c r="D132" s="85" t="s">
        <v>186</v>
      </c>
      <c r="E132" s="86" t="s">
        <v>424</v>
      </c>
      <c r="F132" s="87" t="s">
        <v>422</v>
      </c>
      <c r="G132" s="88" t="s">
        <v>425</v>
      </c>
      <c r="H132" s="120"/>
      <c r="I132" s="90"/>
      <c r="J132" s="91">
        <f>ROUND(I132*H132,2)</f>
        <v>0</v>
      </c>
      <c r="K132" s="92"/>
      <c r="L132" s="20"/>
      <c r="M132" s="93" t="s">
        <v>1</v>
      </c>
      <c r="N132" s="94" t="s">
        <v>38</v>
      </c>
      <c r="P132" s="95">
        <f>O132*H132</f>
        <v>0</v>
      </c>
      <c r="Q132" s="95">
        <v>0</v>
      </c>
      <c r="R132" s="95">
        <f>Q132*H132</f>
        <v>0</v>
      </c>
      <c r="S132" s="95">
        <v>0</v>
      </c>
      <c r="T132" s="96">
        <f>S132*H132</f>
        <v>0</v>
      </c>
      <c r="AR132" s="97" t="s">
        <v>419</v>
      </c>
      <c r="AT132" s="97" t="s">
        <v>186</v>
      </c>
      <c r="AU132" s="97" t="s">
        <v>83</v>
      </c>
      <c r="AY132" s="10" t="s">
        <v>184</v>
      </c>
      <c r="BE132" s="98">
        <f>IF(N132="základní",J132,0)</f>
        <v>0</v>
      </c>
      <c r="BF132" s="98">
        <f>IF(N132="snížená",J132,0)</f>
        <v>0</v>
      </c>
      <c r="BG132" s="98">
        <f>IF(N132="zákl. přenesená",J132,0)</f>
        <v>0</v>
      </c>
      <c r="BH132" s="98">
        <f>IF(N132="sníž. přenesená",J132,0)</f>
        <v>0</v>
      </c>
      <c r="BI132" s="98">
        <f>IF(N132="nulová",J132,0)</f>
        <v>0</v>
      </c>
      <c r="BJ132" s="10" t="s">
        <v>81</v>
      </c>
      <c r="BK132" s="98">
        <f>ROUND(I132*H132,2)</f>
        <v>0</v>
      </c>
      <c r="BL132" s="10" t="s">
        <v>419</v>
      </c>
      <c r="BM132" s="97" t="s">
        <v>2793</v>
      </c>
    </row>
    <row r="133" spans="2:65" s="6" customFormat="1" ht="22.8" customHeight="1">
      <c r="B133" s="73"/>
      <c r="D133" s="74" t="s">
        <v>72</v>
      </c>
      <c r="E133" s="83" t="s">
        <v>427</v>
      </c>
      <c r="F133" s="83" t="s">
        <v>428</v>
      </c>
      <c r="I133" s="76"/>
      <c r="J133" s="84">
        <f>BK133</f>
        <v>0</v>
      </c>
      <c r="L133" s="73"/>
      <c r="M133" s="78"/>
      <c r="P133" s="79">
        <f>P134</f>
        <v>0</v>
      </c>
      <c r="R133" s="79">
        <f>R134</f>
        <v>0</v>
      </c>
      <c r="T133" s="80">
        <f>T134</f>
        <v>0</v>
      </c>
      <c r="AR133" s="74" t="s">
        <v>207</v>
      </c>
      <c r="AT133" s="81" t="s">
        <v>72</v>
      </c>
      <c r="AU133" s="81" t="s">
        <v>81</v>
      </c>
      <c r="AY133" s="74" t="s">
        <v>184</v>
      </c>
      <c r="BK133" s="82">
        <f>BK134</f>
        <v>0</v>
      </c>
    </row>
    <row r="134" spans="2:65" s="1" customFormat="1" ht="16.5" customHeight="1">
      <c r="B134" s="20"/>
      <c r="C134" s="85" t="s">
        <v>195</v>
      </c>
      <c r="D134" s="85" t="s">
        <v>186</v>
      </c>
      <c r="E134" s="86" t="s">
        <v>430</v>
      </c>
      <c r="F134" s="87" t="s">
        <v>428</v>
      </c>
      <c r="G134" s="88" t="s">
        <v>425</v>
      </c>
      <c r="H134" s="120"/>
      <c r="I134" s="90"/>
      <c r="J134" s="91">
        <f>ROUND(I134*H134,2)</f>
        <v>0</v>
      </c>
      <c r="K134" s="92"/>
      <c r="L134" s="20"/>
      <c r="M134" s="93" t="s">
        <v>1</v>
      </c>
      <c r="N134" s="94" t="s">
        <v>38</v>
      </c>
      <c r="P134" s="95">
        <f>O134*H134</f>
        <v>0</v>
      </c>
      <c r="Q134" s="95">
        <v>0</v>
      </c>
      <c r="R134" s="95">
        <f>Q134*H134</f>
        <v>0</v>
      </c>
      <c r="S134" s="95">
        <v>0</v>
      </c>
      <c r="T134" s="96">
        <f>S134*H134</f>
        <v>0</v>
      </c>
      <c r="AR134" s="97" t="s">
        <v>419</v>
      </c>
      <c r="AT134" s="97" t="s">
        <v>186</v>
      </c>
      <c r="AU134" s="97" t="s">
        <v>83</v>
      </c>
      <c r="AY134" s="10" t="s">
        <v>184</v>
      </c>
      <c r="BE134" s="98">
        <f>IF(N134="základní",J134,0)</f>
        <v>0</v>
      </c>
      <c r="BF134" s="98">
        <f>IF(N134="snížená",J134,0)</f>
        <v>0</v>
      </c>
      <c r="BG134" s="98">
        <f>IF(N134="zákl. přenesená",J134,0)</f>
        <v>0</v>
      </c>
      <c r="BH134" s="98">
        <f>IF(N134="sníž. přenesená",J134,0)</f>
        <v>0</v>
      </c>
      <c r="BI134" s="98">
        <f>IF(N134="nulová",J134,0)</f>
        <v>0</v>
      </c>
      <c r="BJ134" s="10" t="s">
        <v>81</v>
      </c>
      <c r="BK134" s="98">
        <f>ROUND(I134*H134,2)</f>
        <v>0</v>
      </c>
      <c r="BL134" s="10" t="s">
        <v>419</v>
      </c>
      <c r="BM134" s="97" t="s">
        <v>2794</v>
      </c>
    </row>
    <row r="135" spans="2:65" s="6" customFormat="1" ht="22.8" customHeight="1">
      <c r="B135" s="73"/>
      <c r="D135" s="74" t="s">
        <v>72</v>
      </c>
      <c r="E135" s="83" t="s">
        <v>432</v>
      </c>
      <c r="F135" s="83" t="s">
        <v>433</v>
      </c>
      <c r="I135" s="76"/>
      <c r="J135" s="84">
        <f>BK135</f>
        <v>0</v>
      </c>
      <c r="L135" s="73"/>
      <c r="M135" s="78"/>
      <c r="P135" s="79">
        <f>P136</f>
        <v>0</v>
      </c>
      <c r="R135" s="79">
        <f>R136</f>
        <v>0</v>
      </c>
      <c r="T135" s="80">
        <f>T136</f>
        <v>0</v>
      </c>
      <c r="AR135" s="74" t="s">
        <v>207</v>
      </c>
      <c r="AT135" s="81" t="s">
        <v>72</v>
      </c>
      <c r="AU135" s="81" t="s">
        <v>81</v>
      </c>
      <c r="AY135" s="74" t="s">
        <v>184</v>
      </c>
      <c r="BK135" s="82">
        <f>BK136</f>
        <v>0</v>
      </c>
    </row>
    <row r="136" spans="2:65" s="1" customFormat="1" ht="16.5" customHeight="1">
      <c r="B136" s="20"/>
      <c r="C136" s="85" t="s">
        <v>190</v>
      </c>
      <c r="D136" s="85" t="s">
        <v>186</v>
      </c>
      <c r="E136" s="86" t="s">
        <v>435</v>
      </c>
      <c r="F136" s="87" t="s">
        <v>436</v>
      </c>
      <c r="G136" s="88" t="s">
        <v>425</v>
      </c>
      <c r="H136" s="120"/>
      <c r="I136" s="90"/>
      <c r="J136" s="91">
        <f>ROUND(I136*H136,2)</f>
        <v>0</v>
      </c>
      <c r="K136" s="92"/>
      <c r="L136" s="20"/>
      <c r="M136" s="121" t="s">
        <v>1</v>
      </c>
      <c r="N136" s="122" t="s">
        <v>38</v>
      </c>
      <c r="O136" s="123"/>
      <c r="P136" s="124">
        <f>O136*H136</f>
        <v>0</v>
      </c>
      <c r="Q136" s="124">
        <v>0</v>
      </c>
      <c r="R136" s="124">
        <f>Q136*H136</f>
        <v>0</v>
      </c>
      <c r="S136" s="124">
        <v>0</v>
      </c>
      <c r="T136" s="125">
        <f>S136*H136</f>
        <v>0</v>
      </c>
      <c r="AR136" s="97" t="s">
        <v>419</v>
      </c>
      <c r="AT136" s="97" t="s">
        <v>186</v>
      </c>
      <c r="AU136" s="97" t="s">
        <v>83</v>
      </c>
      <c r="AY136" s="10" t="s">
        <v>184</v>
      </c>
      <c r="BE136" s="98">
        <f>IF(N136="základní",J136,0)</f>
        <v>0</v>
      </c>
      <c r="BF136" s="98">
        <f>IF(N136="snížená",J136,0)</f>
        <v>0</v>
      </c>
      <c r="BG136" s="98">
        <f>IF(N136="zákl. přenesená",J136,0)</f>
        <v>0</v>
      </c>
      <c r="BH136" s="98">
        <f>IF(N136="sníž. přenesená",J136,0)</f>
        <v>0</v>
      </c>
      <c r="BI136" s="98">
        <f>IF(N136="nulová",J136,0)</f>
        <v>0</v>
      </c>
      <c r="BJ136" s="10" t="s">
        <v>81</v>
      </c>
      <c r="BK136" s="98">
        <f>ROUND(I136*H136,2)</f>
        <v>0</v>
      </c>
      <c r="BL136" s="10" t="s">
        <v>419</v>
      </c>
      <c r="BM136" s="97" t="s">
        <v>2795</v>
      </c>
    </row>
    <row r="137" spans="2:65" s="1" customFormat="1" ht="7.05" customHeight="1">
      <c r="B137" s="26"/>
      <c r="C137" s="27"/>
      <c r="D137" s="27"/>
      <c r="E137" s="27"/>
      <c r="F137" s="27"/>
      <c r="G137" s="27"/>
      <c r="H137" s="27"/>
      <c r="I137" s="27"/>
      <c r="J137" s="27"/>
      <c r="K137" s="27"/>
      <c r="L137" s="20"/>
    </row>
  </sheetData>
  <sheetProtection algorithmName="SHA-512" hashValue="/pKZzqubpn/Zw4m33m9haiie8jwyhD+hxUojI65RQfuIjaM3BIrEsEjqRf+1UtrfDfOjy2Rm7rQQKrTkXPdOzQ==" saltValue="HP6hcAem/NMBTEYqaESM4vK9+yzlx4lB61LO81K+g0nBdzIG6bxnlkWqssG6lbszleNC+vE1mPbfGU4TCrORjQ==" spinCount="100000" sheet="1" objects="1" scenarios="1" formatColumns="0" formatRows="0" autoFilter="0"/>
  <autoFilter ref="C125:K136" xr:uid="{00000000-0009-0000-0000-000006000000}"/>
  <mergeCells count="12">
    <mergeCell ref="E118:H118"/>
    <mergeCell ref="L2:V2"/>
    <mergeCell ref="E85:H85"/>
    <mergeCell ref="E87:H87"/>
    <mergeCell ref="E89:H89"/>
    <mergeCell ref="E114:H114"/>
    <mergeCell ref="E116:H116"/>
    <mergeCell ref="E7:H7"/>
    <mergeCell ref="E9:H9"/>
    <mergeCell ref="E11:H11"/>
    <mergeCell ref="E20:H20"/>
    <mergeCell ref="E29:H29"/>
  </mergeCells>
  <pageMargins left="0.39374999999999999" right="0.39374999999999999" top="0.39374999999999999" bottom="0.39374999999999999" header="0" footer="0"/>
  <pageSetup paperSize="9" fitToHeight="100" orientation="portrait"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64896-8AAA-4306-BDFD-57431383F99A}">
  <dimension ref="A1:F151"/>
  <sheetViews>
    <sheetView zoomScaleNormal="100" workbookViewId="0">
      <selection activeCell="E3" sqref="E3"/>
    </sheetView>
  </sheetViews>
  <sheetFormatPr defaultColWidth="11" defaultRowHeight="11.4"/>
  <cols>
    <col min="1" max="1" width="13.7109375" style="676" customWidth="1"/>
    <col min="2" max="2" width="55.28515625" style="677" customWidth="1"/>
    <col min="3" max="3" width="6.140625" style="678" customWidth="1"/>
    <col min="4" max="6" width="12.42578125" style="679" customWidth="1"/>
    <col min="7" max="16384" width="11" style="515"/>
  </cols>
  <sheetData>
    <row r="1" spans="1:6" ht="24">
      <c r="A1" s="654" t="s">
        <v>4447</v>
      </c>
      <c r="B1" s="655" t="s">
        <v>55</v>
      </c>
      <c r="C1" s="654" t="s">
        <v>171</v>
      </c>
      <c r="D1" s="656" t="s">
        <v>172</v>
      </c>
      <c r="E1" s="656" t="s">
        <v>4450</v>
      </c>
      <c r="F1" s="656" t="s">
        <v>4451</v>
      </c>
    </row>
    <row r="2" spans="1:6" ht="12">
      <c r="A2" s="657" t="s">
        <v>4604</v>
      </c>
      <c r="B2" s="658"/>
      <c r="C2" s="659"/>
      <c r="D2" s="660"/>
      <c r="E2" s="660"/>
      <c r="F2" s="661">
        <f>SUBTOTAL(9,F3:F24)</f>
        <v>0</v>
      </c>
    </row>
    <row r="3" spans="1:6" ht="79.8">
      <c r="A3" s="662" t="s">
        <v>4605</v>
      </c>
      <c r="B3" s="663" t="s">
        <v>4606</v>
      </c>
      <c r="C3" s="664" t="s">
        <v>563</v>
      </c>
      <c r="D3" s="665">
        <v>1</v>
      </c>
      <c r="E3" s="262"/>
      <c r="F3" s="665">
        <f>SUM(D3*E3)</f>
        <v>0</v>
      </c>
    </row>
    <row r="4" spans="1:6" ht="22.8">
      <c r="A4" s="662" t="s">
        <v>4607</v>
      </c>
      <c r="B4" s="663" t="s">
        <v>4822</v>
      </c>
      <c r="C4" s="664" t="s">
        <v>563</v>
      </c>
      <c r="D4" s="665">
        <v>1</v>
      </c>
      <c r="E4" s="262"/>
      <c r="F4" s="665">
        <f t="shared" ref="F4:F24" si="0">SUM(D4*E4)</f>
        <v>0</v>
      </c>
    </row>
    <row r="5" spans="1:6" ht="34.200000000000003">
      <c r="A5" s="662" t="s">
        <v>4608</v>
      </c>
      <c r="B5" s="663" t="s">
        <v>4823</v>
      </c>
      <c r="C5" s="664" t="s">
        <v>563</v>
      </c>
      <c r="D5" s="665">
        <v>1</v>
      </c>
      <c r="E5" s="262"/>
      <c r="F5" s="665">
        <f t="shared" si="0"/>
        <v>0</v>
      </c>
    </row>
    <row r="6" spans="1:6" ht="34.200000000000003">
      <c r="A6" s="662" t="s">
        <v>4609</v>
      </c>
      <c r="B6" s="663" t="s">
        <v>4823</v>
      </c>
      <c r="C6" s="664" t="s">
        <v>563</v>
      </c>
      <c r="D6" s="665">
        <v>1</v>
      </c>
      <c r="E6" s="262"/>
      <c r="F6" s="665">
        <f t="shared" si="0"/>
        <v>0</v>
      </c>
    </row>
    <row r="7" spans="1:6" ht="22.8">
      <c r="A7" s="662" t="s">
        <v>4610</v>
      </c>
      <c r="B7" s="663" t="s">
        <v>4611</v>
      </c>
      <c r="C7" s="664" t="s">
        <v>563</v>
      </c>
      <c r="D7" s="665">
        <v>1</v>
      </c>
      <c r="E7" s="262"/>
      <c r="F7" s="665">
        <f t="shared" si="0"/>
        <v>0</v>
      </c>
    </row>
    <row r="8" spans="1:6" ht="22.8">
      <c r="A8" s="662" t="s">
        <v>4612</v>
      </c>
      <c r="B8" s="663" t="s">
        <v>4613</v>
      </c>
      <c r="C8" s="664" t="s">
        <v>563</v>
      </c>
      <c r="D8" s="665">
        <v>1</v>
      </c>
      <c r="E8" s="262"/>
      <c r="F8" s="665">
        <f t="shared" si="0"/>
        <v>0</v>
      </c>
    </row>
    <row r="9" spans="1:6" ht="22.8">
      <c r="A9" s="662" t="s">
        <v>4614</v>
      </c>
      <c r="B9" s="663" t="s">
        <v>4613</v>
      </c>
      <c r="C9" s="664" t="s">
        <v>563</v>
      </c>
      <c r="D9" s="665">
        <v>1</v>
      </c>
      <c r="E9" s="262"/>
      <c r="F9" s="665">
        <f t="shared" si="0"/>
        <v>0</v>
      </c>
    </row>
    <row r="10" spans="1:6" ht="34.200000000000003">
      <c r="A10" s="662" t="s">
        <v>4615</v>
      </c>
      <c r="B10" s="663" t="s">
        <v>4616</v>
      </c>
      <c r="C10" s="664" t="s">
        <v>563</v>
      </c>
      <c r="D10" s="665">
        <v>4</v>
      </c>
      <c r="E10" s="262"/>
      <c r="F10" s="665">
        <f t="shared" si="0"/>
        <v>0</v>
      </c>
    </row>
    <row r="11" spans="1:6" ht="34.200000000000003">
      <c r="A11" s="662" t="s">
        <v>4617</v>
      </c>
      <c r="B11" s="663" t="s">
        <v>4618</v>
      </c>
      <c r="C11" s="664" t="s">
        <v>563</v>
      </c>
      <c r="D11" s="665">
        <v>2</v>
      </c>
      <c r="E11" s="262"/>
      <c r="F11" s="665">
        <f t="shared" si="0"/>
        <v>0</v>
      </c>
    </row>
    <row r="12" spans="1:6" ht="57">
      <c r="A12" s="662" t="s">
        <v>4619</v>
      </c>
      <c r="B12" s="663" t="s">
        <v>4620</v>
      </c>
      <c r="C12" s="664" t="s">
        <v>563</v>
      </c>
      <c r="D12" s="665">
        <v>1</v>
      </c>
      <c r="E12" s="262"/>
      <c r="F12" s="665">
        <f t="shared" si="0"/>
        <v>0</v>
      </c>
    </row>
    <row r="13" spans="1:6">
      <c r="A13" s="662" t="s">
        <v>4621</v>
      </c>
      <c r="B13" s="663" t="s">
        <v>4622</v>
      </c>
      <c r="C13" s="664" t="s">
        <v>4623</v>
      </c>
      <c r="D13" s="665">
        <v>2</v>
      </c>
      <c r="E13" s="262"/>
      <c r="F13" s="665">
        <f t="shared" si="0"/>
        <v>0</v>
      </c>
    </row>
    <row r="14" spans="1:6">
      <c r="A14" s="662" t="s">
        <v>4621</v>
      </c>
      <c r="B14" s="663" t="s">
        <v>4624</v>
      </c>
      <c r="C14" s="664" t="s">
        <v>4623</v>
      </c>
      <c r="D14" s="665">
        <v>5</v>
      </c>
      <c r="E14" s="262"/>
      <c r="F14" s="665">
        <f t="shared" si="0"/>
        <v>0</v>
      </c>
    </row>
    <row r="15" spans="1:6">
      <c r="A15" s="662" t="s">
        <v>4625</v>
      </c>
      <c r="B15" s="663" t="s">
        <v>4626</v>
      </c>
      <c r="C15" s="664" t="s">
        <v>201</v>
      </c>
      <c r="D15" s="665">
        <v>35</v>
      </c>
      <c r="E15" s="262"/>
      <c r="F15" s="665">
        <f t="shared" si="0"/>
        <v>0</v>
      </c>
    </row>
    <row r="16" spans="1:6">
      <c r="A16" s="662" t="s">
        <v>4627</v>
      </c>
      <c r="B16" s="663" t="s">
        <v>4824</v>
      </c>
      <c r="C16" s="664" t="s">
        <v>201</v>
      </c>
      <c r="D16" s="665">
        <v>25</v>
      </c>
      <c r="E16" s="262"/>
      <c r="F16" s="665">
        <f t="shared" si="0"/>
        <v>0</v>
      </c>
    </row>
    <row r="17" spans="1:6" ht="22.8">
      <c r="A17" s="662" t="s">
        <v>4628</v>
      </c>
      <c r="B17" s="663" t="s">
        <v>4629</v>
      </c>
      <c r="C17" s="664" t="s">
        <v>201</v>
      </c>
      <c r="D17" s="665">
        <v>5</v>
      </c>
      <c r="E17" s="262"/>
      <c r="F17" s="665">
        <f t="shared" si="0"/>
        <v>0</v>
      </c>
    </row>
    <row r="18" spans="1:6" ht="22.8">
      <c r="A18" s="662" t="s">
        <v>4628</v>
      </c>
      <c r="B18" s="663" t="s">
        <v>4630</v>
      </c>
      <c r="C18" s="664" t="s">
        <v>201</v>
      </c>
      <c r="D18" s="665">
        <v>45</v>
      </c>
      <c r="E18" s="262"/>
      <c r="F18" s="665">
        <f t="shared" si="0"/>
        <v>0</v>
      </c>
    </row>
    <row r="19" spans="1:6" ht="22.8">
      <c r="A19" s="662" t="s">
        <v>4631</v>
      </c>
      <c r="B19" s="663" t="s">
        <v>4632</v>
      </c>
      <c r="C19" s="664" t="s">
        <v>201</v>
      </c>
      <c r="D19" s="665">
        <v>2</v>
      </c>
      <c r="E19" s="262"/>
      <c r="F19" s="665">
        <f t="shared" si="0"/>
        <v>0</v>
      </c>
    </row>
    <row r="20" spans="1:6" ht="22.8">
      <c r="A20" s="662" t="s">
        <v>4631</v>
      </c>
      <c r="B20" s="663" t="s">
        <v>4633</v>
      </c>
      <c r="C20" s="664" t="s">
        <v>201</v>
      </c>
      <c r="D20" s="665">
        <v>23</v>
      </c>
      <c r="E20" s="262"/>
      <c r="F20" s="665">
        <f t="shared" si="0"/>
        <v>0</v>
      </c>
    </row>
    <row r="21" spans="1:6">
      <c r="A21" s="662" t="s">
        <v>4634</v>
      </c>
      <c r="B21" s="663" t="s">
        <v>4635</v>
      </c>
      <c r="C21" s="664" t="s">
        <v>4623</v>
      </c>
      <c r="D21" s="665">
        <v>2</v>
      </c>
      <c r="E21" s="262"/>
      <c r="F21" s="665">
        <f t="shared" si="0"/>
        <v>0</v>
      </c>
    </row>
    <row r="22" spans="1:6">
      <c r="A22" s="662" t="s">
        <v>4634</v>
      </c>
      <c r="B22" s="663" t="s">
        <v>4636</v>
      </c>
      <c r="C22" s="664" t="s">
        <v>4623</v>
      </c>
      <c r="D22" s="665">
        <v>5</v>
      </c>
      <c r="E22" s="262"/>
      <c r="F22" s="665">
        <f t="shared" si="0"/>
        <v>0</v>
      </c>
    </row>
    <row r="23" spans="1:6">
      <c r="A23" s="662" t="s">
        <v>4637</v>
      </c>
      <c r="B23" s="663" t="s">
        <v>4638</v>
      </c>
      <c r="C23" s="664" t="s">
        <v>4623</v>
      </c>
      <c r="D23" s="665">
        <v>2</v>
      </c>
      <c r="E23" s="262"/>
      <c r="F23" s="665">
        <f t="shared" si="0"/>
        <v>0</v>
      </c>
    </row>
    <row r="24" spans="1:6">
      <c r="A24" s="662" t="s">
        <v>4637</v>
      </c>
      <c r="B24" s="663" t="s">
        <v>4639</v>
      </c>
      <c r="C24" s="664" t="s">
        <v>4623</v>
      </c>
      <c r="D24" s="665">
        <v>2</v>
      </c>
      <c r="E24" s="262"/>
      <c r="F24" s="665">
        <f t="shared" si="0"/>
        <v>0</v>
      </c>
    </row>
    <row r="25" spans="1:6" ht="12">
      <c r="A25" s="657" t="s">
        <v>4640</v>
      </c>
      <c r="B25" s="658"/>
      <c r="C25" s="659"/>
      <c r="D25" s="660"/>
      <c r="E25" s="263"/>
      <c r="F25" s="661">
        <f>SUBTOTAL(9,F26:F43)</f>
        <v>0</v>
      </c>
    </row>
    <row r="26" spans="1:6" ht="34.200000000000003">
      <c r="A26" s="662" t="s">
        <v>4641</v>
      </c>
      <c r="B26" s="663" t="s">
        <v>4823</v>
      </c>
      <c r="C26" s="664" t="s">
        <v>563</v>
      </c>
      <c r="D26" s="665">
        <v>1</v>
      </c>
      <c r="E26" s="262"/>
      <c r="F26" s="665">
        <f t="shared" ref="F26:F43" si="1">SUM(D26*E26)</f>
        <v>0</v>
      </c>
    </row>
    <row r="27" spans="1:6" ht="34.200000000000003">
      <c r="A27" s="662" t="s">
        <v>4642</v>
      </c>
      <c r="B27" s="663" t="s">
        <v>4823</v>
      </c>
      <c r="C27" s="664" t="s">
        <v>563</v>
      </c>
      <c r="D27" s="665">
        <v>1</v>
      </c>
      <c r="E27" s="262"/>
      <c r="F27" s="665">
        <f t="shared" si="1"/>
        <v>0</v>
      </c>
    </row>
    <row r="28" spans="1:6">
      <c r="A28" s="662" t="s">
        <v>4643</v>
      </c>
      <c r="B28" s="663" t="s">
        <v>4825</v>
      </c>
      <c r="C28" s="664" t="s">
        <v>563</v>
      </c>
      <c r="D28" s="665">
        <v>2</v>
      </c>
      <c r="E28" s="262"/>
      <c r="F28" s="665">
        <f t="shared" si="1"/>
        <v>0</v>
      </c>
    </row>
    <row r="29" spans="1:6" ht="22.8">
      <c r="A29" s="662" t="s">
        <v>4644</v>
      </c>
      <c r="B29" s="663" t="s">
        <v>4611</v>
      </c>
      <c r="C29" s="664" t="s">
        <v>563</v>
      </c>
      <c r="D29" s="665">
        <v>1</v>
      </c>
      <c r="E29" s="262"/>
      <c r="F29" s="665">
        <f t="shared" si="1"/>
        <v>0</v>
      </c>
    </row>
    <row r="30" spans="1:6" ht="22.8">
      <c r="A30" s="662" t="s">
        <v>4645</v>
      </c>
      <c r="B30" s="663" t="s">
        <v>4613</v>
      </c>
      <c r="C30" s="664" t="s">
        <v>563</v>
      </c>
      <c r="D30" s="665">
        <v>1</v>
      </c>
      <c r="E30" s="262"/>
      <c r="F30" s="665">
        <f t="shared" si="1"/>
        <v>0</v>
      </c>
    </row>
    <row r="31" spans="1:6" ht="22.8">
      <c r="A31" s="662" t="s">
        <v>4646</v>
      </c>
      <c r="B31" s="663" t="s">
        <v>4613</v>
      </c>
      <c r="C31" s="664" t="s">
        <v>563</v>
      </c>
      <c r="D31" s="665">
        <v>1</v>
      </c>
      <c r="E31" s="262"/>
      <c r="F31" s="665">
        <f t="shared" si="1"/>
        <v>0</v>
      </c>
    </row>
    <row r="32" spans="1:6">
      <c r="A32" s="662" t="s">
        <v>4647</v>
      </c>
      <c r="B32" s="663" t="s">
        <v>4648</v>
      </c>
      <c r="C32" s="664" t="s">
        <v>563</v>
      </c>
      <c r="D32" s="665">
        <v>2</v>
      </c>
      <c r="E32" s="262"/>
      <c r="F32" s="665">
        <f t="shared" si="1"/>
        <v>0</v>
      </c>
    </row>
    <row r="33" spans="1:6" ht="22.8">
      <c r="A33" s="662" t="s">
        <v>4649</v>
      </c>
      <c r="B33" s="663" t="s">
        <v>4650</v>
      </c>
      <c r="C33" s="664" t="s">
        <v>563</v>
      </c>
      <c r="D33" s="665">
        <v>2</v>
      </c>
      <c r="E33" s="262"/>
      <c r="F33" s="665">
        <f t="shared" si="1"/>
        <v>0</v>
      </c>
    </row>
    <row r="34" spans="1:6" ht="22.8">
      <c r="A34" s="662" t="s">
        <v>4651</v>
      </c>
      <c r="B34" s="663" t="s">
        <v>4652</v>
      </c>
      <c r="C34" s="664" t="s">
        <v>563</v>
      </c>
      <c r="D34" s="665">
        <v>1</v>
      </c>
      <c r="E34" s="262"/>
      <c r="F34" s="665">
        <f t="shared" si="1"/>
        <v>0</v>
      </c>
    </row>
    <row r="35" spans="1:6">
      <c r="A35" s="662" t="s">
        <v>4653</v>
      </c>
      <c r="B35" s="663" t="s">
        <v>4654</v>
      </c>
      <c r="C35" s="664" t="s">
        <v>4623</v>
      </c>
      <c r="D35" s="665">
        <v>2</v>
      </c>
      <c r="E35" s="262"/>
      <c r="F35" s="665">
        <f t="shared" si="1"/>
        <v>0</v>
      </c>
    </row>
    <row r="36" spans="1:6">
      <c r="A36" s="662" t="s">
        <v>4655</v>
      </c>
      <c r="B36" s="663" t="s">
        <v>4626</v>
      </c>
      <c r="C36" s="664" t="s">
        <v>201</v>
      </c>
      <c r="D36" s="665">
        <v>25</v>
      </c>
      <c r="E36" s="262"/>
      <c r="F36" s="665">
        <f t="shared" si="1"/>
        <v>0</v>
      </c>
    </row>
    <row r="37" spans="1:6">
      <c r="A37" s="662" t="s">
        <v>4656</v>
      </c>
      <c r="B37" s="663" t="s">
        <v>4824</v>
      </c>
      <c r="C37" s="664" t="s">
        <v>201</v>
      </c>
      <c r="D37" s="665">
        <v>15</v>
      </c>
      <c r="E37" s="262"/>
      <c r="F37" s="665">
        <f t="shared" si="1"/>
        <v>0</v>
      </c>
    </row>
    <row r="38" spans="1:6" ht="22.8">
      <c r="A38" s="662" t="s">
        <v>4657</v>
      </c>
      <c r="B38" s="663" t="s">
        <v>4629</v>
      </c>
      <c r="C38" s="664" t="s">
        <v>201</v>
      </c>
      <c r="D38" s="665">
        <v>7</v>
      </c>
      <c r="E38" s="262"/>
      <c r="F38" s="665">
        <f t="shared" si="1"/>
        <v>0</v>
      </c>
    </row>
    <row r="39" spans="1:6" ht="22.8">
      <c r="A39" s="662" t="s">
        <v>4657</v>
      </c>
      <c r="B39" s="663" t="s">
        <v>4630</v>
      </c>
      <c r="C39" s="664" t="s">
        <v>201</v>
      </c>
      <c r="D39" s="665">
        <v>30</v>
      </c>
      <c r="E39" s="262"/>
      <c r="F39" s="665">
        <f t="shared" si="1"/>
        <v>0</v>
      </c>
    </row>
    <row r="40" spans="1:6" ht="22.8">
      <c r="A40" s="662" t="s">
        <v>4658</v>
      </c>
      <c r="B40" s="663" t="s">
        <v>4632</v>
      </c>
      <c r="C40" s="664" t="s">
        <v>201</v>
      </c>
      <c r="D40" s="665">
        <v>2</v>
      </c>
      <c r="E40" s="262"/>
      <c r="F40" s="665">
        <f t="shared" si="1"/>
        <v>0</v>
      </c>
    </row>
    <row r="41" spans="1:6" ht="22.8">
      <c r="A41" s="662" t="s">
        <v>4658</v>
      </c>
      <c r="B41" s="663" t="s">
        <v>4633</v>
      </c>
      <c r="C41" s="664" t="s">
        <v>201</v>
      </c>
      <c r="D41" s="665">
        <v>21</v>
      </c>
      <c r="E41" s="262"/>
      <c r="F41" s="665">
        <f t="shared" si="1"/>
        <v>0</v>
      </c>
    </row>
    <row r="42" spans="1:6">
      <c r="A42" s="662" t="s">
        <v>4659</v>
      </c>
      <c r="B42" s="663" t="s">
        <v>4660</v>
      </c>
      <c r="C42" s="664" t="s">
        <v>4623</v>
      </c>
      <c r="D42" s="665">
        <v>2</v>
      </c>
      <c r="E42" s="262"/>
      <c r="F42" s="665">
        <f t="shared" si="1"/>
        <v>0</v>
      </c>
    </row>
    <row r="43" spans="1:6">
      <c r="A43" s="662" t="s">
        <v>4661</v>
      </c>
      <c r="B43" s="663" t="s">
        <v>4662</v>
      </c>
      <c r="C43" s="664" t="s">
        <v>4623</v>
      </c>
      <c r="D43" s="665">
        <v>2</v>
      </c>
      <c r="E43" s="262"/>
      <c r="F43" s="665">
        <f t="shared" si="1"/>
        <v>0</v>
      </c>
    </row>
    <row r="44" spans="1:6" ht="12">
      <c r="A44" s="657" t="s">
        <v>4663</v>
      </c>
      <c r="B44" s="658"/>
      <c r="C44" s="659"/>
      <c r="D44" s="660"/>
      <c r="E44" s="653"/>
      <c r="F44" s="661">
        <f>SUBTOTAL(9,F45:F72)</f>
        <v>0</v>
      </c>
    </row>
    <row r="45" spans="1:6" ht="68.400000000000006">
      <c r="A45" s="662" t="s">
        <v>4664</v>
      </c>
      <c r="B45" s="663" t="s">
        <v>4665</v>
      </c>
      <c r="C45" s="664" t="s">
        <v>563</v>
      </c>
      <c r="D45" s="665">
        <v>1</v>
      </c>
      <c r="E45" s="262"/>
      <c r="F45" s="665">
        <f t="shared" ref="F45:F72" si="2">SUM(D45*E45)</f>
        <v>0</v>
      </c>
    </row>
    <row r="46" spans="1:6" ht="34.200000000000003">
      <c r="A46" s="662" t="s">
        <v>4666</v>
      </c>
      <c r="B46" s="663" t="s">
        <v>4823</v>
      </c>
      <c r="C46" s="664" t="s">
        <v>563</v>
      </c>
      <c r="D46" s="665">
        <v>1</v>
      </c>
      <c r="E46" s="262"/>
      <c r="F46" s="665">
        <f t="shared" si="2"/>
        <v>0</v>
      </c>
    </row>
    <row r="47" spans="1:6" ht="34.200000000000003">
      <c r="A47" s="662" t="s">
        <v>4667</v>
      </c>
      <c r="B47" s="663" t="s">
        <v>4826</v>
      </c>
      <c r="C47" s="664" t="s">
        <v>563</v>
      </c>
      <c r="D47" s="665">
        <v>1</v>
      </c>
      <c r="E47" s="262"/>
      <c r="F47" s="665">
        <f t="shared" si="2"/>
        <v>0</v>
      </c>
    </row>
    <row r="48" spans="1:6" ht="34.200000000000003">
      <c r="A48" s="662" t="s">
        <v>4668</v>
      </c>
      <c r="B48" s="663" t="s">
        <v>4827</v>
      </c>
      <c r="C48" s="664" t="s">
        <v>563</v>
      </c>
      <c r="D48" s="665">
        <v>1</v>
      </c>
      <c r="E48" s="262"/>
      <c r="F48" s="665">
        <f t="shared" si="2"/>
        <v>0</v>
      </c>
    </row>
    <row r="49" spans="1:6" ht="34.200000000000003">
      <c r="A49" s="662" t="s">
        <v>4669</v>
      </c>
      <c r="B49" s="663" t="s">
        <v>4827</v>
      </c>
      <c r="C49" s="664" t="s">
        <v>563</v>
      </c>
      <c r="D49" s="665">
        <v>1</v>
      </c>
      <c r="E49" s="262"/>
      <c r="F49" s="665">
        <f t="shared" si="2"/>
        <v>0</v>
      </c>
    </row>
    <row r="50" spans="1:6" ht="34.200000000000003">
      <c r="A50" s="662" t="s">
        <v>4670</v>
      </c>
      <c r="B50" s="663" t="s">
        <v>4827</v>
      </c>
      <c r="C50" s="664" t="s">
        <v>563</v>
      </c>
      <c r="D50" s="665">
        <v>1</v>
      </c>
      <c r="E50" s="262"/>
      <c r="F50" s="665">
        <f t="shared" si="2"/>
        <v>0</v>
      </c>
    </row>
    <row r="51" spans="1:6" ht="34.200000000000003">
      <c r="A51" s="662" t="s">
        <v>4671</v>
      </c>
      <c r="B51" s="663" t="s">
        <v>4827</v>
      </c>
      <c r="C51" s="664" t="s">
        <v>563</v>
      </c>
      <c r="D51" s="665">
        <v>1</v>
      </c>
      <c r="E51" s="262"/>
      <c r="F51" s="665">
        <f t="shared" si="2"/>
        <v>0</v>
      </c>
    </row>
    <row r="52" spans="1:6" ht="34.200000000000003">
      <c r="A52" s="662" t="s">
        <v>4672</v>
      </c>
      <c r="B52" s="663" t="s">
        <v>4827</v>
      </c>
      <c r="C52" s="664" t="s">
        <v>563</v>
      </c>
      <c r="D52" s="665">
        <v>1</v>
      </c>
      <c r="E52" s="262"/>
      <c r="F52" s="665">
        <f t="shared" si="2"/>
        <v>0</v>
      </c>
    </row>
    <row r="53" spans="1:6" ht="34.200000000000003">
      <c r="A53" s="662" t="s">
        <v>4673</v>
      </c>
      <c r="B53" s="663" t="s">
        <v>4828</v>
      </c>
      <c r="C53" s="664" t="s">
        <v>563</v>
      </c>
      <c r="D53" s="665">
        <v>1</v>
      </c>
      <c r="E53" s="262"/>
      <c r="F53" s="665">
        <f t="shared" si="2"/>
        <v>0</v>
      </c>
    </row>
    <row r="54" spans="1:6" ht="34.200000000000003">
      <c r="A54" s="662" t="s">
        <v>4674</v>
      </c>
      <c r="B54" s="663" t="s">
        <v>4828</v>
      </c>
      <c r="C54" s="664" t="s">
        <v>563</v>
      </c>
      <c r="D54" s="665">
        <v>1</v>
      </c>
      <c r="E54" s="262"/>
      <c r="F54" s="665">
        <f t="shared" si="2"/>
        <v>0</v>
      </c>
    </row>
    <row r="55" spans="1:6" ht="34.200000000000003">
      <c r="A55" s="662" t="s">
        <v>4675</v>
      </c>
      <c r="B55" s="663" t="s">
        <v>4828</v>
      </c>
      <c r="C55" s="664" t="s">
        <v>563</v>
      </c>
      <c r="D55" s="665">
        <v>1</v>
      </c>
      <c r="E55" s="262"/>
      <c r="F55" s="665">
        <f t="shared" si="2"/>
        <v>0</v>
      </c>
    </row>
    <row r="56" spans="1:6" ht="34.200000000000003">
      <c r="A56" s="662" t="s">
        <v>4676</v>
      </c>
      <c r="B56" s="663" t="s">
        <v>4828</v>
      </c>
      <c r="C56" s="664" t="s">
        <v>563</v>
      </c>
      <c r="D56" s="665">
        <v>1</v>
      </c>
      <c r="E56" s="262"/>
      <c r="F56" s="665">
        <f t="shared" si="2"/>
        <v>0</v>
      </c>
    </row>
    <row r="57" spans="1:6" ht="22.8">
      <c r="A57" s="662" t="s">
        <v>4677</v>
      </c>
      <c r="B57" s="663" t="s">
        <v>4678</v>
      </c>
      <c r="C57" s="664" t="s">
        <v>563</v>
      </c>
      <c r="D57" s="665">
        <v>1</v>
      </c>
      <c r="E57" s="262"/>
      <c r="F57" s="665">
        <f t="shared" si="2"/>
        <v>0</v>
      </c>
    </row>
    <row r="58" spans="1:6" ht="22.8">
      <c r="A58" s="662" t="s">
        <v>4679</v>
      </c>
      <c r="B58" s="663" t="s">
        <v>4680</v>
      </c>
      <c r="C58" s="664" t="s">
        <v>563</v>
      </c>
      <c r="D58" s="665">
        <v>1</v>
      </c>
      <c r="E58" s="262"/>
      <c r="F58" s="665">
        <f t="shared" si="2"/>
        <v>0</v>
      </c>
    </row>
    <row r="59" spans="1:6" ht="22.8">
      <c r="A59" s="662" t="s">
        <v>4681</v>
      </c>
      <c r="B59" s="663" t="s">
        <v>4680</v>
      </c>
      <c r="C59" s="664" t="s">
        <v>563</v>
      </c>
      <c r="D59" s="665">
        <v>1</v>
      </c>
      <c r="E59" s="262"/>
      <c r="F59" s="665">
        <f t="shared" si="2"/>
        <v>0</v>
      </c>
    </row>
    <row r="60" spans="1:6" ht="34.200000000000003">
      <c r="A60" s="662" t="s">
        <v>4682</v>
      </c>
      <c r="B60" s="663" t="s">
        <v>4683</v>
      </c>
      <c r="C60" s="664" t="s">
        <v>563</v>
      </c>
      <c r="D60" s="665">
        <v>20</v>
      </c>
      <c r="E60" s="262"/>
      <c r="F60" s="665">
        <f t="shared" si="2"/>
        <v>0</v>
      </c>
    </row>
    <row r="61" spans="1:6" ht="34.200000000000003">
      <c r="A61" s="662" t="s">
        <v>4684</v>
      </c>
      <c r="B61" s="663" t="s">
        <v>4618</v>
      </c>
      <c r="C61" s="664" t="s">
        <v>563</v>
      </c>
      <c r="D61" s="665">
        <v>1</v>
      </c>
      <c r="E61" s="262"/>
      <c r="F61" s="665">
        <f t="shared" si="2"/>
        <v>0</v>
      </c>
    </row>
    <row r="62" spans="1:6" ht="34.200000000000003">
      <c r="A62" s="662" t="s">
        <v>4685</v>
      </c>
      <c r="B62" s="663" t="s">
        <v>4686</v>
      </c>
      <c r="C62" s="664" t="s">
        <v>563</v>
      </c>
      <c r="D62" s="665">
        <v>1</v>
      </c>
      <c r="E62" s="262"/>
      <c r="F62" s="665">
        <f t="shared" si="2"/>
        <v>0</v>
      </c>
    </row>
    <row r="63" spans="1:6" ht="34.200000000000003">
      <c r="A63" s="662" t="s">
        <v>4687</v>
      </c>
      <c r="B63" s="663" t="s">
        <v>4686</v>
      </c>
      <c r="C63" s="664" t="s">
        <v>563</v>
      </c>
      <c r="D63" s="665">
        <v>1</v>
      </c>
      <c r="E63" s="262"/>
      <c r="F63" s="665">
        <f t="shared" si="2"/>
        <v>0</v>
      </c>
    </row>
    <row r="64" spans="1:6" ht="57">
      <c r="A64" s="662" t="s">
        <v>4688</v>
      </c>
      <c r="B64" s="663" t="s">
        <v>4620</v>
      </c>
      <c r="C64" s="664" t="s">
        <v>563</v>
      </c>
      <c r="D64" s="665">
        <v>1</v>
      </c>
      <c r="E64" s="262"/>
      <c r="F64" s="665">
        <f t="shared" si="2"/>
        <v>0</v>
      </c>
    </row>
    <row r="65" spans="1:6">
      <c r="A65" s="662" t="s">
        <v>4689</v>
      </c>
      <c r="B65" s="663" t="s">
        <v>4622</v>
      </c>
      <c r="C65" s="664" t="s">
        <v>4623</v>
      </c>
      <c r="D65" s="665">
        <v>2</v>
      </c>
      <c r="E65" s="262"/>
      <c r="F65" s="665">
        <f t="shared" si="2"/>
        <v>0</v>
      </c>
    </row>
    <row r="66" spans="1:6">
      <c r="A66" s="662" t="s">
        <v>4689</v>
      </c>
      <c r="B66" s="663" t="s">
        <v>4690</v>
      </c>
      <c r="C66" s="664" t="s">
        <v>4623</v>
      </c>
      <c r="D66" s="665">
        <v>3</v>
      </c>
      <c r="E66" s="262"/>
      <c r="F66" s="665">
        <f t="shared" si="2"/>
        <v>0</v>
      </c>
    </row>
    <row r="67" spans="1:6">
      <c r="A67" s="662" t="s">
        <v>4691</v>
      </c>
      <c r="B67" s="663" t="s">
        <v>4626</v>
      </c>
      <c r="C67" s="664" t="s">
        <v>201</v>
      </c>
      <c r="D67" s="665">
        <v>25</v>
      </c>
      <c r="E67" s="262"/>
      <c r="F67" s="665">
        <f t="shared" si="2"/>
        <v>0</v>
      </c>
    </row>
    <row r="68" spans="1:6">
      <c r="A68" s="662" t="s">
        <v>4692</v>
      </c>
      <c r="B68" s="663" t="s">
        <v>4824</v>
      </c>
      <c r="C68" s="664" t="s">
        <v>201</v>
      </c>
      <c r="D68" s="665">
        <v>15</v>
      </c>
      <c r="E68" s="262"/>
      <c r="F68" s="665">
        <f t="shared" si="2"/>
        <v>0</v>
      </c>
    </row>
    <row r="69" spans="1:6" ht="22.8">
      <c r="A69" s="662" t="s">
        <v>4693</v>
      </c>
      <c r="B69" s="663" t="s">
        <v>4629</v>
      </c>
      <c r="C69" s="664" t="s">
        <v>201</v>
      </c>
      <c r="D69" s="665">
        <v>34</v>
      </c>
      <c r="E69" s="262"/>
      <c r="F69" s="665">
        <f t="shared" si="2"/>
        <v>0</v>
      </c>
    </row>
    <row r="70" spans="1:6" ht="22.8">
      <c r="A70" s="662" t="s">
        <v>4693</v>
      </c>
      <c r="B70" s="663" t="s">
        <v>4630</v>
      </c>
      <c r="C70" s="664" t="s">
        <v>201</v>
      </c>
      <c r="D70" s="665">
        <v>48</v>
      </c>
      <c r="E70" s="262"/>
      <c r="F70" s="665">
        <f t="shared" si="2"/>
        <v>0</v>
      </c>
    </row>
    <row r="71" spans="1:6" ht="22.8">
      <c r="A71" s="662" t="s">
        <v>4694</v>
      </c>
      <c r="B71" s="663" t="s">
        <v>4632</v>
      </c>
      <c r="C71" s="664" t="s">
        <v>201</v>
      </c>
      <c r="D71" s="665">
        <v>6</v>
      </c>
      <c r="E71" s="262"/>
      <c r="F71" s="665">
        <f t="shared" si="2"/>
        <v>0</v>
      </c>
    </row>
    <row r="72" spans="1:6" ht="22.8">
      <c r="A72" s="662" t="s">
        <v>4694</v>
      </c>
      <c r="B72" s="663" t="s">
        <v>4633</v>
      </c>
      <c r="C72" s="664" t="s">
        <v>201</v>
      </c>
      <c r="D72" s="665">
        <v>24</v>
      </c>
      <c r="E72" s="262"/>
      <c r="F72" s="665">
        <f t="shared" si="2"/>
        <v>0</v>
      </c>
    </row>
    <row r="73" spans="1:6" ht="12">
      <c r="A73" s="657" t="s">
        <v>4695</v>
      </c>
      <c r="B73" s="658"/>
      <c r="C73" s="659"/>
      <c r="D73" s="660"/>
      <c r="E73" s="653"/>
      <c r="F73" s="661">
        <f>SUBTOTAL(9,F74:F105)</f>
        <v>0</v>
      </c>
    </row>
    <row r="74" spans="1:6" ht="34.200000000000003">
      <c r="A74" s="662" t="s">
        <v>4696</v>
      </c>
      <c r="B74" s="663" t="s">
        <v>4823</v>
      </c>
      <c r="C74" s="664" t="s">
        <v>563</v>
      </c>
      <c r="D74" s="665">
        <v>1</v>
      </c>
      <c r="E74" s="262"/>
      <c r="F74" s="665">
        <f t="shared" ref="F74:F105" si="3">SUM(D74*E74)</f>
        <v>0</v>
      </c>
    </row>
    <row r="75" spans="1:6" ht="34.200000000000003">
      <c r="A75" s="662" t="s">
        <v>4697</v>
      </c>
      <c r="B75" s="663" t="s">
        <v>4826</v>
      </c>
      <c r="C75" s="664" t="s">
        <v>563</v>
      </c>
      <c r="D75" s="665">
        <v>1</v>
      </c>
      <c r="E75" s="262"/>
      <c r="F75" s="665">
        <f t="shared" si="3"/>
        <v>0</v>
      </c>
    </row>
    <row r="76" spans="1:6" ht="34.200000000000003">
      <c r="A76" s="662" t="s">
        <v>4698</v>
      </c>
      <c r="B76" s="663" t="s">
        <v>4827</v>
      </c>
      <c r="C76" s="664" t="s">
        <v>563</v>
      </c>
      <c r="D76" s="665">
        <v>1</v>
      </c>
      <c r="E76" s="262"/>
      <c r="F76" s="665">
        <f t="shared" si="3"/>
        <v>0</v>
      </c>
    </row>
    <row r="77" spans="1:6" ht="34.200000000000003">
      <c r="A77" s="662" t="s">
        <v>4699</v>
      </c>
      <c r="B77" s="663" t="s">
        <v>4827</v>
      </c>
      <c r="C77" s="664" t="s">
        <v>563</v>
      </c>
      <c r="D77" s="665">
        <v>1</v>
      </c>
      <c r="E77" s="262"/>
      <c r="F77" s="665">
        <f t="shared" si="3"/>
        <v>0</v>
      </c>
    </row>
    <row r="78" spans="1:6" ht="34.200000000000003">
      <c r="A78" s="662" t="s">
        <v>4700</v>
      </c>
      <c r="B78" s="663" t="s">
        <v>4827</v>
      </c>
      <c r="C78" s="664" t="s">
        <v>563</v>
      </c>
      <c r="D78" s="665">
        <v>1</v>
      </c>
      <c r="E78" s="262"/>
      <c r="F78" s="665">
        <f t="shared" si="3"/>
        <v>0</v>
      </c>
    </row>
    <row r="79" spans="1:6" ht="34.200000000000003">
      <c r="A79" s="662" t="s">
        <v>4701</v>
      </c>
      <c r="B79" s="663" t="s">
        <v>4827</v>
      </c>
      <c r="C79" s="664" t="s">
        <v>563</v>
      </c>
      <c r="D79" s="665">
        <v>1</v>
      </c>
      <c r="E79" s="262"/>
      <c r="F79" s="665">
        <f t="shared" si="3"/>
        <v>0</v>
      </c>
    </row>
    <row r="80" spans="1:6" ht="34.200000000000003">
      <c r="A80" s="662" t="s">
        <v>4702</v>
      </c>
      <c r="B80" s="663" t="s">
        <v>4827</v>
      </c>
      <c r="C80" s="664" t="s">
        <v>563</v>
      </c>
      <c r="D80" s="665">
        <v>1</v>
      </c>
      <c r="E80" s="262"/>
      <c r="F80" s="665">
        <f t="shared" si="3"/>
        <v>0</v>
      </c>
    </row>
    <row r="81" spans="1:6" ht="34.200000000000003">
      <c r="A81" s="662" t="s">
        <v>4703</v>
      </c>
      <c r="B81" s="663" t="s">
        <v>4828</v>
      </c>
      <c r="C81" s="664" t="s">
        <v>563</v>
      </c>
      <c r="D81" s="665">
        <v>1</v>
      </c>
      <c r="E81" s="262"/>
      <c r="F81" s="665">
        <f t="shared" si="3"/>
        <v>0</v>
      </c>
    </row>
    <row r="82" spans="1:6" ht="34.200000000000003">
      <c r="A82" s="662" t="s">
        <v>4704</v>
      </c>
      <c r="B82" s="663" t="s">
        <v>4827</v>
      </c>
      <c r="C82" s="664" t="s">
        <v>563</v>
      </c>
      <c r="D82" s="665">
        <v>1</v>
      </c>
      <c r="E82" s="262"/>
      <c r="F82" s="665">
        <f t="shared" si="3"/>
        <v>0</v>
      </c>
    </row>
    <row r="83" spans="1:6" ht="34.200000000000003">
      <c r="A83" s="662" t="s">
        <v>4705</v>
      </c>
      <c r="B83" s="663" t="s">
        <v>4829</v>
      </c>
      <c r="C83" s="664" t="s">
        <v>563</v>
      </c>
      <c r="D83" s="665">
        <v>1</v>
      </c>
      <c r="E83" s="262"/>
      <c r="F83" s="665">
        <f t="shared" si="3"/>
        <v>0</v>
      </c>
    </row>
    <row r="84" spans="1:6" ht="34.200000000000003">
      <c r="A84" s="662" t="s">
        <v>4706</v>
      </c>
      <c r="B84" s="663" t="s">
        <v>4829</v>
      </c>
      <c r="C84" s="664" t="s">
        <v>563</v>
      </c>
      <c r="D84" s="665">
        <v>1</v>
      </c>
      <c r="E84" s="262"/>
      <c r="F84" s="665">
        <f t="shared" si="3"/>
        <v>0</v>
      </c>
    </row>
    <row r="85" spans="1:6" ht="22.8">
      <c r="A85" s="662" t="s">
        <v>4707</v>
      </c>
      <c r="B85" s="663" t="s">
        <v>4678</v>
      </c>
      <c r="C85" s="664" t="s">
        <v>563</v>
      </c>
      <c r="D85" s="665">
        <v>1</v>
      </c>
      <c r="E85" s="262"/>
      <c r="F85" s="665">
        <f t="shared" si="3"/>
        <v>0</v>
      </c>
    </row>
    <row r="86" spans="1:6" ht="22.8">
      <c r="A86" s="662" t="s">
        <v>4708</v>
      </c>
      <c r="B86" s="663" t="s">
        <v>4611</v>
      </c>
      <c r="C86" s="664" t="s">
        <v>563</v>
      </c>
      <c r="D86" s="665">
        <v>1</v>
      </c>
      <c r="E86" s="262"/>
      <c r="F86" s="665">
        <f t="shared" si="3"/>
        <v>0</v>
      </c>
    </row>
    <row r="87" spans="1:6" ht="22.8">
      <c r="A87" s="662" t="s">
        <v>4709</v>
      </c>
      <c r="B87" s="663" t="s">
        <v>4680</v>
      </c>
      <c r="C87" s="664" t="s">
        <v>563</v>
      </c>
      <c r="D87" s="665">
        <v>1</v>
      </c>
      <c r="E87" s="262"/>
      <c r="F87" s="665">
        <f t="shared" si="3"/>
        <v>0</v>
      </c>
    </row>
    <row r="88" spans="1:6" ht="34.200000000000003">
      <c r="A88" s="662" t="s">
        <v>4710</v>
      </c>
      <c r="B88" s="663" t="s">
        <v>4683</v>
      </c>
      <c r="C88" s="664" t="s">
        <v>563</v>
      </c>
      <c r="D88" s="665">
        <v>23</v>
      </c>
      <c r="E88" s="262"/>
      <c r="F88" s="665">
        <f t="shared" si="3"/>
        <v>0</v>
      </c>
    </row>
    <row r="89" spans="1:6">
      <c r="A89" s="662" t="s">
        <v>4711</v>
      </c>
      <c r="B89" s="663" t="s">
        <v>4648</v>
      </c>
      <c r="C89" s="664" t="s">
        <v>563</v>
      </c>
      <c r="D89" s="665">
        <v>6</v>
      </c>
      <c r="E89" s="262"/>
      <c r="F89" s="665">
        <f t="shared" si="3"/>
        <v>0</v>
      </c>
    </row>
    <row r="90" spans="1:6">
      <c r="A90" s="662" t="s">
        <v>4712</v>
      </c>
      <c r="B90" s="663" t="s">
        <v>4713</v>
      </c>
      <c r="C90" s="664" t="s">
        <v>563</v>
      </c>
      <c r="D90" s="665">
        <v>2</v>
      </c>
      <c r="E90" s="262"/>
      <c r="F90" s="665">
        <f t="shared" si="3"/>
        <v>0</v>
      </c>
    </row>
    <row r="91" spans="1:6">
      <c r="A91" s="662" t="s">
        <v>4714</v>
      </c>
      <c r="B91" s="663" t="s">
        <v>4715</v>
      </c>
      <c r="C91" s="664" t="s">
        <v>563</v>
      </c>
      <c r="D91" s="665">
        <v>1</v>
      </c>
      <c r="E91" s="262"/>
      <c r="F91" s="665">
        <f t="shared" si="3"/>
        <v>0</v>
      </c>
    </row>
    <row r="92" spans="1:6" ht="45.6">
      <c r="A92" s="662" t="s">
        <v>4716</v>
      </c>
      <c r="B92" s="663" t="s">
        <v>4717</v>
      </c>
      <c r="C92" s="664" t="s">
        <v>563</v>
      </c>
      <c r="D92" s="665">
        <v>1</v>
      </c>
      <c r="E92" s="262"/>
      <c r="F92" s="665">
        <f t="shared" si="3"/>
        <v>0</v>
      </c>
    </row>
    <row r="93" spans="1:6">
      <c r="A93" s="662" t="s">
        <v>4718</v>
      </c>
      <c r="B93" s="663" t="s">
        <v>4654</v>
      </c>
      <c r="C93" s="664" t="s">
        <v>4623</v>
      </c>
      <c r="D93" s="665">
        <v>5</v>
      </c>
      <c r="E93" s="262"/>
      <c r="F93" s="665">
        <f t="shared" si="3"/>
        <v>0</v>
      </c>
    </row>
    <row r="94" spans="1:6">
      <c r="A94" s="662" t="s">
        <v>4718</v>
      </c>
      <c r="B94" s="663" t="s">
        <v>4719</v>
      </c>
      <c r="C94" s="664" t="s">
        <v>4623</v>
      </c>
      <c r="D94" s="665">
        <v>4</v>
      </c>
      <c r="E94" s="262"/>
      <c r="F94" s="665">
        <f t="shared" si="3"/>
        <v>0</v>
      </c>
    </row>
    <row r="95" spans="1:6">
      <c r="A95" s="662" t="s">
        <v>4718</v>
      </c>
      <c r="B95" s="663" t="s">
        <v>4690</v>
      </c>
      <c r="C95" s="664" t="s">
        <v>4623</v>
      </c>
      <c r="D95" s="665">
        <v>2</v>
      </c>
      <c r="E95" s="262"/>
      <c r="F95" s="665">
        <f t="shared" si="3"/>
        <v>0</v>
      </c>
    </row>
    <row r="96" spans="1:6">
      <c r="A96" s="662" t="s">
        <v>4720</v>
      </c>
      <c r="B96" s="663" t="s">
        <v>4626</v>
      </c>
      <c r="C96" s="664" t="s">
        <v>201</v>
      </c>
      <c r="D96" s="665">
        <v>25</v>
      </c>
      <c r="E96" s="262"/>
      <c r="F96" s="665">
        <f t="shared" si="3"/>
        <v>0</v>
      </c>
    </row>
    <row r="97" spans="1:6">
      <c r="A97" s="662" t="s">
        <v>4721</v>
      </c>
      <c r="B97" s="663" t="s">
        <v>4824</v>
      </c>
      <c r="C97" s="664" t="s">
        <v>201</v>
      </c>
      <c r="D97" s="665">
        <v>15</v>
      </c>
      <c r="E97" s="262"/>
      <c r="F97" s="665">
        <f t="shared" si="3"/>
        <v>0</v>
      </c>
    </row>
    <row r="98" spans="1:6" ht="22.8">
      <c r="A98" s="662" t="s">
        <v>4722</v>
      </c>
      <c r="B98" s="663" t="s">
        <v>4629</v>
      </c>
      <c r="C98" s="664" t="s">
        <v>201</v>
      </c>
      <c r="D98" s="665">
        <v>51</v>
      </c>
      <c r="E98" s="262"/>
      <c r="F98" s="665">
        <f t="shared" si="3"/>
        <v>0</v>
      </c>
    </row>
    <row r="99" spans="1:6" ht="22.8">
      <c r="A99" s="662" t="s">
        <v>4722</v>
      </c>
      <c r="B99" s="663" t="s">
        <v>4630</v>
      </c>
      <c r="C99" s="664" t="s">
        <v>201</v>
      </c>
      <c r="D99" s="665">
        <v>46</v>
      </c>
      <c r="E99" s="262"/>
      <c r="F99" s="665">
        <f t="shared" si="3"/>
        <v>0</v>
      </c>
    </row>
    <row r="100" spans="1:6" ht="22.8">
      <c r="A100" s="662" t="s">
        <v>4723</v>
      </c>
      <c r="B100" s="663" t="s">
        <v>4632</v>
      </c>
      <c r="C100" s="664" t="s">
        <v>201</v>
      </c>
      <c r="D100" s="665">
        <v>7</v>
      </c>
      <c r="E100" s="262"/>
      <c r="F100" s="665">
        <f t="shared" si="3"/>
        <v>0</v>
      </c>
    </row>
    <row r="101" spans="1:6" ht="22.8">
      <c r="A101" s="662" t="s">
        <v>4723</v>
      </c>
      <c r="B101" s="663" t="s">
        <v>4633</v>
      </c>
      <c r="C101" s="664" t="s">
        <v>201</v>
      </c>
      <c r="D101" s="665">
        <v>22</v>
      </c>
      <c r="E101" s="262"/>
      <c r="F101" s="665">
        <f t="shared" si="3"/>
        <v>0</v>
      </c>
    </row>
    <row r="102" spans="1:6">
      <c r="A102" s="662" t="s">
        <v>4724</v>
      </c>
      <c r="B102" s="663" t="s">
        <v>4660</v>
      </c>
      <c r="C102" s="664" t="s">
        <v>4623</v>
      </c>
      <c r="D102" s="665">
        <v>2</v>
      </c>
      <c r="E102" s="262"/>
      <c r="F102" s="665">
        <f t="shared" si="3"/>
        <v>0</v>
      </c>
    </row>
    <row r="103" spans="1:6">
      <c r="A103" s="662" t="s">
        <v>4724</v>
      </c>
      <c r="B103" s="663" t="s">
        <v>4725</v>
      </c>
      <c r="C103" s="664" t="s">
        <v>4623</v>
      </c>
      <c r="D103" s="665">
        <v>2</v>
      </c>
      <c r="E103" s="262"/>
      <c r="F103" s="665">
        <f t="shared" si="3"/>
        <v>0</v>
      </c>
    </row>
    <row r="104" spans="1:6">
      <c r="A104" s="662" t="s">
        <v>4726</v>
      </c>
      <c r="B104" s="663" t="s">
        <v>4662</v>
      </c>
      <c r="C104" s="664" t="s">
        <v>4623</v>
      </c>
      <c r="D104" s="665">
        <v>2</v>
      </c>
      <c r="E104" s="262"/>
      <c r="F104" s="665">
        <f t="shared" si="3"/>
        <v>0</v>
      </c>
    </row>
    <row r="105" spans="1:6">
      <c r="A105" s="662" t="s">
        <v>4726</v>
      </c>
      <c r="B105" s="663" t="s">
        <v>4727</v>
      </c>
      <c r="C105" s="664" t="s">
        <v>4623</v>
      </c>
      <c r="D105" s="665">
        <v>2</v>
      </c>
      <c r="E105" s="262"/>
      <c r="F105" s="665">
        <f t="shared" si="3"/>
        <v>0</v>
      </c>
    </row>
    <row r="106" spans="1:6" ht="12">
      <c r="A106" s="657" t="s">
        <v>4728</v>
      </c>
      <c r="B106" s="658"/>
      <c r="C106" s="659"/>
      <c r="D106" s="660"/>
      <c r="E106" s="263"/>
      <c r="F106" s="661">
        <f>SUBTOTAL(9,F107:F116)</f>
        <v>0</v>
      </c>
    </row>
    <row r="107" spans="1:6" ht="45.6">
      <c r="A107" s="662" t="s">
        <v>4729</v>
      </c>
      <c r="B107" s="663" t="s">
        <v>4730</v>
      </c>
      <c r="C107" s="664" t="s">
        <v>563</v>
      </c>
      <c r="D107" s="665">
        <v>1</v>
      </c>
      <c r="E107" s="262"/>
      <c r="F107" s="665">
        <f t="shared" ref="F107:F116" si="4">SUM(D107*E107)</f>
        <v>0</v>
      </c>
    </row>
    <row r="108" spans="1:6">
      <c r="A108" s="662" t="s">
        <v>4731</v>
      </c>
      <c r="B108" s="663" t="s">
        <v>4830</v>
      </c>
      <c r="C108" s="664" t="s">
        <v>563</v>
      </c>
      <c r="D108" s="665">
        <v>1</v>
      </c>
      <c r="E108" s="262"/>
      <c r="F108" s="665">
        <f t="shared" si="4"/>
        <v>0</v>
      </c>
    </row>
    <row r="109" spans="1:6">
      <c r="A109" s="662" t="s">
        <v>4732</v>
      </c>
      <c r="B109" s="663" t="s">
        <v>4825</v>
      </c>
      <c r="C109" s="664" t="s">
        <v>563</v>
      </c>
      <c r="D109" s="665">
        <v>1</v>
      </c>
      <c r="E109" s="262"/>
      <c r="F109" s="665">
        <f t="shared" si="4"/>
        <v>0</v>
      </c>
    </row>
    <row r="110" spans="1:6" ht="22.8">
      <c r="A110" s="662" t="s">
        <v>4733</v>
      </c>
      <c r="B110" s="663" t="s">
        <v>4734</v>
      </c>
      <c r="C110" s="664" t="s">
        <v>563</v>
      </c>
      <c r="D110" s="665">
        <v>1</v>
      </c>
      <c r="E110" s="262"/>
      <c r="F110" s="665">
        <f t="shared" si="4"/>
        <v>0</v>
      </c>
    </row>
    <row r="111" spans="1:6" ht="34.200000000000003">
      <c r="A111" s="662" t="s">
        <v>4735</v>
      </c>
      <c r="B111" s="663" t="s">
        <v>4736</v>
      </c>
      <c r="C111" s="664" t="s">
        <v>563</v>
      </c>
      <c r="D111" s="665">
        <v>2</v>
      </c>
      <c r="E111" s="262"/>
      <c r="F111" s="665">
        <f t="shared" si="4"/>
        <v>0</v>
      </c>
    </row>
    <row r="112" spans="1:6" ht="57">
      <c r="A112" s="662" t="s">
        <v>4737</v>
      </c>
      <c r="B112" s="663" t="s">
        <v>4738</v>
      </c>
      <c r="C112" s="664" t="s">
        <v>563</v>
      </c>
      <c r="D112" s="665">
        <v>1</v>
      </c>
      <c r="E112" s="262"/>
      <c r="F112" s="665">
        <f t="shared" si="4"/>
        <v>0</v>
      </c>
    </row>
    <row r="113" spans="1:6" ht="57">
      <c r="A113" s="662" t="s">
        <v>4739</v>
      </c>
      <c r="B113" s="663" t="s">
        <v>4740</v>
      </c>
      <c r="C113" s="664" t="s">
        <v>563</v>
      </c>
      <c r="D113" s="665">
        <v>1</v>
      </c>
      <c r="E113" s="262"/>
      <c r="F113" s="665">
        <f t="shared" si="4"/>
        <v>0</v>
      </c>
    </row>
    <row r="114" spans="1:6">
      <c r="A114" s="662" t="s">
        <v>4741</v>
      </c>
      <c r="B114" s="663" t="s">
        <v>4626</v>
      </c>
      <c r="C114" s="664" t="s">
        <v>201</v>
      </c>
      <c r="D114" s="665">
        <v>25</v>
      </c>
      <c r="E114" s="262"/>
      <c r="F114" s="665">
        <f t="shared" si="4"/>
        <v>0</v>
      </c>
    </row>
    <row r="115" spans="1:6" ht="22.8">
      <c r="A115" s="662" t="s">
        <v>4742</v>
      </c>
      <c r="B115" s="663" t="s">
        <v>4630</v>
      </c>
      <c r="C115" s="664" t="s">
        <v>201</v>
      </c>
      <c r="D115" s="665">
        <v>17</v>
      </c>
      <c r="E115" s="262"/>
      <c r="F115" s="665">
        <f t="shared" si="4"/>
        <v>0</v>
      </c>
    </row>
    <row r="116" spans="1:6" ht="22.8">
      <c r="A116" s="662" t="s">
        <v>4743</v>
      </c>
      <c r="B116" s="663" t="s">
        <v>4633</v>
      </c>
      <c r="C116" s="664" t="s">
        <v>201</v>
      </c>
      <c r="D116" s="665">
        <v>9</v>
      </c>
      <c r="E116" s="262"/>
      <c r="F116" s="665">
        <f t="shared" si="4"/>
        <v>0</v>
      </c>
    </row>
    <row r="117" spans="1:6" ht="12">
      <c r="A117" s="657" t="s">
        <v>4744</v>
      </c>
      <c r="B117" s="658"/>
      <c r="C117" s="659"/>
      <c r="D117" s="660"/>
      <c r="E117" s="263"/>
      <c r="F117" s="661">
        <f>SUBTOTAL(9,F118:F133)</f>
        <v>0</v>
      </c>
    </row>
    <row r="118" spans="1:6" ht="22.8">
      <c r="A118" s="662" t="s">
        <v>4745</v>
      </c>
      <c r="B118" s="663" t="s">
        <v>4746</v>
      </c>
      <c r="C118" s="664" t="s">
        <v>563</v>
      </c>
      <c r="D118" s="665">
        <v>1</v>
      </c>
      <c r="E118" s="262"/>
      <c r="F118" s="665">
        <f t="shared" ref="F118:F133" si="5">SUM(D118*E118)</f>
        <v>0</v>
      </c>
    </row>
    <row r="119" spans="1:6">
      <c r="A119" s="662" t="s">
        <v>4747</v>
      </c>
      <c r="B119" s="663" t="s">
        <v>4748</v>
      </c>
      <c r="C119" s="664" t="s">
        <v>563</v>
      </c>
      <c r="D119" s="665">
        <v>1</v>
      </c>
      <c r="E119" s="262"/>
      <c r="F119" s="665">
        <f t="shared" si="5"/>
        <v>0</v>
      </c>
    </row>
    <row r="120" spans="1:6" ht="34.200000000000003">
      <c r="A120" s="662" t="s">
        <v>4749</v>
      </c>
      <c r="B120" s="663" t="s">
        <v>4831</v>
      </c>
      <c r="C120" s="664" t="s">
        <v>563</v>
      </c>
      <c r="D120" s="665">
        <v>1</v>
      </c>
      <c r="E120" s="262"/>
      <c r="F120" s="665">
        <f t="shared" si="5"/>
        <v>0</v>
      </c>
    </row>
    <row r="121" spans="1:6">
      <c r="A121" s="662" t="s">
        <v>4750</v>
      </c>
      <c r="B121" s="663" t="s">
        <v>4832</v>
      </c>
      <c r="C121" s="664" t="s">
        <v>563</v>
      </c>
      <c r="D121" s="665">
        <v>1</v>
      </c>
      <c r="E121" s="262"/>
      <c r="F121" s="665">
        <f t="shared" si="5"/>
        <v>0</v>
      </c>
    </row>
    <row r="122" spans="1:6">
      <c r="A122" s="662" t="s">
        <v>4751</v>
      </c>
      <c r="B122" s="663" t="s">
        <v>4830</v>
      </c>
      <c r="C122" s="664" t="s">
        <v>563</v>
      </c>
      <c r="D122" s="665">
        <v>1</v>
      </c>
      <c r="E122" s="262"/>
      <c r="F122" s="665">
        <f t="shared" si="5"/>
        <v>0</v>
      </c>
    </row>
    <row r="123" spans="1:6" ht="22.8">
      <c r="A123" s="662" t="s">
        <v>4752</v>
      </c>
      <c r="B123" s="663" t="s">
        <v>4734</v>
      </c>
      <c r="C123" s="664" t="s">
        <v>563</v>
      </c>
      <c r="D123" s="665">
        <v>1</v>
      </c>
      <c r="E123" s="262"/>
      <c r="F123" s="665">
        <f t="shared" si="5"/>
        <v>0</v>
      </c>
    </row>
    <row r="124" spans="1:6" ht="34.200000000000003">
      <c r="A124" s="662" t="s">
        <v>4753</v>
      </c>
      <c r="B124" s="663" t="s">
        <v>4683</v>
      </c>
      <c r="C124" s="664" t="s">
        <v>563</v>
      </c>
      <c r="D124" s="665">
        <v>4</v>
      </c>
      <c r="E124" s="262"/>
      <c r="F124" s="665">
        <f t="shared" si="5"/>
        <v>0</v>
      </c>
    </row>
    <row r="125" spans="1:6" ht="22.8">
      <c r="A125" s="662" t="s">
        <v>4754</v>
      </c>
      <c r="B125" s="663" t="s">
        <v>4755</v>
      </c>
      <c r="C125" s="664" t="s">
        <v>563</v>
      </c>
      <c r="D125" s="665">
        <v>1</v>
      </c>
      <c r="E125" s="262"/>
      <c r="F125" s="665">
        <f t="shared" si="5"/>
        <v>0</v>
      </c>
    </row>
    <row r="126" spans="1:6" ht="22.8">
      <c r="A126" s="662" t="s">
        <v>4756</v>
      </c>
      <c r="B126" s="663" t="s">
        <v>4757</v>
      </c>
      <c r="C126" s="664" t="s">
        <v>563</v>
      </c>
      <c r="D126" s="665">
        <v>1</v>
      </c>
      <c r="E126" s="262"/>
      <c r="F126" s="665">
        <f t="shared" si="5"/>
        <v>0</v>
      </c>
    </row>
    <row r="127" spans="1:6">
      <c r="A127" s="662" t="s">
        <v>4758</v>
      </c>
      <c r="B127" s="663" t="s">
        <v>4626</v>
      </c>
      <c r="C127" s="664" t="s">
        <v>201</v>
      </c>
      <c r="D127" s="665">
        <v>25</v>
      </c>
      <c r="E127" s="262"/>
      <c r="F127" s="665">
        <f t="shared" si="5"/>
        <v>0</v>
      </c>
    </row>
    <row r="128" spans="1:6">
      <c r="A128" s="662" t="s">
        <v>4759</v>
      </c>
      <c r="B128" s="663" t="s">
        <v>4835</v>
      </c>
      <c r="C128" s="664" t="s">
        <v>201</v>
      </c>
      <c r="D128" s="665">
        <v>15</v>
      </c>
      <c r="E128" s="262"/>
      <c r="F128" s="665">
        <f t="shared" si="5"/>
        <v>0</v>
      </c>
    </row>
    <row r="129" spans="1:6" ht="22.8">
      <c r="A129" s="662" t="s">
        <v>4760</v>
      </c>
      <c r="B129" s="663" t="s">
        <v>4834</v>
      </c>
      <c r="C129" s="664" t="s">
        <v>201</v>
      </c>
      <c r="D129" s="665">
        <v>13</v>
      </c>
      <c r="E129" s="262"/>
      <c r="F129" s="665">
        <f t="shared" si="5"/>
        <v>0</v>
      </c>
    </row>
    <row r="130" spans="1:6" ht="22.8">
      <c r="A130" s="662" t="s">
        <v>4760</v>
      </c>
      <c r="B130" s="663" t="s">
        <v>4630</v>
      </c>
      <c r="C130" s="664" t="s">
        <v>201</v>
      </c>
      <c r="D130" s="665">
        <v>11</v>
      </c>
      <c r="E130" s="262"/>
      <c r="F130" s="665">
        <f t="shared" si="5"/>
        <v>0</v>
      </c>
    </row>
    <row r="131" spans="1:6" ht="22.8">
      <c r="A131" s="662" t="s">
        <v>4761</v>
      </c>
      <c r="B131" s="663" t="s">
        <v>4632</v>
      </c>
      <c r="C131" s="664" t="s">
        <v>201</v>
      </c>
      <c r="D131" s="665">
        <v>2</v>
      </c>
      <c r="E131" s="262"/>
      <c r="F131" s="665">
        <f t="shared" si="5"/>
        <v>0</v>
      </c>
    </row>
    <row r="132" spans="1:6" ht="22.8">
      <c r="A132" s="662" t="s">
        <v>4761</v>
      </c>
      <c r="B132" s="663" t="s">
        <v>4833</v>
      </c>
      <c r="C132" s="664" t="s">
        <v>201</v>
      </c>
      <c r="D132" s="665">
        <v>7</v>
      </c>
      <c r="E132" s="262"/>
      <c r="F132" s="665">
        <f t="shared" si="5"/>
        <v>0</v>
      </c>
    </row>
    <row r="133" spans="1:6">
      <c r="A133" s="662" t="s">
        <v>4762</v>
      </c>
      <c r="B133" s="663" t="s">
        <v>4635</v>
      </c>
      <c r="C133" s="664" t="s">
        <v>4623</v>
      </c>
      <c r="D133" s="665">
        <v>2</v>
      </c>
      <c r="E133" s="262"/>
      <c r="F133" s="665">
        <f t="shared" si="5"/>
        <v>0</v>
      </c>
    </row>
    <row r="134" spans="1:6" ht="12">
      <c r="A134" s="657" t="s">
        <v>4763</v>
      </c>
      <c r="B134" s="658"/>
      <c r="C134" s="659"/>
      <c r="D134" s="660"/>
      <c r="E134" s="263"/>
      <c r="F134" s="661">
        <f>SUBTOTAL(9,F135:F136)</f>
        <v>0</v>
      </c>
    </row>
    <row r="135" spans="1:6" ht="22.8">
      <c r="A135" s="662" t="s">
        <v>4764</v>
      </c>
      <c r="B135" s="663" t="s">
        <v>4836</v>
      </c>
      <c r="C135" s="664" t="s">
        <v>563</v>
      </c>
      <c r="D135" s="665">
        <v>1</v>
      </c>
      <c r="E135" s="262"/>
      <c r="F135" s="665">
        <f t="shared" ref="F135:F138" si="6">SUM(D135*E135)</f>
        <v>0</v>
      </c>
    </row>
    <row r="136" spans="1:6" ht="22.8">
      <c r="A136" s="662" t="s">
        <v>4765</v>
      </c>
      <c r="B136" s="663" t="s">
        <v>4766</v>
      </c>
      <c r="C136" s="664" t="s">
        <v>563</v>
      </c>
      <c r="D136" s="665">
        <v>1</v>
      </c>
      <c r="E136" s="262"/>
      <c r="F136" s="665">
        <f t="shared" si="6"/>
        <v>0</v>
      </c>
    </row>
    <row r="137" spans="1:6">
      <c r="A137" s="666"/>
      <c r="B137" s="667"/>
      <c r="C137" s="668"/>
      <c r="D137" s="669"/>
      <c r="E137" s="264"/>
      <c r="F137" s="665">
        <f t="shared" si="6"/>
        <v>0</v>
      </c>
    </row>
    <row r="138" spans="1:6" ht="22.8">
      <c r="A138" s="662"/>
      <c r="B138" s="663" t="s">
        <v>4767</v>
      </c>
      <c r="C138" s="664" t="s">
        <v>4623</v>
      </c>
      <c r="D138" s="665">
        <v>110</v>
      </c>
      <c r="E138" s="262"/>
      <c r="F138" s="665">
        <f t="shared" si="6"/>
        <v>0</v>
      </c>
    </row>
    <row r="139" spans="1:6">
      <c r="A139" s="666"/>
      <c r="B139" s="667"/>
      <c r="C139" s="668"/>
      <c r="D139" s="669"/>
      <c r="E139" s="669"/>
      <c r="F139" s="670"/>
    </row>
    <row r="140" spans="1:6">
      <c r="A140" s="666"/>
      <c r="B140" s="667"/>
      <c r="C140" s="668"/>
      <c r="D140" s="669"/>
      <c r="E140" s="669"/>
      <c r="F140" s="670"/>
    </row>
    <row r="141" spans="1:6" ht="12">
      <c r="A141" s="657" t="s">
        <v>4768</v>
      </c>
      <c r="B141" s="658"/>
      <c r="C141" s="659"/>
      <c r="D141" s="660"/>
      <c r="E141" s="660"/>
      <c r="F141" s="661">
        <f>SUBTOTAL(9,F142:F149)</f>
        <v>0</v>
      </c>
    </row>
    <row r="142" spans="1:6">
      <c r="A142" s="662" t="s">
        <v>4769</v>
      </c>
      <c r="B142" s="663" t="s">
        <v>4770</v>
      </c>
      <c r="C142" s="664" t="s">
        <v>496</v>
      </c>
      <c r="D142" s="665">
        <v>1</v>
      </c>
      <c r="E142" s="262"/>
      <c r="F142" s="665">
        <f t="shared" ref="F142:F149" si="7">SUM(D142*E142)</f>
        <v>0</v>
      </c>
    </row>
    <row r="143" spans="1:6">
      <c r="A143" s="662" t="s">
        <v>4771</v>
      </c>
      <c r="B143" s="663" t="s">
        <v>4772</v>
      </c>
      <c r="C143" s="664" t="s">
        <v>496</v>
      </c>
      <c r="D143" s="665">
        <v>1</v>
      </c>
      <c r="E143" s="262"/>
      <c r="F143" s="665">
        <f t="shared" si="7"/>
        <v>0</v>
      </c>
    </row>
    <row r="144" spans="1:6">
      <c r="A144" s="662" t="s">
        <v>4773</v>
      </c>
      <c r="B144" s="663" t="s">
        <v>4774</v>
      </c>
      <c r="C144" s="664" t="s">
        <v>496</v>
      </c>
      <c r="D144" s="665">
        <v>1</v>
      </c>
      <c r="E144" s="262"/>
      <c r="F144" s="665">
        <f t="shared" si="7"/>
        <v>0</v>
      </c>
    </row>
    <row r="145" spans="1:6">
      <c r="A145" s="662" t="s">
        <v>4775</v>
      </c>
      <c r="B145" s="663" t="s">
        <v>4776</v>
      </c>
      <c r="C145" s="664" t="s">
        <v>496</v>
      </c>
      <c r="D145" s="665">
        <v>1</v>
      </c>
      <c r="E145" s="262"/>
      <c r="F145" s="665">
        <f t="shared" si="7"/>
        <v>0</v>
      </c>
    </row>
    <row r="146" spans="1:6">
      <c r="A146" s="662" t="s">
        <v>4777</v>
      </c>
      <c r="B146" s="663" t="s">
        <v>4778</v>
      </c>
      <c r="C146" s="664" t="s">
        <v>406</v>
      </c>
      <c r="D146" s="665">
        <v>400</v>
      </c>
      <c r="E146" s="262"/>
      <c r="F146" s="665">
        <f t="shared" si="7"/>
        <v>0</v>
      </c>
    </row>
    <row r="147" spans="1:6">
      <c r="A147" s="662" t="s">
        <v>4779</v>
      </c>
      <c r="B147" s="663" t="s">
        <v>4780</v>
      </c>
      <c r="C147" s="664" t="s">
        <v>496</v>
      </c>
      <c r="D147" s="665">
        <v>1</v>
      </c>
      <c r="E147" s="262"/>
      <c r="F147" s="665">
        <f t="shared" si="7"/>
        <v>0</v>
      </c>
    </row>
    <row r="148" spans="1:6">
      <c r="A148" s="662" t="s">
        <v>4781</v>
      </c>
      <c r="B148" s="663" t="s">
        <v>4782</v>
      </c>
      <c r="C148" s="664" t="s">
        <v>496</v>
      </c>
      <c r="D148" s="665">
        <v>1</v>
      </c>
      <c r="E148" s="262"/>
      <c r="F148" s="665">
        <f t="shared" si="7"/>
        <v>0</v>
      </c>
    </row>
    <row r="149" spans="1:6">
      <c r="A149" s="662" t="s">
        <v>4783</v>
      </c>
      <c r="B149" s="663" t="s">
        <v>4784</v>
      </c>
      <c r="C149" s="664" t="s">
        <v>496</v>
      </c>
      <c r="D149" s="665">
        <v>1</v>
      </c>
      <c r="E149" s="262"/>
      <c r="F149" s="665">
        <f t="shared" si="7"/>
        <v>0</v>
      </c>
    </row>
    <row r="151" spans="1:6" ht="13.2" thickTop="1" thickBot="1">
      <c r="A151" s="671" t="s">
        <v>4785</v>
      </c>
      <c r="B151" s="672"/>
      <c r="C151" s="673"/>
      <c r="D151" s="674"/>
      <c r="E151" s="674"/>
      <c r="F151" s="675">
        <f>SUBTOTAL(9,F2:F150)</f>
        <v>0</v>
      </c>
    </row>
  </sheetData>
  <sheetProtection algorithmName="SHA-512" hashValue="fLdosIWX1O386h7A3764R4EJsvebggPxdJDHi4F5fTv8fBI0qhJdwXIn74CJjMVaaJy+FTlleg/G5/M5oY2hHA==" saltValue="ZvdbM6z4Q4x3imC8EhD5wA==" spinCount="100000" sheet="1" objects="1" scenarios="1" selectLockedCells="1"/>
  <pageMargins left="0.7" right="0.7" top="0.78740157499999996" bottom="0.78740157499999996" header="0.3" footer="0.3"/>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42</vt:i4>
      </vt:variant>
    </vt:vector>
  </HeadingPairs>
  <TitlesOfParts>
    <vt:vector size="73" baseType="lpstr">
      <vt:lpstr>Rekapitulace stavby</vt:lpstr>
      <vt:lpstr>SO-01 - Bourání, HTÚ</vt:lpstr>
      <vt:lpstr>SO-02.1 - Stavební řešení</vt:lpstr>
      <vt:lpstr>SO-02.2 - Osvětlení hřiště</vt:lpstr>
      <vt:lpstr>SO-02.2</vt:lpstr>
      <vt:lpstr>SO-03.1 - Stavební řešení</vt:lpstr>
      <vt:lpstr>SO-03.4 - ZTI</vt:lpstr>
      <vt:lpstr>SO-03.5 - VZT</vt:lpstr>
      <vt:lpstr>SO-03.5</vt:lpstr>
      <vt:lpstr>SO-03.6 - Vytápění</vt:lpstr>
      <vt:lpstr>SO-03.6</vt:lpstr>
      <vt:lpstr>SO-03.7 - Elektroinstalace</vt:lpstr>
      <vt:lpstr>SO-03.7</vt:lpstr>
      <vt:lpstr>SO-03.8 - Gastro</vt:lpstr>
      <vt:lpstr>SO-03.8</vt:lpstr>
      <vt:lpstr>SO-03.9 - MaR</vt:lpstr>
      <vt:lpstr>SO-03.9</vt:lpstr>
      <vt:lpstr>SO-04 - Zpevněné areálové...</vt:lpstr>
      <vt:lpstr>SO-05 - Komunikace a park...</vt:lpstr>
      <vt:lpstr>SO-06 - Sadové úpravy</vt:lpstr>
      <vt:lpstr>IO-01 - Přípojka vodovodu</vt:lpstr>
      <vt:lpstr>IO-02 - Přípojka kanalizace</vt:lpstr>
      <vt:lpstr>IO-03 - Areálová kanalizace</vt:lpstr>
      <vt:lpstr>IO-04 - Přípojka elektro</vt:lpstr>
      <vt:lpstr>IO-04</vt:lpstr>
      <vt:lpstr>IO-05 - Areálový rozvod e...</vt:lpstr>
      <vt:lpstr>IO-05</vt:lpstr>
      <vt:lpstr>IO-06 - Přípojka sdělovac...</vt:lpstr>
      <vt:lpstr>IO-06</vt:lpstr>
      <vt:lpstr>IO-07 - Veřejné osvětlení</vt:lpstr>
      <vt:lpstr>IO-07</vt:lpstr>
      <vt:lpstr>'IO-01 - Přípojka vodovodu'!Názvy_tisku</vt:lpstr>
      <vt:lpstr>'IO-02 - Přípojka kanalizace'!Názvy_tisku</vt:lpstr>
      <vt:lpstr>'IO-03 - Areálová kanalizace'!Názvy_tisku</vt:lpstr>
      <vt:lpstr>'IO-04 - Přípojka elektro'!Názvy_tisku</vt:lpstr>
      <vt:lpstr>'IO-05 - Areálový rozvod e...'!Názvy_tisku</vt:lpstr>
      <vt:lpstr>'IO-06 - Přípojka sdělovac...'!Názvy_tisku</vt:lpstr>
      <vt:lpstr>'IO-07 - Veřejné osvětlení'!Názvy_tisku</vt:lpstr>
      <vt:lpstr>'Rekapitulace stavby'!Názvy_tisku</vt:lpstr>
      <vt:lpstr>'SO-01 - Bourání, HTÚ'!Názvy_tisku</vt:lpstr>
      <vt:lpstr>'SO-02.1 - Stavební řešení'!Názvy_tisku</vt:lpstr>
      <vt:lpstr>'SO-02.2 - Osvětlení hřiště'!Názvy_tisku</vt:lpstr>
      <vt:lpstr>'SO-03.1 - Stavební řešení'!Názvy_tisku</vt:lpstr>
      <vt:lpstr>'SO-03.4 - ZTI'!Názvy_tisku</vt:lpstr>
      <vt:lpstr>'SO-03.5 - VZT'!Názvy_tisku</vt:lpstr>
      <vt:lpstr>'SO-03.6 - Vytápění'!Názvy_tisku</vt:lpstr>
      <vt:lpstr>'SO-03.7 - Elektroinstalace'!Názvy_tisku</vt:lpstr>
      <vt:lpstr>'SO-03.8 - Gastro'!Názvy_tisku</vt:lpstr>
      <vt:lpstr>'SO-03.9 - MaR'!Názvy_tisku</vt:lpstr>
      <vt:lpstr>'SO-04 - Zpevněné areálové...'!Názvy_tisku</vt:lpstr>
      <vt:lpstr>'SO-05 - Komunikace a park...'!Názvy_tisku</vt:lpstr>
      <vt:lpstr>'SO-06 - Sadové úpravy'!Názvy_tisku</vt:lpstr>
      <vt:lpstr>'IO-01 - Přípojka vodovodu'!Oblast_tisku</vt:lpstr>
      <vt:lpstr>'IO-02 - Přípojka kanalizace'!Oblast_tisku</vt:lpstr>
      <vt:lpstr>'IO-03 - Areálová kanalizace'!Oblast_tisku</vt:lpstr>
      <vt:lpstr>'IO-04 - Přípojka elektro'!Oblast_tisku</vt:lpstr>
      <vt:lpstr>'IO-05 - Areálový rozvod e...'!Oblast_tisku</vt:lpstr>
      <vt:lpstr>'IO-06 - Přípojka sdělovac...'!Oblast_tisku</vt:lpstr>
      <vt:lpstr>'IO-07 - Veřejné osvětlení'!Oblast_tisku</vt:lpstr>
      <vt:lpstr>'Rekapitulace stavby'!Oblast_tisku</vt:lpstr>
      <vt:lpstr>'SO-01 - Bourání, HTÚ'!Oblast_tisku</vt:lpstr>
      <vt:lpstr>'SO-02.1 - Stavební řešení'!Oblast_tisku</vt:lpstr>
      <vt:lpstr>'SO-02.2 - Osvětlení hřiště'!Oblast_tisku</vt:lpstr>
      <vt:lpstr>'SO-03.1 - Stavební řešení'!Oblast_tisku</vt:lpstr>
      <vt:lpstr>'SO-03.4 - ZTI'!Oblast_tisku</vt:lpstr>
      <vt:lpstr>'SO-03.5 - VZT'!Oblast_tisku</vt:lpstr>
      <vt:lpstr>'SO-03.6 - Vytápění'!Oblast_tisku</vt:lpstr>
      <vt:lpstr>'SO-03.7 - Elektroinstalace'!Oblast_tisku</vt:lpstr>
      <vt:lpstr>'SO-03.8 - Gastro'!Oblast_tisku</vt:lpstr>
      <vt:lpstr>'SO-03.9 - MaR'!Oblast_tisku</vt:lpstr>
      <vt:lpstr>'SO-04 - Zpevněné areálové...'!Oblast_tisku</vt:lpstr>
      <vt:lpstr>'SO-05 - Komunikace a park...'!Oblast_tisku</vt:lpstr>
      <vt:lpstr>'SO-06 - Sadové úpravy'!Oblast_tisku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LAPTOP-U31MEF30\František</dc:creator>
  <cp:lastModifiedBy>Duchač | Sportovní projekty</cp:lastModifiedBy>
  <dcterms:created xsi:type="dcterms:W3CDTF">2026-02-12T11:14:56Z</dcterms:created>
  <dcterms:modified xsi:type="dcterms:W3CDTF">2026-02-19T10:30:35Z</dcterms:modified>
</cp:coreProperties>
</file>